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1455" windowWidth="23235" windowHeight="8655" tabRatio="899" firstSheet="2" activeTab="3"/>
  </bookViews>
  <sheets>
    <sheet name="Raw Data" sheetId="1" r:id="rId1"/>
    <sheet name="Total Counts" sheetId="37" r:id="rId2"/>
    <sheet name="Abiotics" sheetId="10" r:id="rId3"/>
    <sheet name="Pres" sheetId="2" r:id="rId4"/>
    <sheet name="Abun" sheetId="3" r:id="rId5"/>
    <sheet name="Size Class - Octo" sheetId="12" r:id="rId6"/>
    <sheet name="Size Class - Scler" sheetId="11" r:id="rId7"/>
    <sheet name="Density" sheetId="13" r:id="rId8"/>
    <sheet name="S&amp;D" sheetId="36" r:id="rId9"/>
    <sheet name="Diversity" sheetId="14" r:id="rId10"/>
    <sheet name="Condition" sheetId="31" r:id="rId11"/>
    <sheet name="Sheet2" sheetId="39" r:id="rId12"/>
    <sheet name="Condition by Week Chart" sheetId="38" r:id="rId13"/>
    <sheet name="CPCe Summary" sheetId="15" r:id="rId14"/>
    <sheet name="CPCe by Transect" sheetId="16" r:id="rId15"/>
    <sheet name="Sediment" sheetId="17" r:id="rId16"/>
    <sheet name="Dates" sheetId="18" r:id="rId17"/>
  </sheets>
  <definedNames>
    <definedName name="_xlnm._FilterDatabase" localSheetId="0" hidden="1">'Raw Data'!$A$1:$AE$3417</definedName>
  </definedNames>
  <calcPr calcId="152511"/>
  <pivotCaches>
    <pivotCache cacheId="7" r:id="rId18"/>
  </pivotCaches>
</workbook>
</file>

<file path=xl/calcChain.xml><?xml version="1.0" encoding="utf-8"?>
<calcChain xmlns="http://schemas.openxmlformats.org/spreadsheetml/2006/main">
  <c r="C45" i="17" l="1"/>
  <c r="W36" i="17" l="1"/>
  <c r="W35" i="17"/>
  <c r="W34" i="17"/>
  <c r="W33" i="17"/>
  <c r="W18" i="17"/>
  <c r="W17" i="17"/>
  <c r="W16" i="17"/>
  <c r="W15" i="17"/>
  <c r="W14" i="17"/>
  <c r="W13" i="17"/>
  <c r="W9" i="17"/>
  <c r="W8" i="17"/>
  <c r="W7" i="17"/>
  <c r="W12" i="17"/>
  <c r="W11" i="17"/>
  <c r="Y11" i="17" s="1"/>
  <c r="W10" i="17"/>
  <c r="W44" i="17"/>
  <c r="W43" i="17"/>
  <c r="W42" i="17"/>
  <c r="W41" i="17"/>
  <c r="W40" i="17"/>
  <c r="W39" i="17"/>
  <c r="W38" i="17"/>
  <c r="W37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O12" i="17"/>
  <c r="O11" i="17"/>
  <c r="O10" i="17"/>
  <c r="O43" i="17"/>
  <c r="O42" i="17"/>
  <c r="O41" i="17"/>
  <c r="O40" i="17"/>
  <c r="O39" i="17"/>
  <c r="O38" i="17"/>
  <c r="O37" i="17"/>
  <c r="O36" i="17"/>
  <c r="O35" i="17"/>
  <c r="O34" i="17"/>
  <c r="O33" i="17"/>
  <c r="O18" i="17"/>
  <c r="O17" i="17"/>
  <c r="O16" i="17"/>
  <c r="O15" i="17"/>
  <c r="O14" i="17"/>
  <c r="O13" i="17"/>
  <c r="O9" i="17"/>
  <c r="O8" i="17"/>
  <c r="O7" i="17"/>
  <c r="F12" i="17"/>
  <c r="F11" i="17"/>
  <c r="F10" i="17"/>
  <c r="O44" i="17"/>
  <c r="J44" i="17" s="1"/>
  <c r="L44" i="17" s="1"/>
  <c r="F44" i="17"/>
  <c r="F43" i="17"/>
  <c r="F42" i="17"/>
  <c r="F41" i="17"/>
  <c r="F40" i="17"/>
  <c r="F39" i="17"/>
  <c r="F38" i="17"/>
  <c r="P38" i="17" s="1"/>
  <c r="F37" i="17"/>
  <c r="P37" i="17" s="1"/>
  <c r="F36" i="17"/>
  <c r="Y42" i="17" l="1"/>
  <c r="P12" i="17"/>
  <c r="Y40" i="17"/>
  <c r="P10" i="17"/>
  <c r="R11" i="17" s="1"/>
  <c r="S11" i="17" s="1"/>
  <c r="P44" i="17"/>
  <c r="P36" i="17"/>
  <c r="P11" i="17"/>
  <c r="P39" i="17"/>
  <c r="Y43" i="17"/>
  <c r="P40" i="17"/>
  <c r="J38" i="17"/>
  <c r="L38" i="17" s="1"/>
  <c r="Y36" i="17"/>
  <c r="AA37" i="17" s="1"/>
  <c r="AB37" i="17" s="1"/>
  <c r="Y44" i="17"/>
  <c r="Y41" i="17"/>
  <c r="AA40" i="17" s="1"/>
  <c r="AB40" i="17" s="1"/>
  <c r="P41" i="17"/>
  <c r="P42" i="17"/>
  <c r="Y37" i="17"/>
  <c r="Y10" i="17"/>
  <c r="J39" i="17"/>
  <c r="K39" i="17" s="1"/>
  <c r="P43" i="17"/>
  <c r="Y39" i="17"/>
  <c r="J12" i="17"/>
  <c r="L12" i="17" s="1"/>
  <c r="Z43" i="17"/>
  <c r="AA43" i="17"/>
  <c r="AB43" i="17" s="1"/>
  <c r="Y38" i="17"/>
  <c r="X44" i="17"/>
  <c r="Y12" i="17"/>
  <c r="J42" i="17"/>
  <c r="X42" i="17" s="1"/>
  <c r="Q37" i="17"/>
  <c r="J40" i="17"/>
  <c r="J10" i="17"/>
  <c r="X10" i="17" s="1"/>
  <c r="J11" i="17"/>
  <c r="X11" i="17" s="1"/>
  <c r="J41" i="17"/>
  <c r="X41" i="17" s="1"/>
  <c r="J43" i="17"/>
  <c r="X43" i="17" s="1"/>
  <c r="J36" i="17"/>
  <c r="X36" i="17" s="1"/>
  <c r="J37" i="17"/>
  <c r="X37" i="17" s="1"/>
  <c r="K44" i="17"/>
  <c r="Q11" i="17" l="1"/>
  <c r="R40" i="17"/>
  <c r="S40" i="17" s="1"/>
  <c r="Q40" i="17"/>
  <c r="K38" i="17"/>
  <c r="X38" i="17"/>
  <c r="K12" i="17"/>
  <c r="AA11" i="17"/>
  <c r="AB11" i="17" s="1"/>
  <c r="Z40" i="17"/>
  <c r="Z37" i="17"/>
  <c r="Z11" i="17"/>
  <c r="L39" i="17"/>
  <c r="X39" i="17"/>
  <c r="X12" i="17"/>
  <c r="K42" i="17"/>
  <c r="L42" i="17"/>
  <c r="L40" i="17"/>
  <c r="X40" i="17"/>
  <c r="R37" i="17"/>
  <c r="S37" i="17" s="1"/>
  <c r="K40" i="17"/>
  <c r="R43" i="17"/>
  <c r="S43" i="17" s="1"/>
  <c r="Q43" i="17"/>
  <c r="L36" i="17"/>
  <c r="K36" i="17"/>
  <c r="L43" i="17"/>
  <c r="K43" i="17"/>
  <c r="L11" i="17"/>
  <c r="K11" i="17"/>
  <c r="L41" i="17"/>
  <c r="K41" i="17"/>
  <c r="L37" i="17"/>
  <c r="K37" i="17"/>
  <c r="L10" i="17"/>
  <c r="K10" i="17"/>
  <c r="F8" i="17" l="1"/>
  <c r="F9" i="17"/>
  <c r="F13" i="17"/>
  <c r="F14" i="17"/>
  <c r="F15" i="17"/>
  <c r="F16" i="17"/>
  <c r="F17" i="17"/>
  <c r="F18" i="17"/>
  <c r="F33" i="17"/>
  <c r="F34" i="17"/>
  <c r="F35" i="17"/>
  <c r="F7" i="17"/>
  <c r="Y7" i="17" s="1"/>
  <c r="P7" i="17" l="1"/>
  <c r="Y14" i="17"/>
  <c r="P14" i="17"/>
  <c r="Y35" i="17"/>
  <c r="P35" i="17"/>
  <c r="Y13" i="17"/>
  <c r="P13" i="17"/>
  <c r="Y34" i="17"/>
  <c r="P34" i="17"/>
  <c r="Y9" i="17"/>
  <c r="P9" i="17"/>
  <c r="Y33" i="17"/>
  <c r="P33" i="17"/>
  <c r="Y8" i="17"/>
  <c r="P8" i="17"/>
  <c r="Y18" i="17"/>
  <c r="P18" i="17"/>
  <c r="Y17" i="17"/>
  <c r="P17" i="17"/>
  <c r="P16" i="17"/>
  <c r="Y16" i="17"/>
  <c r="P15" i="17"/>
  <c r="Y15" i="17"/>
  <c r="Z8" i="17" l="1"/>
  <c r="Z14" i="17"/>
  <c r="V32" i="17" l="1"/>
  <c r="N32" i="17"/>
  <c r="V31" i="17"/>
  <c r="N31" i="17"/>
  <c r="V30" i="17"/>
  <c r="N30" i="17"/>
  <c r="V29" i="17"/>
  <c r="N29" i="17"/>
  <c r="I29" i="17" s="1"/>
  <c r="V28" i="17"/>
  <c r="N28" i="17"/>
  <c r="V27" i="17"/>
  <c r="N27" i="17"/>
  <c r="V26" i="17"/>
  <c r="N26" i="17"/>
  <c r="I26" i="17" s="1"/>
  <c r="K26" i="17" s="1"/>
  <c r="V25" i="17"/>
  <c r="N25" i="17"/>
  <c r="I25" i="17" s="1"/>
  <c r="V24" i="17"/>
  <c r="N24" i="17"/>
  <c r="V23" i="17"/>
  <c r="N23" i="17"/>
  <c r="V22" i="17"/>
  <c r="N22" i="17"/>
  <c r="V21" i="17"/>
  <c r="N21" i="17"/>
  <c r="V20" i="17"/>
  <c r="N20" i="17"/>
  <c r="V19" i="17"/>
  <c r="N19" i="17"/>
  <c r="J7" i="17"/>
  <c r="X7" i="17" s="1"/>
  <c r="I28" i="17" l="1"/>
  <c r="K28" i="17" s="1"/>
  <c r="Q8" i="17"/>
  <c r="I22" i="17"/>
  <c r="K22" i="17" s="1"/>
  <c r="J35" i="17"/>
  <c r="X35" i="17" s="1"/>
  <c r="I32" i="17"/>
  <c r="K32" i="17" s="1"/>
  <c r="J15" i="17"/>
  <c r="X15" i="17" s="1"/>
  <c r="I24" i="17"/>
  <c r="K24" i="17" s="1"/>
  <c r="J16" i="17"/>
  <c r="X16" i="17" s="1"/>
  <c r="I21" i="17"/>
  <c r="K21" i="17" s="1"/>
  <c r="I30" i="17"/>
  <c r="K30" i="17" s="1"/>
  <c r="Q34" i="17"/>
  <c r="I20" i="17"/>
  <c r="K20" i="17" s="1"/>
  <c r="Q14" i="17"/>
  <c r="I31" i="17"/>
  <c r="K31" i="17" s="1"/>
  <c r="I23" i="17"/>
  <c r="J23" i="17" s="1"/>
  <c r="I27" i="17"/>
  <c r="J27" i="17" s="1"/>
  <c r="I19" i="17"/>
  <c r="J19" i="17" s="1"/>
  <c r="R14" i="17"/>
  <c r="S14" i="17" s="1"/>
  <c r="K7" i="17"/>
  <c r="L7" i="17"/>
  <c r="J8" i="17"/>
  <c r="X8" i="17" s="1"/>
  <c r="Q17" i="17"/>
  <c r="R17" i="17"/>
  <c r="S17" i="17" s="1"/>
  <c r="W25" i="17"/>
  <c r="W28" i="17"/>
  <c r="J28" i="17"/>
  <c r="W29" i="17"/>
  <c r="J17" i="17"/>
  <c r="X17" i="17" s="1"/>
  <c r="K25" i="17"/>
  <c r="J25" i="17"/>
  <c r="W26" i="17"/>
  <c r="J26" i="17"/>
  <c r="J29" i="17"/>
  <c r="K29" i="17"/>
  <c r="J9" i="17"/>
  <c r="X9" i="17" s="1"/>
  <c r="J13" i="17"/>
  <c r="X13" i="17" s="1"/>
  <c r="J14" i="17"/>
  <c r="X14" i="17" s="1"/>
  <c r="J18" i="17"/>
  <c r="X18" i="17" s="1"/>
  <c r="J33" i="17"/>
  <c r="X33" i="17" s="1"/>
  <c r="J34" i="17"/>
  <c r="X34" i="17" s="1"/>
  <c r="Y29" i="17" l="1"/>
  <c r="X29" i="17"/>
  <c r="Y28" i="17"/>
  <c r="X28" i="17"/>
  <c r="Y25" i="17"/>
  <c r="X25" i="17"/>
  <c r="Y26" i="17"/>
  <c r="X26" i="17"/>
  <c r="L35" i="17"/>
  <c r="W22" i="17"/>
  <c r="W24" i="17"/>
  <c r="K15" i="17"/>
  <c r="K35" i="17"/>
  <c r="J32" i="17"/>
  <c r="K16" i="17"/>
  <c r="L15" i="17"/>
  <c r="W32" i="17"/>
  <c r="J22" i="17"/>
  <c r="W21" i="17"/>
  <c r="J24" i="17"/>
  <c r="J21" i="17"/>
  <c r="W19" i="17"/>
  <c r="R34" i="17"/>
  <c r="S34" i="17" s="1"/>
  <c r="J30" i="17"/>
  <c r="W30" i="17"/>
  <c r="L16" i="17"/>
  <c r="R8" i="17"/>
  <c r="S8" i="17" s="1"/>
  <c r="K23" i="17"/>
  <c r="W31" i="17"/>
  <c r="W23" i="17"/>
  <c r="J31" i="17"/>
  <c r="K19" i="17"/>
  <c r="J20" i="17"/>
  <c r="W20" i="17"/>
  <c r="W27" i="17"/>
  <c r="K27" i="17"/>
  <c r="K34" i="17"/>
  <c r="L34" i="17"/>
  <c r="L17" i="17"/>
  <c r="K17" i="17"/>
  <c r="L8" i="17"/>
  <c r="K8" i="17"/>
  <c r="K33" i="17"/>
  <c r="L33" i="17"/>
  <c r="K18" i="17"/>
  <c r="L18" i="17"/>
  <c r="K14" i="17"/>
  <c r="L14" i="17"/>
  <c r="K13" i="17"/>
  <c r="L13" i="17"/>
  <c r="K9" i="17"/>
  <c r="L9" i="17"/>
  <c r="Y23" i="17" l="1"/>
  <c r="X23" i="17"/>
  <c r="X19" i="17"/>
  <c r="Y19" i="17"/>
  <c r="X31" i="17"/>
  <c r="Y31" i="17"/>
  <c r="X27" i="17"/>
  <c r="Y27" i="17"/>
  <c r="Y21" i="17"/>
  <c r="X21" i="17"/>
  <c r="Y24" i="17"/>
  <c r="X24" i="17"/>
  <c r="Y20" i="17"/>
  <c r="X20" i="17"/>
  <c r="X22" i="17"/>
  <c r="Y22" i="17"/>
  <c r="X30" i="17"/>
  <c r="Y30" i="17"/>
  <c r="Y32" i="17"/>
  <c r="X32" i="17"/>
  <c r="AA14" i="17"/>
  <c r="AB14" i="17" s="1"/>
  <c r="AA34" i="17"/>
  <c r="AB34" i="17" s="1"/>
  <c r="Z34" i="17"/>
  <c r="Z17" i="17"/>
  <c r="AA17" i="17"/>
  <c r="AB17" i="17" s="1"/>
  <c r="AA8" i="17"/>
  <c r="AB8" i="17" s="1"/>
  <c r="N91" i="31" l="1"/>
  <c r="M91" i="31"/>
  <c r="N90" i="31"/>
  <c r="M90" i="31"/>
  <c r="N89" i="31"/>
  <c r="M89" i="31"/>
  <c r="N88" i="31"/>
  <c r="M88" i="31"/>
  <c r="N87" i="31"/>
  <c r="M87" i="31"/>
  <c r="N86" i="31"/>
  <c r="M86" i="31"/>
  <c r="M93" i="31"/>
  <c r="M92" i="31"/>
  <c r="Q8" i="38" l="1"/>
  <c r="N73" i="11" l="1"/>
  <c r="N70" i="11" s="1"/>
  <c r="N64" i="11"/>
  <c r="N63" i="11" s="1"/>
  <c r="N55" i="11"/>
  <c r="N52" i="11" s="1"/>
  <c r="N46" i="11"/>
  <c r="N45" i="11" s="1"/>
  <c r="N37" i="11"/>
  <c r="N34" i="11" s="1"/>
  <c r="N28" i="11"/>
  <c r="N27" i="11" s="1"/>
  <c r="N19" i="11"/>
  <c r="N16" i="11" s="1"/>
  <c r="N10" i="11"/>
  <c r="N9" i="11" s="1"/>
  <c r="O32" i="12"/>
  <c r="O69" i="12"/>
  <c r="O71" i="12"/>
  <c r="O73" i="12"/>
  <c r="O70" i="12" s="1"/>
  <c r="O64" i="12"/>
  <c r="O61" i="12" s="1"/>
  <c r="O55" i="12"/>
  <c r="O54" i="12" s="1"/>
  <c r="O46" i="12"/>
  <c r="O42" i="12" s="1"/>
  <c r="O37" i="12"/>
  <c r="O34" i="12" s="1"/>
  <c r="O27" i="12"/>
  <c r="O25" i="12"/>
  <c r="O28" i="12"/>
  <c r="O26" i="12" s="1"/>
  <c r="O15" i="12"/>
  <c r="O17" i="12"/>
  <c r="O19" i="12"/>
  <c r="O16" i="12" s="1"/>
  <c r="O6" i="12"/>
  <c r="O8" i="12"/>
  <c r="O10" i="12"/>
  <c r="O9" i="12" s="1"/>
  <c r="N14" i="11" l="1"/>
  <c r="N23" i="11"/>
  <c r="N32" i="11"/>
  <c r="N50" i="11"/>
  <c r="N68" i="11"/>
  <c r="O50" i="12"/>
  <c r="O35" i="12"/>
  <c r="N8" i="11"/>
  <c r="N17" i="11"/>
  <c r="N26" i="11"/>
  <c r="N35" i="11"/>
  <c r="N44" i="11"/>
  <c r="N53" i="11"/>
  <c r="N62" i="11"/>
  <c r="N71" i="11"/>
  <c r="O51" i="12"/>
  <c r="N5" i="11"/>
  <c r="N41" i="11"/>
  <c r="N59" i="11"/>
  <c r="O5" i="12"/>
  <c r="O14" i="12"/>
  <c r="O23" i="12"/>
  <c r="O68" i="12"/>
  <c r="O53" i="12"/>
  <c r="O33" i="12"/>
  <c r="N6" i="11"/>
  <c r="N15" i="11"/>
  <c r="N24" i="11"/>
  <c r="N33" i="11"/>
  <c r="N42" i="11"/>
  <c r="N51" i="11"/>
  <c r="N60" i="11"/>
  <c r="N69" i="11"/>
  <c r="O63" i="12"/>
  <c r="O45" i="12"/>
  <c r="O7" i="12"/>
  <c r="O18" i="12"/>
  <c r="O24" i="12"/>
  <c r="O72" i="12"/>
  <c r="O59" i="12"/>
  <c r="O60" i="12"/>
  <c r="O52" i="12"/>
  <c r="O44" i="12"/>
  <c r="O36" i="12"/>
  <c r="N7" i="11"/>
  <c r="N18" i="11"/>
  <c r="N25" i="11"/>
  <c r="N36" i="11"/>
  <c r="N43" i="11"/>
  <c r="N54" i="11"/>
  <c r="N61" i="11"/>
  <c r="N72" i="11"/>
  <c r="O43" i="12"/>
  <c r="O62" i="12"/>
  <c r="O41" i="12"/>
  <c r="I167" i="36"/>
  <c r="H167" i="36"/>
  <c r="G167" i="36"/>
  <c r="H150" i="36"/>
  <c r="I150" i="36" s="1"/>
  <c r="G150" i="36"/>
  <c r="H135" i="36"/>
  <c r="I135" i="36" s="1"/>
  <c r="G135" i="36"/>
  <c r="H119" i="36"/>
  <c r="I119" i="36" s="1"/>
  <c r="G119" i="36"/>
  <c r="H103" i="36"/>
  <c r="I103" i="36" s="1"/>
  <c r="G103" i="36"/>
  <c r="H91" i="36"/>
  <c r="I91" i="36" s="1"/>
  <c r="G91" i="36"/>
  <c r="H80" i="36"/>
  <c r="I80" i="36" s="1"/>
  <c r="G80" i="36"/>
  <c r="H64" i="36"/>
  <c r="I64" i="36" s="1"/>
  <c r="G64" i="36"/>
  <c r="B78" i="31"/>
  <c r="C78" i="31"/>
  <c r="D78" i="31"/>
  <c r="H78" i="31"/>
  <c r="I78" i="31"/>
  <c r="M78" i="31"/>
  <c r="N78" i="31"/>
  <c r="O78" i="31"/>
  <c r="S78" i="31"/>
  <c r="T78" i="31"/>
  <c r="U78" i="31"/>
  <c r="Y78" i="31"/>
  <c r="Z78" i="31"/>
  <c r="AA78" i="31"/>
  <c r="AE78" i="31"/>
  <c r="AF78" i="31"/>
  <c r="AJ78" i="31"/>
  <c r="AK78" i="31"/>
  <c r="AO78" i="31"/>
  <c r="AP78" i="31"/>
  <c r="B79" i="31"/>
  <c r="C79" i="31"/>
  <c r="D79" i="31"/>
  <c r="H79" i="31"/>
  <c r="I79" i="31"/>
  <c r="M79" i="31"/>
  <c r="N79" i="31"/>
  <c r="O79" i="31"/>
  <c r="S79" i="31"/>
  <c r="T79" i="31"/>
  <c r="U79" i="31"/>
  <c r="Y79" i="31"/>
  <c r="Z79" i="31"/>
  <c r="AA79" i="31"/>
  <c r="AE79" i="31"/>
  <c r="AF79" i="31"/>
  <c r="AJ79" i="31"/>
  <c r="AK79" i="31"/>
  <c r="AO79" i="31"/>
  <c r="AP79" i="31"/>
  <c r="B80" i="31"/>
  <c r="C80" i="31"/>
  <c r="D80" i="31"/>
  <c r="H80" i="31"/>
  <c r="I80" i="31"/>
  <c r="M80" i="31"/>
  <c r="N80" i="31"/>
  <c r="O80" i="31"/>
  <c r="S80" i="31"/>
  <c r="T80" i="31"/>
  <c r="U80" i="31"/>
  <c r="Y80" i="31"/>
  <c r="Z80" i="31"/>
  <c r="AA80" i="31"/>
  <c r="AE80" i="31"/>
  <c r="AF80" i="31"/>
  <c r="AJ80" i="31"/>
  <c r="AK80" i="31"/>
  <c r="AO80" i="31"/>
  <c r="AP80" i="31"/>
  <c r="AP77" i="31"/>
  <c r="AO77" i="31"/>
  <c r="AK77" i="31"/>
  <c r="AJ77" i="31"/>
  <c r="AF77" i="31"/>
  <c r="AE77" i="31"/>
  <c r="AA77" i="31"/>
  <c r="Z77" i="31"/>
  <c r="Y77" i="31"/>
  <c r="U77" i="31"/>
  <c r="T77" i="31"/>
  <c r="S77" i="31"/>
  <c r="O77" i="31"/>
  <c r="N77" i="31"/>
  <c r="M77" i="31"/>
  <c r="I77" i="31"/>
  <c r="H77" i="31"/>
  <c r="D77" i="31"/>
  <c r="C77" i="31"/>
  <c r="B77" i="31"/>
  <c r="AP76" i="31"/>
  <c r="AO76" i="31"/>
  <c r="AK76" i="31"/>
  <c r="AJ76" i="31"/>
  <c r="AF76" i="31"/>
  <c r="AE76" i="31"/>
  <c r="AA76" i="31"/>
  <c r="Z76" i="31"/>
  <c r="Y76" i="31"/>
  <c r="U76" i="31"/>
  <c r="T76" i="31"/>
  <c r="S76" i="31"/>
  <c r="O76" i="31"/>
  <c r="N76" i="31"/>
  <c r="M76" i="31"/>
  <c r="I76" i="31"/>
  <c r="H76" i="31"/>
  <c r="AM76" i="31" l="1"/>
  <c r="AN76" i="31" s="1"/>
  <c r="AM77" i="31"/>
  <c r="AN77" i="31" s="1"/>
  <c r="AH79" i="31"/>
  <c r="AI79" i="31" s="1"/>
  <c r="AQ79" i="31"/>
  <c r="AH78" i="31"/>
  <c r="AI78" i="31" s="1"/>
  <c r="V78" i="31"/>
  <c r="E77" i="31"/>
  <c r="AH80" i="31"/>
  <c r="AI80" i="31" s="1"/>
  <c r="AL79" i="31"/>
  <c r="W79" i="31"/>
  <c r="X79" i="31" s="1"/>
  <c r="AR76" i="31"/>
  <c r="AS76" i="31" s="1"/>
  <c r="AG77" i="31"/>
  <c r="AL80" i="31"/>
  <c r="E78" i="31"/>
  <c r="AC76" i="31"/>
  <c r="AD76" i="31" s="1"/>
  <c r="W76" i="31"/>
  <c r="X76" i="31" s="1"/>
  <c r="J80" i="31"/>
  <c r="P79" i="31"/>
  <c r="AC78" i="31"/>
  <c r="AD78" i="31" s="1"/>
  <c r="J78" i="31"/>
  <c r="Q77" i="31"/>
  <c r="R77" i="31" s="1"/>
  <c r="V80" i="31"/>
  <c r="AR78" i="31"/>
  <c r="AS78" i="31" s="1"/>
  <c r="AM80" i="31"/>
  <c r="AN80" i="31" s="1"/>
  <c r="AB76" i="31"/>
  <c r="AC79" i="31"/>
  <c r="AD79" i="31" s="1"/>
  <c r="J79" i="31"/>
  <c r="J76" i="31"/>
  <c r="AH77" i="31"/>
  <c r="AI77" i="31" s="1"/>
  <c r="AG79" i="31"/>
  <c r="Q79" i="31"/>
  <c r="R79" i="31" s="1"/>
  <c r="AL76" i="31"/>
  <c r="K76" i="31"/>
  <c r="L76" i="31" s="1"/>
  <c r="W80" i="31"/>
  <c r="X80" i="31" s="1"/>
  <c r="E80" i="31"/>
  <c r="AL78" i="31"/>
  <c r="W78" i="31"/>
  <c r="X78" i="31" s="1"/>
  <c r="F78" i="31"/>
  <c r="G78" i="31" s="1"/>
  <c r="AM78" i="31"/>
  <c r="AN78" i="31" s="1"/>
  <c r="AR80" i="31"/>
  <c r="AS80" i="31" s="1"/>
  <c r="Q76" i="31"/>
  <c r="R76" i="31" s="1"/>
  <c r="AG80" i="31"/>
  <c r="AR79" i="31"/>
  <c r="AS79" i="31" s="1"/>
  <c r="F80" i="31"/>
  <c r="G80" i="31" s="1"/>
  <c r="K79" i="31"/>
  <c r="L79" i="31" s="1"/>
  <c r="AH76" i="31"/>
  <c r="AI76" i="31" s="1"/>
  <c r="F77" i="31"/>
  <c r="G77" i="31" s="1"/>
  <c r="W77" i="31"/>
  <c r="X77" i="31" s="1"/>
  <c r="AQ77" i="31"/>
  <c r="AB80" i="31"/>
  <c r="Q80" i="31"/>
  <c r="R80" i="31" s="1"/>
  <c r="AM79" i="31"/>
  <c r="AN79" i="31" s="1"/>
  <c r="P78" i="31"/>
  <c r="AQ78" i="31"/>
  <c r="K77" i="31"/>
  <c r="L77" i="31" s="1"/>
  <c r="AB77" i="31"/>
  <c r="AC80" i="31"/>
  <c r="AD80" i="31" s="1"/>
  <c r="F79" i="31"/>
  <c r="G79" i="31" s="1"/>
  <c r="P77" i="31"/>
  <c r="V77" i="31"/>
  <c r="E79" i="31"/>
  <c r="V76" i="31"/>
  <c r="AB79" i="31"/>
  <c r="K80" i="31"/>
  <c r="L80" i="31" s="1"/>
  <c r="J77" i="31"/>
  <c r="AR77" i="31"/>
  <c r="AS77" i="31" s="1"/>
  <c r="AG76" i="31"/>
  <c r="P76" i="31"/>
  <c r="AC77" i="31"/>
  <c r="AD77" i="31" s="1"/>
  <c r="K78" i="31"/>
  <c r="L78" i="31" s="1"/>
  <c r="AG78" i="31"/>
  <c r="AL77" i="31"/>
  <c r="AQ76" i="31"/>
  <c r="Q78" i="31"/>
  <c r="R78" i="31" s="1"/>
  <c r="P80" i="31"/>
  <c r="V79" i="31"/>
  <c r="AB78" i="31"/>
  <c r="AQ80" i="31"/>
  <c r="C76" i="31"/>
  <c r="D76" i="31"/>
  <c r="B76" i="31"/>
  <c r="M11" i="31"/>
  <c r="M10" i="31"/>
  <c r="M8" i="31"/>
  <c r="M7" i="31"/>
  <c r="M9" i="31"/>
  <c r="F76" i="31" l="1"/>
  <c r="G76" i="31" s="1"/>
  <c r="E76" i="31"/>
  <c r="N9" i="31"/>
  <c r="O9" i="31"/>
  <c r="N8" i="31"/>
  <c r="O8" i="31"/>
  <c r="N7" i="31"/>
  <c r="O7" i="31"/>
  <c r="N10" i="31"/>
  <c r="O10" i="31"/>
  <c r="N11" i="31"/>
  <c r="O11" i="31"/>
  <c r="H172" i="14" l="1"/>
  <c r="I172" i="14" s="1"/>
  <c r="H164" i="14"/>
  <c r="I164" i="14" s="1"/>
  <c r="H163" i="14"/>
  <c r="I163" i="14" s="1"/>
  <c r="H146" i="14"/>
  <c r="I146" i="14" s="1"/>
  <c r="H137" i="14"/>
  <c r="I137" i="14" s="1"/>
  <c r="H138" i="14"/>
  <c r="I138" i="14" s="1"/>
  <c r="H122" i="14"/>
  <c r="I122" i="14" s="1"/>
  <c r="H114" i="14"/>
  <c r="I114" i="14" s="1"/>
  <c r="H113" i="14"/>
  <c r="I113" i="14" s="1"/>
  <c r="H97" i="14"/>
  <c r="I97" i="14" s="1"/>
  <c r="I73" i="14"/>
  <c r="J73" i="14" s="1"/>
  <c r="H89" i="14"/>
  <c r="I89" i="14" s="1"/>
  <c r="H88" i="14"/>
  <c r="I88" i="14" s="1"/>
  <c r="H72" i="14"/>
  <c r="I72" i="14" s="1"/>
  <c r="H65" i="14"/>
  <c r="I65" i="14" s="1"/>
  <c r="H64" i="14"/>
  <c r="I64" i="14" s="1"/>
  <c r="H52" i="14"/>
  <c r="I52" i="14" s="1"/>
  <c r="H47" i="14"/>
  <c r="I47" i="14" s="1"/>
  <c r="H46" i="14"/>
  <c r="I46" i="14" s="1"/>
  <c r="H35" i="14"/>
  <c r="I35" i="14" s="1"/>
  <c r="H5" i="14"/>
  <c r="H4" i="14"/>
  <c r="H27" i="14"/>
  <c r="I27" i="14" s="1"/>
  <c r="H26" i="14"/>
  <c r="I26" i="14" s="1"/>
  <c r="H10" i="14"/>
  <c r="I10" i="14" s="1"/>
  <c r="I186" i="14"/>
  <c r="J186" i="14" s="1"/>
  <c r="I185" i="14"/>
  <c r="J185" i="14" s="1"/>
  <c r="I184" i="14"/>
  <c r="J184" i="14" s="1"/>
  <c r="I183" i="14"/>
  <c r="J183" i="14" s="1"/>
  <c r="I182" i="14"/>
  <c r="J182" i="14" s="1"/>
  <c r="I181" i="14"/>
  <c r="J181" i="14" s="1"/>
  <c r="I180" i="14"/>
  <c r="J180" i="14" s="1"/>
  <c r="I179" i="14"/>
  <c r="J179" i="14" s="1"/>
  <c r="I178" i="14"/>
  <c r="J178" i="14" s="1"/>
  <c r="I177" i="14"/>
  <c r="J177" i="14" s="1"/>
  <c r="I176" i="14"/>
  <c r="J176" i="14" s="1"/>
  <c r="I175" i="14"/>
  <c r="J175" i="14" s="1"/>
  <c r="I174" i="14"/>
  <c r="J174" i="14" s="1"/>
  <c r="I173" i="14"/>
  <c r="J173" i="14" s="1"/>
  <c r="I171" i="14"/>
  <c r="J171" i="14" s="1"/>
  <c r="I170" i="14"/>
  <c r="J170" i="14" s="1"/>
  <c r="I169" i="14"/>
  <c r="J169" i="14" s="1"/>
  <c r="I168" i="14"/>
  <c r="J168" i="14" s="1"/>
  <c r="I167" i="14"/>
  <c r="J167" i="14" s="1"/>
  <c r="I166" i="14"/>
  <c r="J166" i="14" s="1"/>
  <c r="I165" i="14"/>
  <c r="J165" i="14" s="1"/>
  <c r="I162" i="14"/>
  <c r="J162" i="14" s="1"/>
  <c r="I161" i="14"/>
  <c r="J161" i="14" s="1"/>
  <c r="I160" i="14"/>
  <c r="J160" i="14" s="1"/>
  <c r="I159" i="14"/>
  <c r="J159" i="14" s="1"/>
  <c r="I158" i="14"/>
  <c r="J158" i="14" s="1"/>
  <c r="I157" i="14"/>
  <c r="J157" i="14" s="1"/>
  <c r="I156" i="14"/>
  <c r="J156" i="14" s="1"/>
  <c r="I155" i="14"/>
  <c r="J155" i="14" s="1"/>
  <c r="I154" i="14"/>
  <c r="J154" i="14" s="1"/>
  <c r="I153" i="14"/>
  <c r="J153" i="14" s="1"/>
  <c r="I152" i="14"/>
  <c r="J152" i="14" s="1"/>
  <c r="I151" i="14"/>
  <c r="J151" i="14" s="1"/>
  <c r="I150" i="14"/>
  <c r="J150" i="14" s="1"/>
  <c r="I149" i="14"/>
  <c r="J149" i="14" s="1"/>
  <c r="I148" i="14"/>
  <c r="J148" i="14" s="1"/>
  <c r="I147" i="14"/>
  <c r="J147" i="14" s="1"/>
  <c r="I145" i="14"/>
  <c r="J145" i="14" s="1"/>
  <c r="I144" i="14"/>
  <c r="J144" i="14" s="1"/>
  <c r="I143" i="14"/>
  <c r="J143" i="14" s="1"/>
  <c r="I142" i="14"/>
  <c r="J142" i="14" s="1"/>
  <c r="I141" i="14"/>
  <c r="J141" i="14" s="1"/>
  <c r="I140" i="14"/>
  <c r="J140" i="14" s="1"/>
  <c r="I139" i="14"/>
  <c r="J139" i="14" s="1"/>
  <c r="I136" i="14"/>
  <c r="J136" i="14" s="1"/>
  <c r="I135" i="14"/>
  <c r="J135" i="14" s="1"/>
  <c r="I134" i="14"/>
  <c r="J134" i="14" s="1"/>
  <c r="I133" i="14"/>
  <c r="J133" i="14" s="1"/>
  <c r="I132" i="14"/>
  <c r="J132" i="14" s="1"/>
  <c r="I131" i="14"/>
  <c r="J131" i="14" s="1"/>
  <c r="I130" i="14"/>
  <c r="J130" i="14" s="1"/>
  <c r="I129" i="14"/>
  <c r="J129" i="14" s="1"/>
  <c r="I128" i="14"/>
  <c r="J128" i="14" s="1"/>
  <c r="I127" i="14"/>
  <c r="J127" i="14" s="1"/>
  <c r="I126" i="14"/>
  <c r="J126" i="14" s="1"/>
  <c r="I125" i="14"/>
  <c r="J125" i="14" s="1"/>
  <c r="I124" i="14"/>
  <c r="J124" i="14" s="1"/>
  <c r="I123" i="14"/>
  <c r="J123" i="14" s="1"/>
  <c r="I121" i="14"/>
  <c r="J121" i="14" s="1"/>
  <c r="I120" i="14"/>
  <c r="J120" i="14" s="1"/>
  <c r="I119" i="14"/>
  <c r="J119" i="14" s="1"/>
  <c r="I118" i="14"/>
  <c r="J118" i="14" s="1"/>
  <c r="I117" i="14"/>
  <c r="J117" i="14" s="1"/>
  <c r="I116" i="14"/>
  <c r="J116" i="14" s="1"/>
  <c r="I115" i="14"/>
  <c r="J115" i="14" s="1"/>
  <c r="I112" i="14"/>
  <c r="J112" i="14" s="1"/>
  <c r="I111" i="14"/>
  <c r="J111" i="14" s="1"/>
  <c r="I110" i="14"/>
  <c r="J110" i="14" s="1"/>
  <c r="I109" i="14"/>
  <c r="J109" i="14" s="1"/>
  <c r="I108" i="14"/>
  <c r="J108" i="14" s="1"/>
  <c r="I107" i="14"/>
  <c r="J107" i="14" s="1"/>
  <c r="I106" i="14"/>
  <c r="J106" i="14" s="1"/>
  <c r="I105" i="14"/>
  <c r="J105" i="14" s="1"/>
  <c r="I104" i="14"/>
  <c r="J104" i="14" s="1"/>
  <c r="I103" i="14"/>
  <c r="J103" i="14" s="1"/>
  <c r="I102" i="14"/>
  <c r="J102" i="14" s="1"/>
  <c r="I101" i="14"/>
  <c r="J101" i="14" s="1"/>
  <c r="I100" i="14"/>
  <c r="J100" i="14" s="1"/>
  <c r="I99" i="14"/>
  <c r="J99" i="14" s="1"/>
  <c r="I98" i="14"/>
  <c r="J98" i="14" s="1"/>
  <c r="I96" i="14"/>
  <c r="J96" i="14" s="1"/>
  <c r="I95" i="14"/>
  <c r="J95" i="14" s="1"/>
  <c r="I94" i="14"/>
  <c r="J94" i="14" s="1"/>
  <c r="I93" i="14"/>
  <c r="J93" i="14" s="1"/>
  <c r="I92" i="14"/>
  <c r="J92" i="14" s="1"/>
  <c r="I91" i="14"/>
  <c r="J91" i="14" s="1"/>
  <c r="I90" i="14"/>
  <c r="J90" i="14" s="1"/>
  <c r="I87" i="14"/>
  <c r="J87" i="14" s="1"/>
  <c r="I86" i="14"/>
  <c r="J86" i="14" s="1"/>
  <c r="I85" i="14"/>
  <c r="J85" i="14" s="1"/>
  <c r="I84" i="14"/>
  <c r="J84" i="14" s="1"/>
  <c r="I83" i="14"/>
  <c r="J83" i="14" s="1"/>
  <c r="I82" i="14"/>
  <c r="J82" i="14" s="1"/>
  <c r="I81" i="14"/>
  <c r="J81" i="14" s="1"/>
  <c r="I80" i="14"/>
  <c r="J80" i="14" s="1"/>
  <c r="I79" i="14"/>
  <c r="J79" i="14" s="1"/>
  <c r="I78" i="14"/>
  <c r="J78" i="14" s="1"/>
  <c r="I77" i="14"/>
  <c r="J77" i="14" s="1"/>
  <c r="I76" i="14"/>
  <c r="J76" i="14" s="1"/>
  <c r="I75" i="14"/>
  <c r="J75" i="14" s="1"/>
  <c r="I74" i="14"/>
  <c r="J74" i="14" s="1"/>
  <c r="I71" i="14"/>
  <c r="J71" i="14" s="1"/>
  <c r="I70" i="14"/>
  <c r="J70" i="14" s="1"/>
  <c r="I69" i="14"/>
  <c r="J69" i="14" s="1"/>
  <c r="I68" i="14"/>
  <c r="J68" i="14" s="1"/>
  <c r="I67" i="14"/>
  <c r="J67" i="14" s="1"/>
  <c r="I66" i="14"/>
  <c r="J66" i="14" s="1"/>
  <c r="I63" i="14"/>
  <c r="J63" i="14" s="1"/>
  <c r="I62" i="14"/>
  <c r="J62" i="14" s="1"/>
  <c r="I61" i="14"/>
  <c r="J61" i="14" s="1"/>
  <c r="I60" i="14"/>
  <c r="J60" i="14" s="1"/>
  <c r="I59" i="14"/>
  <c r="J59" i="14" s="1"/>
  <c r="I58" i="14"/>
  <c r="J58" i="14" s="1"/>
  <c r="I57" i="14"/>
  <c r="J57" i="14" s="1"/>
  <c r="I56" i="14"/>
  <c r="J56" i="14" s="1"/>
  <c r="I55" i="14"/>
  <c r="J55" i="14" s="1"/>
  <c r="I54" i="14"/>
  <c r="J54" i="14" s="1"/>
  <c r="I53" i="14"/>
  <c r="J53" i="14" s="1"/>
  <c r="I51" i="14"/>
  <c r="J51" i="14" s="1"/>
  <c r="I50" i="14"/>
  <c r="J50" i="14" s="1"/>
  <c r="I49" i="14"/>
  <c r="J49" i="14" s="1"/>
  <c r="I48" i="14"/>
  <c r="J48" i="14" s="1"/>
  <c r="I45" i="14"/>
  <c r="J45" i="14" s="1"/>
  <c r="I44" i="14"/>
  <c r="J44" i="14" s="1"/>
  <c r="I43" i="14"/>
  <c r="J43" i="14" s="1"/>
  <c r="I42" i="14"/>
  <c r="J42" i="14" s="1"/>
  <c r="I41" i="14"/>
  <c r="J41" i="14" s="1"/>
  <c r="I40" i="14"/>
  <c r="J40" i="14" s="1"/>
  <c r="I39" i="14"/>
  <c r="J39" i="14" s="1"/>
  <c r="I38" i="14"/>
  <c r="J38" i="14" s="1"/>
  <c r="I37" i="14"/>
  <c r="J37" i="14" s="1"/>
  <c r="I36" i="14"/>
  <c r="J36" i="14" s="1"/>
  <c r="I34" i="14"/>
  <c r="J34" i="14" s="1"/>
  <c r="I33" i="14"/>
  <c r="J33" i="14" s="1"/>
  <c r="I32" i="14"/>
  <c r="J32" i="14" s="1"/>
  <c r="I31" i="14"/>
  <c r="J31" i="14" s="1"/>
  <c r="I30" i="14"/>
  <c r="J30" i="14" s="1"/>
  <c r="I29" i="14"/>
  <c r="J29" i="14" s="1"/>
  <c r="I28" i="14"/>
  <c r="J28" i="14" s="1"/>
  <c r="I25" i="14"/>
  <c r="J25" i="14" s="1"/>
  <c r="I24" i="14"/>
  <c r="J24" i="14" s="1"/>
  <c r="I23" i="14"/>
  <c r="J23" i="14" s="1"/>
  <c r="I22" i="14"/>
  <c r="J22" i="14" s="1"/>
  <c r="I21" i="14"/>
  <c r="J21" i="14" s="1"/>
  <c r="I20" i="14"/>
  <c r="J20" i="14" s="1"/>
  <c r="I19" i="14"/>
  <c r="J19" i="14" s="1"/>
  <c r="I18" i="14"/>
  <c r="J18" i="14" s="1"/>
  <c r="I17" i="14"/>
  <c r="J17" i="14" s="1"/>
  <c r="I16" i="14"/>
  <c r="J16" i="14" s="1"/>
  <c r="I15" i="14"/>
  <c r="J15" i="14" s="1"/>
  <c r="I14" i="14"/>
  <c r="J14" i="14" s="1"/>
  <c r="I13" i="14"/>
  <c r="J13" i="14" s="1"/>
  <c r="I12" i="14"/>
  <c r="J12" i="14" s="1"/>
  <c r="I11" i="14"/>
  <c r="J11" i="14" s="1"/>
  <c r="I9" i="14"/>
  <c r="J9" i="14" s="1"/>
  <c r="I8" i="14"/>
  <c r="J8" i="14" s="1"/>
  <c r="I7" i="14"/>
  <c r="J7" i="14" s="1"/>
  <c r="I6" i="14"/>
  <c r="J6" i="14" s="1"/>
  <c r="Q109" i="13"/>
  <c r="N109" i="13"/>
  <c r="K109" i="13"/>
  <c r="H109" i="13"/>
  <c r="R109" i="13"/>
  <c r="S109" i="13" s="1"/>
  <c r="O109" i="13"/>
  <c r="P109" i="13" s="1"/>
  <c r="L109" i="13"/>
  <c r="M109" i="13" s="1"/>
  <c r="I109" i="13"/>
  <c r="J109" i="13" s="1"/>
  <c r="R93" i="13"/>
  <c r="S93" i="13" s="1"/>
  <c r="Q93" i="13"/>
  <c r="O93" i="13"/>
  <c r="P93" i="13" s="1"/>
  <c r="N93" i="13"/>
  <c r="L93" i="13"/>
  <c r="M93" i="13" s="1"/>
  <c r="K93" i="13"/>
  <c r="I93" i="13"/>
  <c r="J93" i="13" s="1"/>
  <c r="H93" i="13"/>
  <c r="R79" i="13"/>
  <c r="S79" i="13" s="1"/>
  <c r="Q79" i="13"/>
  <c r="O79" i="13"/>
  <c r="P79" i="13" s="1"/>
  <c r="N79" i="13"/>
  <c r="L79" i="13"/>
  <c r="M79" i="13" s="1"/>
  <c r="K79" i="13"/>
  <c r="I79" i="13"/>
  <c r="J79" i="13" s="1"/>
  <c r="H79" i="13"/>
  <c r="Q63" i="13"/>
  <c r="N63" i="13"/>
  <c r="K63" i="13"/>
  <c r="H63" i="13"/>
  <c r="R63" i="13"/>
  <c r="S63" i="13" s="1"/>
  <c r="O63" i="13"/>
  <c r="P63" i="13" s="1"/>
  <c r="L63" i="13"/>
  <c r="M63" i="13" s="1"/>
  <c r="I63" i="13"/>
  <c r="J63" i="13" s="1"/>
  <c r="R47" i="13"/>
  <c r="S47" i="13" s="1"/>
  <c r="Q47" i="13"/>
  <c r="O47" i="13"/>
  <c r="P47" i="13" s="1"/>
  <c r="N47" i="13"/>
  <c r="L33" i="13"/>
  <c r="M33" i="13" s="1"/>
  <c r="L47" i="13"/>
  <c r="M47" i="13" s="1"/>
  <c r="K47" i="13"/>
  <c r="I47" i="13"/>
  <c r="J47" i="13" s="1"/>
  <c r="H47" i="13"/>
  <c r="R33" i="13"/>
  <c r="S33" i="13" s="1"/>
  <c r="Q33" i="13"/>
  <c r="O33" i="13"/>
  <c r="P33" i="13" s="1"/>
  <c r="N33" i="13"/>
  <c r="K33" i="13"/>
  <c r="I33" i="13"/>
  <c r="J33" i="13" s="1"/>
  <c r="H33" i="13"/>
  <c r="R18" i="13"/>
  <c r="Q18" i="13"/>
  <c r="O18" i="13"/>
  <c r="N18" i="13"/>
  <c r="L18" i="13"/>
  <c r="M18" i="13" s="1"/>
  <c r="K18" i="13"/>
  <c r="H18" i="13"/>
  <c r="I18" i="13"/>
  <c r="L4" i="13"/>
  <c r="M4" i="13" s="1"/>
  <c r="K4" i="13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320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929" i="1"/>
  <c r="I2930" i="1"/>
  <c r="I737" i="1"/>
  <c r="I738" i="1"/>
  <c r="I739" i="1"/>
  <c r="I740" i="1"/>
  <c r="I741" i="1"/>
  <c r="I742" i="1"/>
  <c r="I743" i="1"/>
  <c r="I2931" i="1"/>
  <c r="I2111" i="1"/>
  <c r="I2112" i="1"/>
  <c r="I2113" i="1"/>
  <c r="I2114" i="1"/>
  <c r="I2115" i="1"/>
  <c r="I2116" i="1"/>
  <c r="I2796" i="1"/>
  <c r="I1575" i="1"/>
  <c r="AQ48" i="3"/>
  <c r="AR48" i="3"/>
  <c r="AQ49" i="3"/>
  <c r="AR49" i="3"/>
  <c r="AQ50" i="3"/>
  <c r="AR50" i="3"/>
  <c r="AQ51" i="3"/>
  <c r="AR51" i="3"/>
  <c r="AQ52" i="3"/>
  <c r="AR52" i="3"/>
  <c r="AQ53" i="3"/>
  <c r="AR53" i="3"/>
  <c r="AQ54" i="3"/>
  <c r="AR54" i="3"/>
  <c r="AQ55" i="3"/>
  <c r="AR55" i="3"/>
  <c r="AQ56" i="3"/>
  <c r="AR56" i="3"/>
  <c r="AQ57" i="3"/>
  <c r="AR57" i="3"/>
  <c r="AQ58" i="3"/>
  <c r="AR58" i="3"/>
  <c r="AQ59" i="3"/>
  <c r="AR59" i="3"/>
  <c r="AQ60" i="3"/>
  <c r="AR60" i="3"/>
  <c r="AQ61" i="3"/>
  <c r="AR61" i="3"/>
  <c r="AQ62" i="3"/>
  <c r="AR62" i="3"/>
  <c r="AQ63" i="3"/>
  <c r="AR63" i="3"/>
  <c r="AQ64" i="3"/>
  <c r="AR64" i="3"/>
  <c r="AQ65" i="3"/>
  <c r="AR65" i="3"/>
  <c r="AQ66" i="3"/>
  <c r="AR66" i="3"/>
  <c r="AQ67" i="3"/>
  <c r="AR67" i="3"/>
  <c r="AQ68" i="3"/>
  <c r="AR68" i="3"/>
  <c r="AQ69" i="3"/>
  <c r="AR69" i="3"/>
  <c r="AQ70" i="3"/>
  <c r="AR70" i="3"/>
  <c r="AQ71" i="3"/>
  <c r="AR71" i="3"/>
  <c r="AQ73" i="3"/>
  <c r="AR73" i="3"/>
  <c r="AQ74" i="3"/>
  <c r="AR74" i="3"/>
  <c r="AR47" i="3"/>
  <c r="AQ47" i="3"/>
  <c r="AC47" i="3"/>
  <c r="AD47" i="3"/>
  <c r="AC48" i="3"/>
  <c r="AD48" i="3"/>
  <c r="AC49" i="3"/>
  <c r="AD49" i="3"/>
  <c r="AC50" i="3"/>
  <c r="AD50" i="3"/>
  <c r="AC51" i="3"/>
  <c r="AD51" i="3"/>
  <c r="AC52" i="3"/>
  <c r="AD52" i="3"/>
  <c r="AC53" i="3"/>
  <c r="AD53" i="3"/>
  <c r="AC54" i="3"/>
  <c r="AD54" i="3"/>
  <c r="AC55" i="3"/>
  <c r="AD55" i="3"/>
  <c r="AC56" i="3"/>
  <c r="AD56" i="3"/>
  <c r="AC57" i="3"/>
  <c r="AD57" i="3"/>
  <c r="AC58" i="3"/>
  <c r="AD58" i="3"/>
  <c r="AC59" i="3"/>
  <c r="AD59" i="3"/>
  <c r="AC60" i="3"/>
  <c r="AD60" i="3"/>
  <c r="AC61" i="3"/>
  <c r="AD61" i="3"/>
  <c r="AC62" i="3"/>
  <c r="AD62" i="3"/>
  <c r="AC63" i="3"/>
  <c r="AD63" i="3"/>
  <c r="AC64" i="3"/>
  <c r="AD64" i="3"/>
  <c r="AC65" i="3"/>
  <c r="AD65" i="3"/>
  <c r="AC66" i="3"/>
  <c r="AD66" i="3"/>
  <c r="AC67" i="3"/>
  <c r="AD67" i="3"/>
  <c r="AC68" i="3"/>
  <c r="AD68" i="3"/>
  <c r="AC69" i="3"/>
  <c r="AD69" i="3"/>
  <c r="AC70" i="3"/>
  <c r="AD70" i="3"/>
  <c r="AC71" i="3"/>
  <c r="AD71" i="3"/>
  <c r="AC73" i="3"/>
  <c r="AD73" i="3"/>
  <c r="AC74" i="3"/>
  <c r="AD74" i="3"/>
  <c r="Z72" i="3"/>
  <c r="AD72" i="3" s="1"/>
  <c r="AA72" i="3"/>
  <c r="AB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S72" i="3"/>
  <c r="AT72" i="3"/>
  <c r="Y72" i="3"/>
  <c r="O4" i="13"/>
  <c r="H4" i="13"/>
  <c r="N4" i="13"/>
  <c r="R4" i="13"/>
  <c r="Q4" i="13"/>
  <c r="I4" i="13"/>
  <c r="AQ72" i="3" l="1"/>
  <c r="J5" i="14"/>
  <c r="AR72" i="3"/>
  <c r="AC72" i="3"/>
  <c r="AD75" i="3"/>
  <c r="AR75" i="3"/>
  <c r="J4" i="13"/>
  <c r="P4" i="13"/>
  <c r="S4" i="13"/>
  <c r="J4" i="14"/>
  <c r="K4" i="14" s="1"/>
  <c r="J146" i="14"/>
  <c r="K146" i="14" s="1"/>
  <c r="J138" i="14"/>
  <c r="K138" i="14" s="1"/>
  <c r="J164" i="14"/>
  <c r="K164" i="14" s="1"/>
  <c r="J163" i="14"/>
  <c r="K163" i="14" s="1"/>
  <c r="J47" i="14"/>
  <c r="J88" i="14"/>
  <c r="K88" i="14" s="1"/>
  <c r="J10" i="14"/>
  <c r="K10" i="14" s="1"/>
  <c r="J27" i="14"/>
  <c r="J26" i="14"/>
  <c r="J35" i="14"/>
  <c r="J89" i="14"/>
  <c r="K89" i="14" s="1"/>
  <c r="J97" i="14"/>
  <c r="K97" i="14" s="1"/>
  <c r="J72" i="14"/>
  <c r="K72" i="14" s="1"/>
  <c r="J113" i="14"/>
  <c r="J114" i="14"/>
  <c r="J172" i="14"/>
  <c r="K172" i="14" s="1"/>
  <c r="J122" i="14"/>
  <c r="K5" i="14"/>
  <c r="J65" i="14"/>
  <c r="K65" i="14" s="1"/>
  <c r="I4" i="14"/>
  <c r="J46" i="14"/>
  <c r="I5" i="14"/>
  <c r="J52" i="14"/>
  <c r="J64" i="14"/>
  <c r="J137" i="14"/>
  <c r="K137" i="14" s="1"/>
  <c r="P18" i="13"/>
  <c r="J18" i="13"/>
  <c r="S18" i="13"/>
  <c r="K122" i="14" l="1"/>
  <c r="K26" i="14"/>
  <c r="K46" i="14"/>
  <c r="K52" i="14"/>
  <c r="K64" i="14"/>
  <c r="K47" i="14"/>
  <c r="K113" i="14" l="1"/>
  <c r="K114" i="14"/>
  <c r="K27" i="14"/>
  <c r="K35" i="14"/>
  <c r="Z2345" i="1" l="1"/>
  <c r="Z2344" i="1"/>
  <c r="Z1673" i="1"/>
  <c r="Z2312" i="1" l="1"/>
  <c r="Z2171" i="1"/>
  <c r="Z1100" i="1"/>
  <c r="Z1109" i="1"/>
  <c r="Z1110" i="1"/>
  <c r="Z1116" i="1"/>
  <c r="Z1117" i="1"/>
  <c r="Z1123" i="1"/>
  <c r="Z1126" i="1"/>
  <c r="Z1127" i="1"/>
  <c r="Z1128" i="1"/>
  <c r="Z1129" i="1"/>
  <c r="Z1133" i="1"/>
  <c r="Z1135" i="1"/>
  <c r="Z1137" i="1"/>
  <c r="Z1139" i="1"/>
  <c r="Z1140" i="1"/>
  <c r="Z1141" i="1"/>
  <c r="Z1765" i="1"/>
  <c r="Z1766" i="1"/>
  <c r="Z1767" i="1"/>
  <c r="Z1034" i="1"/>
  <c r="Z903" i="1"/>
  <c r="Z902" i="1"/>
  <c r="Z901" i="1"/>
  <c r="Z900" i="1"/>
  <c r="Z899" i="1"/>
  <c r="Z898" i="1"/>
  <c r="Z896" i="1"/>
  <c r="Z895" i="1"/>
  <c r="Z886" i="1"/>
  <c r="Z885" i="1"/>
  <c r="Z883" i="1"/>
  <c r="Z881" i="1"/>
  <c r="Z880" i="1"/>
  <c r="Z879" i="1"/>
  <c r="Z878" i="1"/>
  <c r="Z877" i="1"/>
  <c r="Z876" i="1"/>
  <c r="Z874" i="1"/>
  <c r="Z873" i="1"/>
  <c r="Z872" i="1"/>
  <c r="Z871" i="1"/>
  <c r="Z869" i="1"/>
  <c r="Z868" i="1"/>
  <c r="Z867" i="1"/>
  <c r="Z866" i="1"/>
  <c r="Z865" i="1"/>
  <c r="Z864" i="1"/>
  <c r="Z863" i="1"/>
  <c r="Z3167" i="1" l="1"/>
  <c r="Z3166" i="1"/>
  <c r="Z3165" i="1"/>
  <c r="Z3164" i="1"/>
  <c r="Z3163" i="1"/>
  <c r="Z3162" i="1"/>
  <c r="Z3161" i="1"/>
  <c r="Z3160" i="1"/>
  <c r="Z3159" i="1"/>
  <c r="Z3158" i="1"/>
  <c r="Z3157" i="1"/>
  <c r="Z3156" i="1"/>
  <c r="Z3155" i="1"/>
  <c r="Z3154" i="1"/>
  <c r="Z3153" i="1"/>
  <c r="Z3152" i="1"/>
  <c r="Z3151" i="1"/>
  <c r="Z3150" i="1"/>
  <c r="Z3149" i="1"/>
  <c r="Z3148" i="1"/>
  <c r="Z3147" i="1"/>
  <c r="Z3146" i="1"/>
  <c r="Z3145" i="1"/>
  <c r="Z3144" i="1"/>
  <c r="Z3143" i="1"/>
  <c r="Z3142" i="1"/>
  <c r="Z3141" i="1"/>
  <c r="Z3140" i="1"/>
  <c r="Z3139" i="1"/>
  <c r="Z3138" i="1"/>
  <c r="Z3137" i="1"/>
  <c r="Z3136" i="1"/>
  <c r="Z3135" i="1"/>
  <c r="Z3134" i="1"/>
  <c r="Z3133" i="1"/>
  <c r="Z3132" i="1"/>
  <c r="Z3131" i="1"/>
  <c r="Z3130" i="1"/>
  <c r="Z3129" i="1"/>
  <c r="Z3128" i="1"/>
  <c r="Z3127" i="1"/>
  <c r="Z3126" i="1"/>
  <c r="Z3008" i="1"/>
  <c r="Z3007" i="1"/>
  <c r="Z3006" i="1"/>
  <c r="Z3005" i="1"/>
  <c r="Z3004" i="1"/>
  <c r="Z3003" i="1"/>
  <c r="Z3002" i="1"/>
  <c r="Z3001" i="1"/>
  <c r="Z3000" i="1"/>
  <c r="Z2999" i="1"/>
  <c r="Z2998" i="1"/>
  <c r="Z2997" i="1"/>
  <c r="Z2996" i="1"/>
  <c r="Z2989" i="1"/>
  <c r="Z2988" i="1"/>
  <c r="Z2987" i="1"/>
  <c r="Z2986" i="1"/>
  <c r="Z2985" i="1"/>
  <c r="Z2984" i="1"/>
  <c r="Z2983" i="1"/>
  <c r="Z2982" i="1"/>
  <c r="Z2981" i="1"/>
  <c r="Z2980" i="1"/>
  <c r="Z2979" i="1"/>
  <c r="Z2978" i="1"/>
  <c r="Z2977" i="1"/>
  <c r="Z2976" i="1"/>
  <c r="Z2975" i="1"/>
  <c r="Z2974" i="1"/>
  <c r="Z2973" i="1"/>
  <c r="Z2972" i="1"/>
  <c r="Z2971" i="1"/>
  <c r="Z2970" i="1"/>
  <c r="Z2969" i="1"/>
  <c r="Z2073" i="1"/>
  <c r="Z2072" i="1"/>
  <c r="Z2071" i="1"/>
  <c r="Z2070" i="1"/>
  <c r="Z2069" i="1"/>
  <c r="Z2068" i="1"/>
  <c r="Z1675" i="1"/>
  <c r="Z1674" i="1"/>
  <c r="Z1672" i="1"/>
  <c r="Z1671" i="1"/>
  <c r="Z1670" i="1"/>
  <c r="Z1669" i="1"/>
  <c r="Z1668" i="1"/>
  <c r="Z1667" i="1"/>
  <c r="Z1666" i="1"/>
  <c r="Z1665" i="1"/>
  <c r="Z1664" i="1"/>
  <c r="Z1663" i="1"/>
  <c r="Z1662" i="1"/>
  <c r="Z1661" i="1"/>
  <c r="Z1660" i="1"/>
  <c r="Z862" i="1"/>
  <c r="Z860" i="1"/>
  <c r="Z859" i="1"/>
  <c r="Z857" i="1"/>
  <c r="Z856" i="1"/>
  <c r="Z855" i="1"/>
  <c r="Z853" i="1"/>
  <c r="Z851" i="1"/>
  <c r="Z848" i="1"/>
  <c r="Z845" i="1"/>
  <c r="Z842" i="1"/>
  <c r="Z841" i="1"/>
  <c r="Z839" i="1"/>
  <c r="Z838" i="1"/>
  <c r="Z836" i="1"/>
  <c r="Z830" i="1"/>
  <c r="Z825" i="1"/>
  <c r="Z2110" i="1"/>
  <c r="Z2067" i="1"/>
  <c r="Z2066" i="1"/>
  <c r="Z2065" i="1"/>
  <c r="Z2064" i="1"/>
  <c r="Z2063" i="1"/>
  <c r="Z2062" i="1"/>
  <c r="Z2061" i="1"/>
  <c r="Z1646" i="1"/>
  <c r="Z1645" i="1"/>
  <c r="Z1644" i="1"/>
  <c r="Z1643" i="1"/>
  <c r="Z1642" i="1"/>
  <c r="Z1641" i="1"/>
  <c r="Z1640" i="1"/>
  <c r="Z1639" i="1"/>
  <c r="Z817" i="1"/>
  <c r="Z816" i="1"/>
  <c r="Z814" i="1"/>
  <c r="Z813" i="1"/>
  <c r="Z810" i="1"/>
  <c r="Z808" i="1"/>
  <c r="Z805" i="1"/>
  <c r="Z798" i="1"/>
  <c r="Z796" i="1"/>
  <c r="Z792" i="1"/>
  <c r="Z791" i="1"/>
  <c r="Z790" i="1"/>
  <c r="Z787" i="1"/>
  <c r="Z786" i="1"/>
  <c r="Z780" i="1"/>
  <c r="Z778" i="1"/>
  <c r="Z775" i="1"/>
  <c r="Z773" i="1"/>
  <c r="Z771" i="1"/>
  <c r="Z770" i="1"/>
  <c r="Z767" i="1"/>
  <c r="Z763" i="1"/>
  <c r="Z761" i="1"/>
  <c r="Z758" i="1"/>
  <c r="Z755" i="1"/>
  <c r="Z754" i="1"/>
  <c r="Z753" i="1"/>
  <c r="Z748" i="1"/>
  <c r="Z2109" i="1"/>
  <c r="Z2060" i="1"/>
  <c r="Z2059" i="1"/>
  <c r="Z2058" i="1"/>
  <c r="Z2057" i="1"/>
  <c r="Z2056" i="1"/>
  <c r="Z2055" i="1"/>
  <c r="Z1638" i="1"/>
  <c r="Z1637" i="1"/>
  <c r="Z1636" i="1"/>
  <c r="Z1635" i="1"/>
  <c r="Z1633" i="1"/>
  <c r="Z1632" i="1"/>
  <c r="Z1631" i="1"/>
  <c r="Z1630" i="1"/>
  <c r="Z1629" i="1"/>
  <c r="Z1627" i="1"/>
  <c r="Z1626" i="1"/>
  <c r="Z1625" i="1"/>
  <c r="Z1623" i="1"/>
  <c r="Z1622" i="1"/>
  <c r="Z1621" i="1"/>
  <c r="Z1620" i="1"/>
  <c r="Z1619" i="1"/>
  <c r="Z1618" i="1"/>
  <c r="Z1617" i="1"/>
  <c r="Z1616" i="1"/>
  <c r="Z3335" i="1" l="1"/>
  <c r="Z3334" i="1"/>
  <c r="Z3333" i="1"/>
  <c r="Z3332" i="1"/>
  <c r="Z3331" i="1"/>
  <c r="Z3330" i="1"/>
  <c r="Z3329" i="1"/>
  <c r="Z3328" i="1"/>
  <c r="Z3327" i="1"/>
  <c r="Z3326" i="1"/>
  <c r="Z3325" i="1"/>
  <c r="Z3324" i="1"/>
  <c r="Z3323" i="1"/>
  <c r="Z3322" i="1"/>
  <c r="Z3321" i="1"/>
  <c r="Z3319" i="1"/>
  <c r="Z3318" i="1"/>
  <c r="Z3317" i="1"/>
  <c r="Z3316" i="1"/>
  <c r="Z3315" i="1"/>
  <c r="Z3314" i="1"/>
  <c r="Z3313" i="1"/>
  <c r="Z3312" i="1"/>
  <c r="Z3311" i="1"/>
  <c r="Z3310" i="1"/>
  <c r="Z3309" i="1"/>
  <c r="Z3308" i="1"/>
  <c r="Z3307" i="1"/>
  <c r="Z3045" i="1"/>
  <c r="Z3044" i="1"/>
  <c r="Z3043" i="1"/>
  <c r="Z3042" i="1"/>
  <c r="Z3041" i="1"/>
  <c r="Z3040" i="1"/>
  <c r="Z3039" i="1"/>
  <c r="Z3038" i="1"/>
  <c r="Z3037" i="1"/>
  <c r="Z3036" i="1"/>
  <c r="Z3035" i="1"/>
  <c r="Z3034" i="1"/>
  <c r="Z3033" i="1"/>
  <c r="Z3032" i="1"/>
  <c r="Z3031" i="1"/>
  <c r="Z3030" i="1"/>
  <c r="Z3029" i="1"/>
  <c r="Z3028" i="1"/>
  <c r="Z3027" i="1"/>
  <c r="Z3026" i="1"/>
  <c r="Z3025" i="1"/>
  <c r="Z3024" i="1"/>
  <c r="Z3023" i="1"/>
  <c r="Z3022" i="1"/>
  <c r="Z3021" i="1"/>
  <c r="Z3020" i="1"/>
  <c r="Z3019" i="1"/>
  <c r="Z3018" i="1"/>
  <c r="Z3017" i="1"/>
  <c r="Z3016" i="1"/>
  <c r="Z3015" i="1"/>
  <c r="Z3014" i="1"/>
  <c r="Z3013" i="1"/>
  <c r="Z3012" i="1"/>
  <c r="Z3011" i="1"/>
  <c r="Z3010" i="1"/>
  <c r="Z3009" i="1"/>
  <c r="Z697" i="1"/>
  <c r="Z696" i="1"/>
  <c r="Z695" i="1"/>
  <c r="Z694" i="1"/>
  <c r="Z693" i="1"/>
  <c r="Z489" i="1"/>
  <c r="Z488" i="1"/>
  <c r="Z487" i="1"/>
  <c r="Z486" i="1"/>
  <c r="Z484" i="1"/>
  <c r="Z483" i="1"/>
  <c r="Z481" i="1"/>
  <c r="Z480" i="1"/>
  <c r="Z479" i="1"/>
  <c r="Z478" i="1"/>
  <c r="Z473" i="1"/>
  <c r="Z472" i="1"/>
  <c r="Z471" i="1"/>
  <c r="Z470" i="1"/>
  <c r="Z469" i="1"/>
  <c r="Z468" i="1"/>
  <c r="Z467" i="1"/>
  <c r="Z692" i="1"/>
  <c r="Z691" i="1"/>
  <c r="Z690" i="1"/>
  <c r="Z689" i="1"/>
  <c r="Z688" i="1"/>
  <c r="Z466" i="1"/>
  <c r="Z465" i="1"/>
  <c r="Z464" i="1"/>
  <c r="Z462" i="1"/>
  <c r="Z459" i="1"/>
  <c r="Z453" i="1"/>
  <c r="Z452" i="1"/>
  <c r="Z451" i="1"/>
  <c r="Z450" i="1"/>
  <c r="Z449" i="1"/>
  <c r="Z448" i="1"/>
  <c r="Z447" i="1"/>
  <c r="Z737" i="1"/>
  <c r="Z687" i="1"/>
  <c r="Z686" i="1"/>
  <c r="Z685" i="1"/>
  <c r="Z684" i="1"/>
  <c r="Z683" i="1"/>
  <c r="Z682" i="1"/>
  <c r="Z681" i="1"/>
  <c r="Z446" i="1"/>
  <c r="Z445" i="1"/>
  <c r="Z444" i="1"/>
  <c r="Z443" i="1"/>
  <c r="Z442" i="1"/>
  <c r="Z441" i="1"/>
  <c r="Z440" i="1"/>
  <c r="Z439" i="1"/>
  <c r="Z435" i="1"/>
  <c r="Z434" i="1"/>
  <c r="Z433" i="1"/>
  <c r="Z432" i="1"/>
  <c r="Z431" i="1"/>
  <c r="Z430" i="1"/>
  <c r="Z429" i="1"/>
  <c r="Z85" i="1"/>
  <c r="Z84" i="1"/>
  <c r="Z80" i="1"/>
  <c r="Z78" i="1"/>
  <c r="Z76" i="1"/>
  <c r="Z73" i="1"/>
  <c r="Z69" i="1"/>
  <c r="Z67" i="1"/>
  <c r="Z66" i="1"/>
  <c r="Z65" i="1"/>
  <c r="Z64" i="1"/>
  <c r="Z63" i="1"/>
  <c r="Z61" i="1"/>
  <c r="Z59" i="1"/>
  <c r="Z57" i="1"/>
  <c r="Z56" i="1"/>
  <c r="Z54" i="1"/>
  <c r="Z48" i="1"/>
  <c r="Z42" i="1"/>
  <c r="Z36" i="1"/>
  <c r="Z33" i="1"/>
  <c r="Z30" i="1"/>
  <c r="Z29" i="1"/>
  <c r="Z28" i="1"/>
  <c r="Z27" i="1"/>
  <c r="Z26" i="1"/>
  <c r="Z23" i="1"/>
  <c r="Z20" i="1"/>
  <c r="Z15" i="1"/>
  <c r="Z12" i="1"/>
  <c r="Z7" i="1"/>
  <c r="Z6" i="1"/>
  <c r="Z5" i="1"/>
  <c r="Z4" i="1"/>
  <c r="Z3" i="1"/>
  <c r="Z2" i="1"/>
  <c r="Z2968" i="1" l="1"/>
  <c r="Z2967" i="1"/>
  <c r="Z2966" i="1"/>
  <c r="Z2965" i="1"/>
  <c r="Z2964" i="1"/>
  <c r="Z2963" i="1"/>
  <c r="Z2962" i="1"/>
  <c r="Z2961" i="1"/>
  <c r="Z2960" i="1"/>
  <c r="Z2959" i="1"/>
  <c r="Z2958" i="1"/>
  <c r="Z2957" i="1"/>
  <c r="Z2956" i="1"/>
  <c r="Z2955" i="1"/>
  <c r="Z2954" i="1"/>
  <c r="Z2953" i="1"/>
  <c r="Z2952" i="1"/>
  <c r="Z2951" i="1"/>
  <c r="Z2950" i="1"/>
  <c r="Z2949" i="1"/>
  <c r="Z2948" i="1"/>
  <c r="Z2947" i="1"/>
  <c r="Z2946" i="1"/>
  <c r="Z2945" i="1"/>
  <c r="Z2944" i="1"/>
  <c r="Z2943" i="1"/>
  <c r="Z2942" i="1"/>
  <c r="Z2941" i="1"/>
  <c r="Z2940" i="1"/>
  <c r="Z2939" i="1"/>
  <c r="Z2938" i="1"/>
  <c r="Z2937" i="1"/>
  <c r="Z2936" i="1"/>
  <c r="Z2935" i="1"/>
  <c r="Z2934" i="1"/>
  <c r="Z2933" i="1"/>
  <c r="Z2932" i="1"/>
  <c r="Z2930" i="1"/>
  <c r="Z2904" i="1"/>
  <c r="Z2903" i="1"/>
  <c r="Z2902" i="1"/>
  <c r="Z2901" i="1"/>
  <c r="Z2900" i="1"/>
  <c r="Z2899" i="1"/>
  <c r="Z2898" i="1"/>
  <c r="Z2758" i="1"/>
  <c r="Z2757" i="1"/>
  <c r="Z2756" i="1"/>
  <c r="Z2755" i="1"/>
  <c r="Z2754" i="1"/>
  <c r="Z2753" i="1"/>
  <c r="Z2751" i="1"/>
  <c r="Z2750" i="1"/>
  <c r="Z2749" i="1"/>
  <c r="Z2747" i="1"/>
  <c r="Z2745" i="1"/>
  <c r="Z2744" i="1"/>
  <c r="Z2743" i="1"/>
  <c r="Z2742" i="1"/>
  <c r="Z2741" i="1"/>
  <c r="Z2740" i="1"/>
  <c r="Z2739" i="1"/>
  <c r="Z2738" i="1"/>
  <c r="Z2737" i="1"/>
  <c r="Z2736" i="1"/>
  <c r="Z2735" i="1"/>
  <c r="Z2470" i="1"/>
  <c r="Z2469" i="1"/>
  <c r="Z2468" i="1"/>
  <c r="Z2467" i="1"/>
  <c r="Z2466" i="1"/>
  <c r="Z2464" i="1"/>
  <c r="Z2463" i="1"/>
  <c r="Z2461" i="1"/>
  <c r="Z2458" i="1"/>
  <c r="Z2457" i="1"/>
  <c r="Z2451" i="1"/>
  <c r="Z2450" i="1"/>
  <c r="Z2448" i="1"/>
  <c r="Z2445" i="1"/>
  <c r="Z2443" i="1"/>
  <c r="Z2442" i="1"/>
  <c r="Z2441" i="1"/>
  <c r="Z2438" i="1"/>
  <c r="Z2435" i="1"/>
  <c r="Z2433" i="1"/>
  <c r="Z2430" i="1"/>
  <c r="Z2427" i="1"/>
  <c r="Z2423" i="1"/>
  <c r="Z2421" i="1"/>
  <c r="Z2420" i="1"/>
  <c r="Z2419" i="1"/>
  <c r="Z2418" i="1"/>
  <c r="Z2417" i="1"/>
  <c r="Z2416" i="1"/>
  <c r="Z2410" i="1"/>
  <c r="Z2408" i="1"/>
  <c r="Z2399" i="1"/>
  <c r="Z2392" i="1"/>
  <c r="Z2367" i="1"/>
  <c r="Z2365" i="1"/>
  <c r="Z2354" i="1"/>
  <c r="Z2929" i="1"/>
  <c r="Z2897" i="1"/>
  <c r="Z2896" i="1"/>
  <c r="Z2895" i="1"/>
  <c r="Z2894" i="1"/>
  <c r="Z2893" i="1"/>
  <c r="Z2892" i="1"/>
  <c r="Z2891" i="1"/>
  <c r="Z2890" i="1"/>
  <c r="Z2734" i="1"/>
  <c r="Z2733" i="1"/>
  <c r="Z2732" i="1"/>
  <c r="Z2731" i="1"/>
  <c r="Z2728" i="1"/>
  <c r="Z2725" i="1"/>
  <c r="Z2724" i="1"/>
  <c r="Z2723" i="1"/>
  <c r="Z2722" i="1"/>
  <c r="Z2720" i="1"/>
  <c r="Z2719" i="1"/>
  <c r="Z2718" i="1"/>
  <c r="Z2717" i="1"/>
  <c r="Z2716" i="1"/>
  <c r="Z2715" i="1"/>
  <c r="Z2714" i="1"/>
  <c r="Z2713" i="1"/>
  <c r="Z2343" i="1"/>
  <c r="Z2342" i="1"/>
  <c r="Z2340" i="1"/>
  <c r="Z2337" i="1"/>
  <c r="Z2336" i="1"/>
  <c r="Z2335" i="1"/>
  <c r="Z2334" i="1"/>
  <c r="Z2333" i="1"/>
  <c r="Z2332" i="1"/>
  <c r="Z2331" i="1"/>
  <c r="Z2328" i="1"/>
  <c r="Z2324" i="1"/>
  <c r="Z2322" i="1"/>
  <c r="Z2317" i="1"/>
  <c r="Z2316" i="1"/>
  <c r="Z2313" i="1"/>
  <c r="Z2311" i="1"/>
  <c r="Z2310" i="1"/>
  <c r="Z2309" i="1"/>
  <c r="Z2308" i="1"/>
  <c r="Z2307" i="1"/>
  <c r="Z2305" i="1"/>
  <c r="Z2304" i="1"/>
  <c r="Z2301" i="1"/>
  <c r="Z2297" i="1"/>
  <c r="Z2296" i="1"/>
  <c r="Z2291" i="1"/>
  <c r="Z2290" i="1"/>
  <c r="Z2286" i="1"/>
  <c r="Z2283" i="1"/>
  <c r="Z2282" i="1"/>
  <c r="Z2273" i="1"/>
  <c r="Z2272" i="1"/>
  <c r="Z2271" i="1"/>
  <c r="Z2262" i="1"/>
  <c r="Z2257" i="1"/>
  <c r="Z2249" i="1"/>
  <c r="Z2233" i="1"/>
  <c r="Z2889" i="1"/>
  <c r="Z2888" i="1"/>
  <c r="Z2887" i="1"/>
  <c r="Z2886" i="1"/>
  <c r="Z2885" i="1"/>
  <c r="Z2884" i="1"/>
  <c r="Z2883" i="1"/>
  <c r="Z2882" i="1"/>
  <c r="Z2881" i="1"/>
  <c r="Z2712" i="1"/>
  <c r="Z2711" i="1"/>
  <c r="Z2708" i="1"/>
  <c r="Z2707" i="1"/>
  <c r="Z2706" i="1"/>
  <c r="Z2704" i="1"/>
  <c r="Z2703" i="1"/>
  <c r="Z2702" i="1"/>
  <c r="Z2700" i="1"/>
  <c r="Z2698" i="1"/>
  <c r="Z2697" i="1"/>
  <c r="Z2696" i="1"/>
  <c r="Z2695" i="1"/>
  <c r="Z2694" i="1"/>
  <c r="Z2693" i="1"/>
  <c r="Z2692" i="1"/>
  <c r="Z2691" i="1"/>
  <c r="Z2219" i="1"/>
  <c r="Z2218" i="1"/>
  <c r="Z2216" i="1"/>
  <c r="Z2215" i="1"/>
  <c r="Z2213" i="1"/>
  <c r="Z2212" i="1"/>
  <c r="Z2211" i="1"/>
  <c r="Z2209" i="1"/>
  <c r="Z2208" i="1"/>
  <c r="Z2206" i="1"/>
  <c r="Z2202" i="1"/>
  <c r="Z2199" i="1"/>
  <c r="Z2198" i="1"/>
  <c r="Z2197" i="1"/>
  <c r="Z2196" i="1"/>
  <c r="Z2195" i="1"/>
  <c r="Z2193" i="1"/>
  <c r="Z2192" i="1"/>
  <c r="Z2191" i="1"/>
  <c r="Z2190" i="1"/>
  <c r="Z2189" i="1"/>
  <c r="Z2186" i="1"/>
  <c r="Z2183" i="1"/>
  <c r="Z2180" i="1"/>
  <c r="Z2177" i="1"/>
  <c r="Z2175" i="1"/>
  <c r="Z2172" i="1"/>
  <c r="Z2170" i="1"/>
  <c r="Z2169" i="1"/>
  <c r="Z2168" i="1"/>
  <c r="Z2167" i="1"/>
  <c r="Z2165" i="1"/>
  <c r="Z2164" i="1"/>
  <c r="Z2154" i="1"/>
  <c r="Z2152" i="1"/>
  <c r="Z2148" i="1"/>
  <c r="Z2136" i="1"/>
  <c r="Z2127" i="1"/>
  <c r="Z2126" i="1"/>
  <c r="Z3252" i="1" l="1"/>
  <c r="Z3251" i="1"/>
  <c r="Z3250" i="1"/>
  <c r="Z3249" i="1"/>
  <c r="Z3248" i="1"/>
  <c r="Z3247" i="1"/>
  <c r="Z3246" i="1"/>
  <c r="Z3245" i="1"/>
  <c r="Z3244" i="1"/>
  <c r="Z3243" i="1"/>
  <c r="Z3242" i="1"/>
  <c r="Z3241" i="1"/>
  <c r="Z3240" i="1"/>
  <c r="Z3239" i="1"/>
  <c r="Z3238" i="1"/>
  <c r="Z3237" i="1"/>
  <c r="Z3236" i="1"/>
  <c r="Z3235" i="1"/>
  <c r="Z3234" i="1"/>
  <c r="Z3233" i="1"/>
  <c r="Z3232" i="1"/>
  <c r="Z3231" i="1"/>
  <c r="Z3230" i="1"/>
  <c r="Z3229" i="1"/>
  <c r="Z3228" i="1"/>
  <c r="Z3227" i="1"/>
  <c r="Z3226" i="1"/>
  <c r="Z3225" i="1"/>
  <c r="Z3224" i="1"/>
  <c r="Z3223" i="1"/>
  <c r="Z3222" i="1"/>
  <c r="Z3221" i="1"/>
  <c r="Z3220" i="1"/>
  <c r="Z3219" i="1"/>
  <c r="Z3218" i="1"/>
  <c r="Z3217" i="1"/>
  <c r="Z3216" i="1"/>
  <c r="Z3214" i="1"/>
  <c r="Z3213" i="1"/>
  <c r="Z3212" i="1"/>
  <c r="Z3211" i="1"/>
  <c r="Z2113" i="1"/>
  <c r="Z2090" i="1"/>
  <c r="Z2089" i="1"/>
  <c r="Z2088" i="1"/>
  <c r="Z2087" i="1"/>
  <c r="Z2086" i="1"/>
  <c r="Z1828" i="1"/>
  <c r="Z1826" i="1"/>
  <c r="Z1825" i="1"/>
  <c r="Z1824" i="1"/>
  <c r="Z1823" i="1"/>
  <c r="Z1822" i="1"/>
  <c r="Z1820" i="1"/>
  <c r="Z1819" i="1"/>
  <c r="Z1818" i="1"/>
  <c r="Z1817" i="1"/>
  <c r="Z1816" i="1"/>
  <c r="Z1814" i="1"/>
  <c r="Z1813" i="1"/>
  <c r="Z1812" i="1"/>
  <c r="Z1810" i="1"/>
  <c r="Z1808" i="1"/>
  <c r="Z1806" i="1"/>
  <c r="Z1797" i="1"/>
  <c r="Z1793" i="1"/>
  <c r="Z1790" i="1"/>
  <c r="Z1789" i="1"/>
  <c r="Z1786" i="1"/>
  <c r="Z1785" i="1"/>
  <c r="Z1783" i="1"/>
  <c r="Z1781" i="1"/>
  <c r="Z1780" i="1"/>
  <c r="Z1777" i="1"/>
  <c r="Z1774" i="1"/>
  <c r="Z1773" i="1"/>
  <c r="Z1772" i="1"/>
  <c r="Z1771" i="1"/>
  <c r="Z1770" i="1"/>
  <c r="Z1769" i="1"/>
  <c r="Z1768" i="1"/>
  <c r="Z1080" i="1"/>
  <c r="Z1060" i="1"/>
  <c r="Z1053" i="1"/>
  <c r="Z1042" i="1"/>
  <c r="Z1041" i="1"/>
  <c r="Z1040" i="1"/>
  <c r="Z1039" i="1"/>
  <c r="Z1038" i="1"/>
  <c r="Z1037" i="1"/>
  <c r="Z1035" i="1"/>
  <c r="Z2112" i="1"/>
  <c r="Z2085" i="1"/>
  <c r="Z2084" i="1"/>
  <c r="Z2083" i="1"/>
  <c r="Z2082" i="1"/>
  <c r="Z2081" i="1"/>
  <c r="Z2080" i="1"/>
  <c r="Z1764" i="1"/>
  <c r="Z1763" i="1"/>
  <c r="Z1762" i="1"/>
  <c r="Z1761" i="1"/>
  <c r="Z1759" i="1"/>
  <c r="Z1758" i="1"/>
  <c r="Z1756" i="1"/>
  <c r="Z1755" i="1"/>
  <c r="Z1754" i="1"/>
  <c r="Z1748" i="1"/>
  <c r="Z1746" i="1"/>
  <c r="Z1744" i="1"/>
  <c r="Z1737" i="1"/>
  <c r="Z1731" i="1"/>
  <c r="Z1727" i="1"/>
  <c r="Z1726" i="1"/>
  <c r="Z1723" i="1"/>
  <c r="Z1721" i="1"/>
  <c r="Z1719" i="1"/>
  <c r="Z1718" i="1"/>
  <c r="Z1717" i="1"/>
  <c r="Z1716" i="1"/>
  <c r="Z1715" i="1"/>
  <c r="Z1714" i="1"/>
  <c r="Z1713" i="1"/>
  <c r="Z1712" i="1"/>
  <c r="Z1711" i="1"/>
  <c r="Z1033" i="1"/>
  <c r="Z1032" i="1"/>
  <c r="Z1029" i="1"/>
  <c r="Z1028" i="1"/>
  <c r="Z1027" i="1"/>
  <c r="Z1026" i="1"/>
  <c r="Z1024" i="1"/>
  <c r="Z1022" i="1"/>
  <c r="Z1016" i="1"/>
  <c r="Z1011" i="1"/>
  <c r="Z1001" i="1"/>
  <c r="Z998" i="1"/>
  <c r="Z991" i="1"/>
  <c r="Z990" i="1"/>
  <c r="Z989" i="1"/>
  <c r="Z988" i="1"/>
  <c r="Z987" i="1"/>
  <c r="Z986" i="1"/>
  <c r="Z983" i="1"/>
  <c r="Z982" i="1"/>
  <c r="Z981" i="1"/>
  <c r="Z973" i="1"/>
  <c r="Z969" i="1"/>
  <c r="Z968" i="1"/>
  <c r="Z967" i="1"/>
  <c r="Z966" i="1"/>
  <c r="Z959" i="1"/>
  <c r="Z958" i="1"/>
  <c r="Z957" i="1"/>
  <c r="Z955" i="1"/>
  <c r="Z952" i="1"/>
  <c r="Z951" i="1"/>
  <c r="Z943" i="1"/>
  <c r="Z940" i="1"/>
  <c r="Z924" i="1"/>
  <c r="Z915" i="1"/>
  <c r="Z908" i="1"/>
  <c r="Z904" i="1"/>
  <c r="Z897" i="1"/>
  <c r="Z894" i="1"/>
  <c r="Z893" i="1"/>
  <c r="Z892" i="1"/>
  <c r="Z891" i="1"/>
  <c r="Z890" i="1"/>
  <c r="Z889" i="1"/>
  <c r="Z888" i="1"/>
  <c r="Z887" i="1"/>
  <c r="Z884" i="1"/>
  <c r="Z882" i="1"/>
  <c r="Z875" i="1"/>
  <c r="Z870" i="1"/>
  <c r="Z2111" i="1"/>
  <c r="Z2079" i="1"/>
  <c r="Z2078" i="1"/>
  <c r="Z2077" i="1"/>
  <c r="Z2076" i="1"/>
  <c r="Z2075" i="1"/>
  <c r="Z2074" i="1"/>
  <c r="Z1710" i="1"/>
  <c r="Z1709" i="1"/>
  <c r="Z1708" i="1"/>
  <c r="Z1707" i="1"/>
  <c r="Z1706" i="1"/>
  <c r="Z1704" i="1"/>
  <c r="Z1700" i="1"/>
  <c r="Z1696" i="1"/>
  <c r="Z1694" i="1"/>
  <c r="Z1692" i="1"/>
  <c r="Z1691" i="1"/>
  <c r="Z1689" i="1"/>
  <c r="Z1688" i="1"/>
  <c r="Z1687" i="1"/>
  <c r="Z1686" i="1"/>
  <c r="Z1684" i="1"/>
  <c r="Z1683" i="1"/>
  <c r="Z1682" i="1"/>
  <c r="Z1681" i="1"/>
  <c r="Z1679" i="1"/>
  <c r="Z1678" i="1"/>
  <c r="Z1677" i="1"/>
  <c r="Z1676" i="1"/>
</calcChain>
</file>

<file path=xl/sharedStrings.xml><?xml version="1.0" encoding="utf-8"?>
<sst xmlns="http://schemas.openxmlformats.org/spreadsheetml/2006/main" count="33982" uniqueCount="630">
  <si>
    <t>R3NC1-LR</t>
  </si>
  <si>
    <t>R3NC1-LR-1</t>
  </si>
  <si>
    <t>WFP</t>
  </si>
  <si>
    <t>Siderastrea siderea</t>
  </si>
  <si>
    <t>Y</t>
  </si>
  <si>
    <t>R</t>
  </si>
  <si>
    <t>Diploria strigosa</t>
  </si>
  <si>
    <t>Meandrina meandrites</t>
  </si>
  <si>
    <t>L</t>
  </si>
  <si>
    <t>Solenastrea bournoni</t>
  </si>
  <si>
    <t>Porites astreoides</t>
  </si>
  <si>
    <t>Montastraea cavernosa</t>
  </si>
  <si>
    <t>Favia fragum</t>
  </si>
  <si>
    <t>R3NC1-LR-2</t>
  </si>
  <si>
    <t>M</t>
  </si>
  <si>
    <t>R3NC1-LR-3</t>
  </si>
  <si>
    <t>Porites porites</t>
  </si>
  <si>
    <t>Dichocoenia stokesii</t>
  </si>
  <si>
    <t>Date</t>
  </si>
  <si>
    <t>Surveyor</t>
  </si>
  <si>
    <t>Category</t>
  </si>
  <si>
    <t>Subcategory</t>
  </si>
  <si>
    <t>Total Count</t>
  </si>
  <si>
    <t>Depth (ft)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</si>
  <si>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</si>
  <si>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</si>
  <si>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</si>
  <si>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</si>
  <si>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</si>
  <si>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</si>
  <si>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</si>
  <si>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</si>
  <si>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</si>
  <si>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Condition Code (0-1)</t>
  </si>
  <si>
    <t>Condition</t>
  </si>
  <si>
    <t>Comments</t>
  </si>
  <si>
    <t>C</t>
  </si>
  <si>
    <t>CD</t>
  </si>
  <si>
    <t>P</t>
  </si>
  <si>
    <t>JDC</t>
  </si>
  <si>
    <t>Eunicea</t>
  </si>
  <si>
    <t>Week</t>
  </si>
  <si>
    <t>Coral ID</t>
  </si>
  <si>
    <t>Octo Height (cm)</t>
  </si>
  <si>
    <t>Length (cm)</t>
  </si>
  <si>
    <t>Width (cm)</t>
  </si>
  <si>
    <t>SCLAR Height (cm)</t>
  </si>
  <si>
    <t>Cumulative Condition</t>
  </si>
  <si>
    <t>R3SC2-LR</t>
  </si>
  <si>
    <t>R3SC2-LR-1</t>
  </si>
  <si>
    <t>Scleractinians</t>
  </si>
  <si>
    <t>Mucus</t>
  </si>
  <si>
    <t>-</t>
  </si>
  <si>
    <t>Missing Coral, tag present</t>
  </si>
  <si>
    <t>Living tissues in 2 colonies</t>
  </si>
  <si>
    <t>N</t>
  </si>
  <si>
    <t>Siderastrea radians</t>
  </si>
  <si>
    <t>Stephanocoenia intersepta</t>
  </si>
  <si>
    <t>Sponge</t>
  </si>
  <si>
    <t>Ball</t>
  </si>
  <si>
    <t>Vase</t>
  </si>
  <si>
    <t>Tube</t>
  </si>
  <si>
    <t>Finger</t>
  </si>
  <si>
    <t>Encrusting</t>
  </si>
  <si>
    <t>Xestospongia</t>
  </si>
  <si>
    <t>Zoanthid</t>
  </si>
  <si>
    <t>Palythoa</t>
  </si>
  <si>
    <t>AJS</t>
  </si>
  <si>
    <t>Octocorals</t>
  </si>
  <si>
    <t>Plexaura</t>
  </si>
  <si>
    <t>Muricea</t>
  </si>
  <si>
    <t>Pseudopterogorgia</t>
  </si>
  <si>
    <t>Erythropodium</t>
  </si>
  <si>
    <t>Gorgonia</t>
  </si>
  <si>
    <t>R3SC2-LR-2</t>
  </si>
  <si>
    <t>Mucus covered</t>
  </si>
  <si>
    <t>Eusmilia fastigiata</t>
  </si>
  <si>
    <t>R3SC2-LR-3</t>
  </si>
  <si>
    <t>Pseudoplexaura</t>
  </si>
  <si>
    <t>SED/M</t>
  </si>
  <si>
    <t>Mucus and Sed - 3 colonies</t>
  </si>
  <si>
    <t>Scolymia cubensis</t>
  </si>
  <si>
    <t>Mcliona delitrix; multiple colonies</t>
  </si>
  <si>
    <t>Cliona</t>
  </si>
  <si>
    <t>BB</t>
  </si>
  <si>
    <t>Sponge on crust, puss, BB on top</t>
  </si>
  <si>
    <t>Healing FB</t>
  </si>
  <si>
    <t>Base Dead</t>
  </si>
  <si>
    <t>SED</t>
  </si>
  <si>
    <t>Overgrowth -Sed</t>
  </si>
  <si>
    <t>Colpophyllia natans</t>
  </si>
  <si>
    <t>Grandfather</t>
  </si>
  <si>
    <t>Blue - pailing on top</t>
  </si>
  <si>
    <t>l</t>
  </si>
  <si>
    <t>Worm holes</t>
  </si>
  <si>
    <t>GO</t>
  </si>
  <si>
    <t>Ovregrown by octo</t>
  </si>
  <si>
    <t>Dead at base</t>
  </si>
  <si>
    <t>PO</t>
  </si>
  <si>
    <t>UD</t>
  </si>
  <si>
    <t>Light Blue Spots</t>
  </si>
  <si>
    <t>Missing</t>
  </si>
  <si>
    <t>Dead north side</t>
  </si>
  <si>
    <t>Dead west side</t>
  </si>
  <si>
    <t>dead center</t>
  </si>
  <si>
    <t>multi-colonies</t>
  </si>
  <si>
    <t>FB</t>
  </si>
  <si>
    <t>active over growth by Palythoa</t>
  </si>
  <si>
    <t>Encrusted octo on base</t>
  </si>
  <si>
    <t>R3S2-LR</t>
  </si>
  <si>
    <t>Octocoral</t>
  </si>
  <si>
    <t>WPF</t>
  </si>
  <si>
    <t>Scleractinian</t>
  </si>
  <si>
    <t>M/SED</t>
  </si>
  <si>
    <t>Orbicella faveolata</t>
  </si>
  <si>
    <t>SED/FB</t>
  </si>
  <si>
    <t>Sed w/ fish bites</t>
  </si>
  <si>
    <t>RR</t>
  </si>
  <si>
    <t>dead base</t>
  </si>
  <si>
    <t>Diploria labyrinthiformis</t>
  </si>
  <si>
    <t>M/ SED</t>
  </si>
  <si>
    <t>stephanocoenia intersepta</t>
  </si>
  <si>
    <t>Mycetophyllia ferox</t>
  </si>
  <si>
    <t>Diameter not recorded</t>
  </si>
  <si>
    <t>Mycetophyllia aliciae</t>
  </si>
  <si>
    <t>C/R</t>
  </si>
  <si>
    <t>fish bites</t>
  </si>
  <si>
    <t>PE</t>
  </si>
  <si>
    <t>dead base- white spots, polyps out</t>
  </si>
  <si>
    <t>dead- east side</t>
  </si>
  <si>
    <t>SED/ M</t>
  </si>
  <si>
    <t>fish bites on edge</t>
  </si>
  <si>
    <t>cowtag not adjacent</t>
  </si>
  <si>
    <t>polyps extended- dead base</t>
  </si>
  <si>
    <t>1/3 dead- east side</t>
  </si>
  <si>
    <t>R3S1-CP</t>
  </si>
  <si>
    <t>R3S1-CP-1</t>
  </si>
  <si>
    <t>R3S1-CP-2</t>
  </si>
  <si>
    <t>R3S1-CP-3</t>
  </si>
  <si>
    <t xml:space="preserve">SED </t>
  </si>
  <si>
    <t>Sed</t>
  </si>
  <si>
    <t>P/Sed</t>
  </si>
  <si>
    <t>Paling/sed</t>
  </si>
  <si>
    <t>Sed dust</t>
  </si>
  <si>
    <t>Patch of sed</t>
  </si>
  <si>
    <t>Fish bites on edge and top</t>
  </si>
  <si>
    <t>M/Sed</t>
  </si>
  <si>
    <t>Sed/Mucus bag</t>
  </si>
  <si>
    <t>Madracis decactis</t>
  </si>
  <si>
    <t>Siderastrea sp.</t>
  </si>
  <si>
    <t>Mucus/sed covered</t>
  </si>
  <si>
    <t>Agaricia agaricites</t>
  </si>
  <si>
    <t>Sediment - dead base</t>
  </si>
  <si>
    <t>Sediment</t>
  </si>
  <si>
    <t>Unk white lesions -fish?</t>
  </si>
  <si>
    <t>Dead base/sed</t>
  </si>
  <si>
    <t>Sed/M</t>
  </si>
  <si>
    <t>Sed - Mucus bag</t>
  </si>
  <si>
    <t>Fish bites</t>
  </si>
  <si>
    <t>mobile</t>
  </si>
  <si>
    <t>dead south side</t>
  </si>
  <si>
    <t>Dichocenia stokesii</t>
  </si>
  <si>
    <t>dead patches</t>
  </si>
  <si>
    <t>L/c</t>
  </si>
  <si>
    <t>orange polyps</t>
  </si>
  <si>
    <t>Dead south half</t>
  </si>
  <si>
    <t>LL</t>
  </si>
  <si>
    <t>large dead spots</t>
  </si>
  <si>
    <t>Dead patches</t>
  </si>
  <si>
    <t>fish bitten</t>
  </si>
  <si>
    <t>polyps extended- looks necrotic</t>
  </si>
  <si>
    <t>C/L</t>
  </si>
  <si>
    <t>Orbicella annularis</t>
  </si>
  <si>
    <t>no data</t>
  </si>
  <si>
    <t>lots of dead area</t>
  </si>
  <si>
    <t>one new small dead spot on edge, poss compation , no other abnormalities</t>
  </si>
  <si>
    <t>R3SC1-CP</t>
  </si>
  <si>
    <t>R3SC1-CP-1</t>
  </si>
  <si>
    <t>dead patch</t>
  </si>
  <si>
    <t>Plexaurella</t>
  </si>
  <si>
    <t>R3SC1-CP-2</t>
  </si>
  <si>
    <t>Agaricia lamarcki</t>
  </si>
  <si>
    <t>another colony of ALAM &amp; AARG</t>
  </si>
  <si>
    <t>far left</t>
  </si>
  <si>
    <t>R3SC1-CP-3</t>
  </si>
  <si>
    <t>6 branches</t>
  </si>
  <si>
    <t>sponge</t>
  </si>
  <si>
    <t xml:space="preserve">C  </t>
  </si>
  <si>
    <t>FL</t>
  </si>
  <si>
    <t>two colonies</t>
  </si>
  <si>
    <t>sed! Mucus!</t>
  </si>
  <si>
    <t>sed-mucus</t>
  </si>
  <si>
    <t>Sed w mucus</t>
  </si>
  <si>
    <t>sed/mucus</t>
  </si>
  <si>
    <t xml:space="preserve">mucus bags- ripped off </t>
  </si>
  <si>
    <t>sed covered-mucus</t>
  </si>
  <si>
    <t>sed/ mucus base</t>
  </si>
  <si>
    <t>covered with sed &amp; mucus bags</t>
  </si>
  <si>
    <t>mucus</t>
  </si>
  <si>
    <t>mucus dusting</t>
  </si>
  <si>
    <t>No coral (tag there)</t>
  </si>
  <si>
    <t>25 cm of living tissue large tissue left on colony</t>
  </si>
  <si>
    <t>2 colonies</t>
  </si>
  <si>
    <t>Porites furcata</t>
  </si>
  <si>
    <t>marked as SINT on sheet</t>
  </si>
  <si>
    <t>3 colonies</t>
  </si>
  <si>
    <t>coral missing</t>
  </si>
  <si>
    <t>R3N1-LR</t>
  </si>
  <si>
    <t>R3N1-LR-1</t>
  </si>
  <si>
    <t>R3N1-LR-2</t>
  </si>
  <si>
    <t>Sponge growing in middle of colony</t>
  </si>
  <si>
    <t>Fish Bites</t>
  </si>
  <si>
    <t>R3N1-LR-3</t>
  </si>
  <si>
    <t>Denter is dead with worms and algae</t>
  </si>
  <si>
    <t>Covered with Sed</t>
  </si>
  <si>
    <t>PB</t>
  </si>
  <si>
    <t>Dusting PB on edge, sed on colony</t>
  </si>
  <si>
    <t xml:space="preserve">P </t>
  </si>
  <si>
    <t>Pale - light blue</t>
  </si>
  <si>
    <t>covered with Sed and mucus</t>
  </si>
  <si>
    <t>3 Sep colonies due to partial mortality</t>
  </si>
  <si>
    <t>White spots - unknown disease</t>
  </si>
  <si>
    <t>Paling light blue</t>
  </si>
  <si>
    <t>Sed and Mucus</t>
  </si>
  <si>
    <t>Mucus and sed</t>
  </si>
  <si>
    <t>siderastrea siderea</t>
  </si>
  <si>
    <t>Christmas Worms</t>
  </si>
  <si>
    <t>dead middle, mucus, fish bits</t>
  </si>
  <si>
    <t>White spots</t>
  </si>
  <si>
    <t>R3SC3-SG</t>
  </si>
  <si>
    <t>R3SC3-SG-1</t>
  </si>
  <si>
    <t>R3SC3-SG-2</t>
  </si>
  <si>
    <t>R3SC3-SG-3</t>
  </si>
  <si>
    <t>R3S3-SG</t>
  </si>
  <si>
    <t>R3S3-SG-1</t>
  </si>
  <si>
    <t>R3S3-SG-2</t>
  </si>
  <si>
    <t>R3S3-SG-3</t>
  </si>
  <si>
    <t>Row Labels</t>
  </si>
  <si>
    <t>(blank)</t>
  </si>
  <si>
    <t>Grand Total</t>
  </si>
  <si>
    <t>Montastraea faveolata</t>
  </si>
  <si>
    <t>R3S2-LR-1</t>
  </si>
  <si>
    <t>R3S2-LR-2</t>
  </si>
  <si>
    <t>R3S2-LR-3</t>
  </si>
  <si>
    <t xml:space="preserve">QA/QC Condition Score (0/1) </t>
  </si>
  <si>
    <t>QA/QC Condition Code</t>
  </si>
  <si>
    <t>QA/QC Comments</t>
  </si>
  <si>
    <t>no colony evident in photo</t>
  </si>
  <si>
    <t>no photo</t>
  </si>
  <si>
    <t>refer to diver</t>
  </si>
  <si>
    <t>M/SA</t>
  </si>
  <si>
    <t>SA</t>
  </si>
  <si>
    <t>PE/SA</t>
  </si>
  <si>
    <t>partial bleach</t>
  </si>
  <si>
    <t>unkown disease - mottled</t>
  </si>
  <si>
    <t>dusting</t>
  </si>
  <si>
    <t>uknown condition -  mottled</t>
  </si>
  <si>
    <t>PE/M/SA</t>
  </si>
  <si>
    <t>FB/SA</t>
  </si>
  <si>
    <t>no picture</t>
  </si>
  <si>
    <t>PE/UD</t>
  </si>
  <si>
    <t>receeding margin</t>
  </si>
  <si>
    <t>FB/P</t>
  </si>
  <si>
    <t>M/P</t>
  </si>
  <si>
    <t>burial begin</t>
  </si>
  <si>
    <t>looks normal?</t>
  </si>
  <si>
    <t>PBUR</t>
  </si>
  <si>
    <t>paling margin</t>
  </si>
  <si>
    <t>algae/sed over growth</t>
  </si>
  <si>
    <t>FB/M</t>
  </si>
  <si>
    <t>margin</t>
  </si>
  <si>
    <t>margin pale</t>
  </si>
  <si>
    <t>sed/algae overgrowth</t>
  </si>
  <si>
    <t>receeding margin/turf/sed</t>
  </si>
  <si>
    <t>P/SA</t>
  </si>
  <si>
    <t>FB/M/SA</t>
  </si>
  <si>
    <t>PE/UD/SA</t>
  </si>
  <si>
    <t>PE/FB</t>
  </si>
  <si>
    <t>M/P/SA</t>
  </si>
  <si>
    <t>UD/SA</t>
  </si>
  <si>
    <t>no colony in photo</t>
  </si>
  <si>
    <t>sed/turf/margin</t>
  </si>
  <si>
    <t>sediment burm around margin</t>
  </si>
  <si>
    <t>UPM</t>
  </si>
  <si>
    <t>PE/M</t>
  </si>
  <si>
    <t>fiish bites with algae and sediment</t>
  </si>
  <si>
    <t>pale blue</t>
  </si>
  <si>
    <t>sediment accumulation at base</t>
  </si>
  <si>
    <t>refer to diver - pale - light blue</t>
  </si>
  <si>
    <t>refer to diver - paling - light blue</t>
  </si>
  <si>
    <t>Column Labels</t>
  </si>
  <si>
    <t>Count of Total Count</t>
  </si>
  <si>
    <t>Diploria sp.</t>
  </si>
  <si>
    <t>Octocoral genera</t>
  </si>
  <si>
    <t>•</t>
  </si>
  <si>
    <t>Pterogorgia</t>
  </si>
  <si>
    <t>Scleractinian species</t>
  </si>
  <si>
    <t>Sponge type</t>
  </si>
  <si>
    <t>Zoanthid genera</t>
  </si>
  <si>
    <t>Outer Reef Site</t>
  </si>
  <si>
    <t>Total Count of Total Count</t>
  </si>
  <si>
    <t>Total Count of Total Count2</t>
  </si>
  <si>
    <t>Count of Total Count2</t>
  </si>
  <si>
    <t>Siderastrea species</t>
  </si>
  <si>
    <t>SITE (e g  HBNC1-CP)</t>
  </si>
  <si>
    <t>Transect (e g  HBNA-1)</t>
  </si>
  <si>
    <t>0 27</t>
  </si>
  <si>
    <t>0 9</t>
  </si>
  <si>
    <t>3 9</t>
  </si>
  <si>
    <t>8 1</t>
  </si>
  <si>
    <t>10 5</t>
  </si>
  <si>
    <t>13 7</t>
  </si>
  <si>
    <t>0 3</t>
  </si>
  <si>
    <t>1 52</t>
  </si>
  <si>
    <t>9 7</t>
  </si>
  <si>
    <t>11 8</t>
  </si>
  <si>
    <t>18 3</t>
  </si>
  <si>
    <t>18 75</t>
  </si>
  <si>
    <t xml:space="preserve">Diploria sp </t>
  </si>
  <si>
    <t>0 1</t>
  </si>
  <si>
    <t>4 54</t>
  </si>
  <si>
    <t>7 7</t>
  </si>
  <si>
    <t>11 6</t>
  </si>
  <si>
    <t>14 9</t>
  </si>
  <si>
    <t>15 1</t>
  </si>
  <si>
    <t>5 6</t>
  </si>
  <si>
    <t>9 5</t>
  </si>
  <si>
    <t>10 3</t>
  </si>
  <si>
    <t>12 9</t>
  </si>
  <si>
    <t>15 3</t>
  </si>
  <si>
    <t>16 1</t>
  </si>
  <si>
    <t>0 5</t>
  </si>
  <si>
    <t>9 4</t>
  </si>
  <si>
    <t>15 2</t>
  </si>
  <si>
    <t>19 8</t>
  </si>
  <si>
    <t>1 4</t>
  </si>
  <si>
    <t>3 8</t>
  </si>
  <si>
    <t>4 1</t>
  </si>
  <si>
    <t>7 4</t>
  </si>
  <si>
    <t>12 8</t>
  </si>
  <si>
    <t>13 1</t>
  </si>
  <si>
    <t>16 4</t>
  </si>
  <si>
    <t>19 2</t>
  </si>
  <si>
    <t>0 2</t>
  </si>
  <si>
    <t>5 2</t>
  </si>
  <si>
    <t>6 6</t>
  </si>
  <si>
    <t>10 1</t>
  </si>
  <si>
    <t>14 7</t>
  </si>
  <si>
    <t>19 9</t>
  </si>
  <si>
    <t>1 7</t>
  </si>
  <si>
    <t>2 8</t>
  </si>
  <si>
    <t>6 3</t>
  </si>
  <si>
    <t>14 1</t>
  </si>
  <si>
    <t>15 8</t>
  </si>
  <si>
    <t>10 4</t>
  </si>
  <si>
    <t>11 9</t>
  </si>
  <si>
    <t>13 9</t>
  </si>
  <si>
    <t>16 9</t>
  </si>
  <si>
    <t>17 2</t>
  </si>
  <si>
    <t>18 5</t>
  </si>
  <si>
    <t>5 3</t>
  </si>
  <si>
    <t>10 2</t>
  </si>
  <si>
    <t>14 8</t>
  </si>
  <si>
    <t>20 07</t>
  </si>
  <si>
    <t>0 4</t>
  </si>
  <si>
    <t>1 2</t>
  </si>
  <si>
    <t>17 1</t>
  </si>
  <si>
    <t>18 6</t>
  </si>
  <si>
    <t>Sed  mucus bags</t>
  </si>
  <si>
    <t>0 6</t>
  </si>
  <si>
    <t>1 6</t>
  </si>
  <si>
    <t>14 2</t>
  </si>
  <si>
    <t>15 7</t>
  </si>
  <si>
    <t>3 5</t>
  </si>
  <si>
    <t>5 5</t>
  </si>
  <si>
    <t>15 6</t>
  </si>
  <si>
    <t>3 1</t>
  </si>
  <si>
    <t>3 4</t>
  </si>
  <si>
    <t>7 1</t>
  </si>
  <si>
    <t>7 6</t>
  </si>
  <si>
    <t>18 1</t>
  </si>
  <si>
    <t>13 8</t>
  </si>
  <si>
    <t>14 5</t>
  </si>
  <si>
    <t>15 5</t>
  </si>
  <si>
    <t>16 5</t>
  </si>
  <si>
    <t>9 1</t>
  </si>
  <si>
    <t>10 9</t>
  </si>
  <si>
    <t>11 7</t>
  </si>
  <si>
    <t>15 9</t>
  </si>
  <si>
    <t>16 3</t>
  </si>
  <si>
    <t>19 1</t>
  </si>
  <si>
    <t>6 5</t>
  </si>
  <si>
    <t>12 3</t>
  </si>
  <si>
    <t>17 3</t>
  </si>
  <si>
    <t>1 1</t>
  </si>
  <si>
    <t>2 3</t>
  </si>
  <si>
    <t>11 4</t>
  </si>
  <si>
    <t>18 9</t>
  </si>
  <si>
    <t>19 3</t>
  </si>
  <si>
    <t>sed  Berm small at base</t>
  </si>
  <si>
    <t>3 6</t>
  </si>
  <si>
    <t>6 2</t>
  </si>
  <si>
    <t>15 4</t>
  </si>
  <si>
    <t>2 2</t>
  </si>
  <si>
    <t>9 3</t>
  </si>
  <si>
    <t>11 3</t>
  </si>
  <si>
    <t>19 5</t>
  </si>
  <si>
    <t>16 6</t>
  </si>
  <si>
    <t>3 2</t>
  </si>
  <si>
    <t>6 8</t>
  </si>
  <si>
    <t>16 2</t>
  </si>
  <si>
    <t>17 5</t>
  </si>
  <si>
    <t>18 7</t>
  </si>
  <si>
    <t>18 8</t>
  </si>
  <si>
    <t>19 4</t>
  </si>
  <si>
    <t>1 9</t>
  </si>
  <si>
    <t>17 8</t>
  </si>
  <si>
    <t>19 6</t>
  </si>
  <si>
    <t>4 9</t>
  </si>
  <si>
    <t>8 3</t>
  </si>
  <si>
    <t>18 4</t>
  </si>
  <si>
    <t>1 8</t>
  </si>
  <si>
    <t>13 2</t>
  </si>
  <si>
    <t>17 4</t>
  </si>
  <si>
    <t>17 9</t>
  </si>
  <si>
    <t>0 7</t>
  </si>
  <si>
    <t>2 1</t>
  </si>
  <si>
    <t>2 7</t>
  </si>
  <si>
    <t>7 5</t>
  </si>
  <si>
    <t>19 67</t>
  </si>
  <si>
    <t>2 29</t>
  </si>
  <si>
    <t>5 7</t>
  </si>
  <si>
    <t>16 7</t>
  </si>
  <si>
    <t>three colonies near tag (PPOR  PAST  PAST)</t>
  </si>
  <si>
    <t>18 2</t>
  </si>
  <si>
    <t>4 45</t>
  </si>
  <si>
    <t>10 6</t>
  </si>
  <si>
    <t>12 1</t>
  </si>
  <si>
    <t>14 62</t>
  </si>
  <si>
    <t>0 66</t>
  </si>
  <si>
    <t>3 7</t>
  </si>
  <si>
    <t>4 4</t>
  </si>
  <si>
    <t>10 8</t>
  </si>
  <si>
    <t>11 5</t>
  </si>
  <si>
    <t>6 05</t>
  </si>
  <si>
    <t>6 1</t>
  </si>
  <si>
    <t>12 5</t>
  </si>
  <si>
    <t>2 5</t>
  </si>
  <si>
    <t>2 45</t>
  </si>
  <si>
    <t>14 83</t>
  </si>
  <si>
    <t>14 98</t>
  </si>
  <si>
    <t>1 25</t>
  </si>
  <si>
    <t>5 38</t>
  </si>
  <si>
    <t>12 6</t>
  </si>
  <si>
    <t>13 3</t>
  </si>
  <si>
    <t>PE UD</t>
  </si>
  <si>
    <t>Elephant ear</t>
  </si>
  <si>
    <t>North Total</t>
  </si>
  <si>
    <t>South Total</t>
  </si>
  <si>
    <t>Bin</t>
  </si>
  <si>
    <t>≤ 5</t>
  </si>
  <si>
    <t>5 - 20</t>
  </si>
  <si>
    <t>20 - 30</t>
  </si>
  <si>
    <t>35 - 50</t>
  </si>
  <si>
    <t>≥ 50</t>
  </si>
  <si>
    <t>Max Diameter (cm)</t>
  </si>
  <si>
    <t>More</t>
  </si>
  <si>
    <t>Frequency</t>
  </si>
  <si>
    <t>3 - 5</t>
  </si>
  <si>
    <t>10 - 15</t>
  </si>
  <si>
    <t>15 - 25</t>
  </si>
  <si>
    <t>25 - 35</t>
  </si>
  <si>
    <t>≥ 35</t>
  </si>
  <si>
    <t>Height (cm)</t>
  </si>
  <si>
    <t>Density</t>
  </si>
  <si>
    <t>Sum of Density</t>
  </si>
  <si>
    <t>Mean</t>
  </si>
  <si>
    <t>SD</t>
  </si>
  <si>
    <t>SE</t>
  </si>
  <si>
    <t>LN(Pi)</t>
  </si>
  <si>
    <t>H'</t>
  </si>
  <si>
    <t>J'</t>
  </si>
  <si>
    <t>Site</t>
  </si>
  <si>
    <t>Total Sum of QA/QC Condition Score (0/1) 2</t>
  </si>
  <si>
    <t>Sum of QA/QC Condition Score (0/1) 2</t>
  </si>
  <si>
    <t xml:space="preserve">Total Sum of QA/QC Condition Score (0/1) </t>
  </si>
  <si>
    <t xml:space="preserve">Sum of QA/QC Condition Score (0/1) </t>
  </si>
  <si>
    <t>M/SA/CD</t>
  </si>
  <si>
    <t>UD/M/SA</t>
  </si>
  <si>
    <t>M/UD/SA</t>
  </si>
  <si>
    <t>not missing, assessed via photo</t>
  </si>
  <si>
    <t>Assessed via photo</t>
  </si>
  <si>
    <t>Week 1</t>
  </si>
  <si>
    <t>Week 2</t>
  </si>
  <si>
    <t>Week 4</t>
  </si>
  <si>
    <t>Sediment stress</t>
  </si>
  <si>
    <t>Polyp extension</t>
  </si>
  <si>
    <t>Excess mucus</t>
  </si>
  <si>
    <t>Unknown disease</t>
  </si>
  <si>
    <t xml:space="preserve">R3N1-LR Sum of QA/QC Condition Score (0/1) </t>
  </si>
  <si>
    <t>R3N1-LR Sum of QA/QC Condition Score (0/1) 2</t>
  </si>
  <si>
    <t xml:space="preserve">R3NC1-LR Sum of QA/QC Condition Score (0/1) </t>
  </si>
  <si>
    <t>R3NC1-LR Sum of QA/QC Condition Score (0/1) 2</t>
  </si>
  <si>
    <t xml:space="preserve">R3S1-CP Sum of QA/QC Condition Score (0/1) </t>
  </si>
  <si>
    <t>R3S1-CP Sum of QA/QC Condition Score (0/1) 2</t>
  </si>
  <si>
    <t xml:space="preserve">R3S2-LR Sum of QA/QC Condition Score (0/1) </t>
  </si>
  <si>
    <t>R3S2-LR Sum of QA/QC Condition Score (0/1) 2</t>
  </si>
  <si>
    <t xml:space="preserve">R3S3-SG Sum of QA/QC Condition Score (0/1) </t>
  </si>
  <si>
    <t>R3S3-SG Sum of QA/QC Condition Score (0/1) 2</t>
  </si>
  <si>
    <t xml:space="preserve">R3SC1-CP Sum of QA/QC Condition Score (0/1) </t>
  </si>
  <si>
    <t>R3SC1-CP Sum of QA/QC Condition Score (0/1) 2</t>
  </si>
  <si>
    <t xml:space="preserve">R3SC2-LR Sum of QA/QC Condition Score (0/1) </t>
  </si>
  <si>
    <t>R3SC2-LR Sum of QA/QC Condition Score (0/1) 2</t>
  </si>
  <si>
    <t xml:space="preserve">R3SC3-SG Sum of QA/QC Condition Score (0/1) </t>
  </si>
  <si>
    <t>R3SC3-SG Sum of QA/QC Condition Score (0/1) 2</t>
  </si>
  <si>
    <t xml:space="preserve">(blank) Sum of QA/QC Condition Score (0/1) </t>
  </si>
  <si>
    <t>(blank) Sum of QA/QC Condition Score (0/1) 2</t>
  </si>
  <si>
    <t>Number of colonies</t>
  </si>
  <si>
    <t>Number of genera</t>
  </si>
  <si>
    <t>Number of Colonies</t>
  </si>
  <si>
    <t>Number of species</t>
  </si>
  <si>
    <t xml:space="preserve">Total StdDev of QA/QC Condition Score (0/1) </t>
  </si>
  <si>
    <t xml:space="preserve">StdDev of QA/QC Condition Score (0/1) </t>
  </si>
  <si>
    <t>UD Proportion</t>
  </si>
  <si>
    <t>RSNC1-LR</t>
  </si>
  <si>
    <t xml:space="preserve">Average of QA/QC Condition Score (0/1) </t>
  </si>
  <si>
    <t xml:space="preserve">Total Average of QA/QC Condition Score (0/1) </t>
  </si>
  <si>
    <t>Week 3</t>
  </si>
  <si>
    <t>NA</t>
  </si>
  <si>
    <t>MAJOR CATEGORY (% of transect)</t>
  </si>
  <si>
    <t>MEAN</t>
  </si>
  <si>
    <t>STD. DEV.</t>
  </si>
  <si>
    <t>STD. ERROR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</si>
  <si>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</si>
  <si>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</si>
  <si>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</si>
  <si>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</si>
  <si>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</si>
  <si>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</si>
  <si>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</si>
  <si>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</si>
  <si>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</si>
  <si>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</si>
  <si>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</si>
  <si>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</si>
  <si>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</si>
  <si>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</si>
  <si>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SOUTHERN SITES</t>
  </si>
  <si>
    <t>NORTHERN SITES</t>
  </si>
  <si>
    <t>R3S1-CP-T1</t>
  </si>
  <si>
    <t>R3S1-CP-T2</t>
  </si>
  <si>
    <t>R3S1-CP-T3</t>
  </si>
  <si>
    <t>R3S2-LR-T1</t>
  </si>
  <si>
    <t>R3S3-LR-T2</t>
  </si>
  <si>
    <t>R3S2-LR-T3</t>
  </si>
  <si>
    <t>R3S3-SG-T1</t>
  </si>
  <si>
    <t>R3S3-SG-T2</t>
  </si>
  <si>
    <t>R3S3-SG-T3</t>
  </si>
  <si>
    <t>R3S3-LR</t>
  </si>
  <si>
    <t>R3SC1-CP-T1</t>
  </si>
  <si>
    <t>R3SC1-CP-T2</t>
  </si>
  <si>
    <t>R3SC1-CP-T3</t>
  </si>
  <si>
    <t>R3SC2-LR-T1</t>
  </si>
  <si>
    <t>R3SC2-LR-T2</t>
  </si>
  <si>
    <t>R3SC3-LR-T2</t>
  </si>
  <si>
    <t>R3SC3-LR</t>
  </si>
  <si>
    <t>R3SC3-SG-T1</t>
  </si>
  <si>
    <t>R3SC3-SG-T2</t>
  </si>
  <si>
    <t>R3SC3-SG-T3</t>
  </si>
  <si>
    <t>R3N1-LR-T1</t>
  </si>
  <si>
    <t>R3N1-LR-T2</t>
  </si>
  <si>
    <t>R3N1-LR-T3</t>
  </si>
  <si>
    <t>R3NC1-LR-T1</t>
  </si>
  <si>
    <t>R3NC1-LR-T2</t>
  </si>
  <si>
    <t>R3NC1-LR-T3</t>
  </si>
  <si>
    <t>Date Sediment Collected</t>
  </si>
  <si>
    <t>Aboitic Characteristics</t>
  </si>
  <si>
    <t>Hardbottom</t>
  </si>
  <si>
    <t>PORT OF MIAMI SEDIMENT TRAP SAMPLE TEST RESULTS FOR SAMPLES RECEIVED 02/06/14</t>
  </si>
  <si>
    <t xml:space="preserve">Field Data </t>
  </si>
  <si>
    <t xml:space="preserve">Laboratory Test Results </t>
  </si>
  <si>
    <t>Sample</t>
  </si>
  <si>
    <t>Replicates (n)</t>
  </si>
  <si>
    <t>Date                  Sample                        Collected</t>
  </si>
  <si>
    <t>Date          Set-Up for Testing</t>
  </si>
  <si>
    <t>Total Wet Mass                  (grams)</t>
  </si>
  <si>
    <t>Total Dry Mass              (grams)</t>
  </si>
  <si>
    <t>Mass of Water (grams)</t>
  </si>
  <si>
    <t>Solids Content (%)</t>
  </si>
  <si>
    <t>Retained on U.S. Standard No. 230 Sieve</t>
  </si>
  <si>
    <t>Finer than U.S. Standard No. 230 Sieve</t>
  </si>
  <si>
    <t>Dry Mass Retained on No. 230 Sieve and Tare (grams)</t>
  </si>
  <si>
    <t>Tare           Mass (grams)</t>
  </si>
  <si>
    <t>Dry Mass Retained on No. 230 Sieve (grams)</t>
  </si>
  <si>
    <t xml:space="preserve">Daily Sedimentation Rate (g/day) </t>
  </si>
  <si>
    <r>
      <t>Conductivity After 2nd Settling (</t>
    </r>
    <r>
      <rPr>
        <sz val="10"/>
        <color theme="1"/>
        <rFont val="Calibri"/>
        <family val="2"/>
      </rPr>
      <t>µ</t>
    </r>
    <r>
      <rPr>
        <sz val="10"/>
        <color theme="1"/>
        <rFont val="Arial"/>
        <family val="2"/>
      </rPr>
      <t>mhos/cm)</t>
    </r>
  </si>
  <si>
    <t>Dry Mass Finer than No. 230 Sieve and Tare (grams)</t>
  </si>
  <si>
    <t>Tare Mass (grams)</t>
  </si>
  <si>
    <t>Dry Mass Finer than No. 230 Sieve                    (grams)</t>
  </si>
  <si>
    <t xml:space="preserve">Fraction by Dry Mass Finer than  No. 230 Sieve (%) </t>
  </si>
  <si>
    <t>Daily Sedimentation Rate (g/day)</t>
  </si>
  <si>
    <t>HBSC1-1-C8</t>
  </si>
  <si>
    <t>HBSC1-2-C8</t>
  </si>
  <si>
    <t>HBSC1-3-C8</t>
  </si>
  <si>
    <t>HBNC1-1-C8</t>
  </si>
  <si>
    <t>HBNC1-2-C8</t>
  </si>
  <si>
    <t>HBS2-2-C8</t>
  </si>
  <si>
    <t>HBS2-3-C8</t>
  </si>
  <si>
    <t>HBN3-1-C8</t>
  </si>
  <si>
    <t>HBN3-2-C8</t>
  </si>
  <si>
    <t>HBS1-1-C8</t>
  </si>
  <si>
    <t>HBS1-2-C8</t>
  </si>
  <si>
    <t>HBS1-3-C8</t>
  </si>
  <si>
    <t>HBN2-1-C9</t>
  </si>
  <si>
    <t>HBN2-2-C9</t>
  </si>
  <si>
    <t>Installation Date</t>
  </si>
  <si>
    <t>Sample Period</t>
  </si>
  <si>
    <t>------</t>
  </si>
  <si>
    <t>0.10 grams of fish bones removed</t>
  </si>
  <si>
    <t>0.40 grams of fish bones removed</t>
  </si>
  <si>
    <t>Notes</t>
  </si>
  <si>
    <t>Site Avg</t>
  </si>
  <si>
    <t>Depth Range (ft)</t>
  </si>
  <si>
    <t>42-45</t>
  </si>
  <si>
    <t>43-46</t>
  </si>
  <si>
    <t>37-42</t>
  </si>
  <si>
    <t>31-34</t>
  </si>
  <si>
    <t>34-38</t>
  </si>
  <si>
    <t>40-43</t>
  </si>
  <si>
    <t>36-39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</si>
</sst>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.0"/>
    <numFmt numFmtId="166" formatCode="mm/dd/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medium">
        <color indexed="64"/>
      </bottom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medium">
        <color auto="1"/>
      </right>
      <top style="double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6">
    <xf numFmtId="0" fontId="0" fillId="0" borderId="0" xfId="0"/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5" fillId="0" borderId="0" xfId="0" applyNumberFormat="1" applyFont="1" applyFill="1" applyAlignment="1">
      <alignment horizontal="center" wrapText="1"/>
    </xf>
    <xf numFmtId="0" fontId="0" fillId="0" borderId="0" xfId="0" applyNumberFormat="1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2"/>
    </xf>
    <xf numFmtId="0" fontId="8" fillId="5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left" indent="1"/>
    </xf>
    <xf numFmtId="0" fontId="8" fillId="0" borderId="3" xfId="0" applyNumberFormat="1" applyFont="1" applyBorder="1" applyAlignment="1">
      <alignment horizontal="center"/>
    </xf>
    <xf numFmtId="0" fontId="8" fillId="0" borderId="3" xfId="0" applyNumberFormat="1" applyFont="1" applyBorder="1"/>
    <xf numFmtId="0" fontId="8" fillId="0" borderId="0" xfId="0" applyFont="1"/>
    <xf numFmtId="0" fontId="8" fillId="0" borderId="3" xfId="0" applyFont="1" applyBorder="1" applyAlignment="1">
      <alignment horizontal="left" indent="1"/>
    </xf>
    <xf numFmtId="0" fontId="1" fillId="0" borderId="3" xfId="0" applyNumberFormat="1" applyFont="1" applyBorder="1"/>
    <xf numFmtId="0" fontId="0" fillId="0" borderId="3" xfId="0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10" fontId="0" fillId="0" borderId="3" xfId="0" applyNumberFormat="1" applyBorder="1"/>
    <xf numFmtId="0" fontId="0" fillId="0" borderId="3" xfId="0" applyBorder="1" applyAlignment="1">
      <alignment horizontal="left" indent="1"/>
    </xf>
    <xf numFmtId="0" fontId="1" fillId="2" borderId="3" xfId="0" applyFont="1" applyFill="1" applyBorder="1"/>
    <xf numFmtId="0" fontId="0" fillId="9" borderId="3" xfId="0" applyFill="1" applyBorder="1" applyAlignment="1">
      <alignment horizontal="left" indent="1"/>
    </xf>
    <xf numFmtId="0" fontId="0" fillId="9" borderId="3" xfId="0" applyNumberFormat="1" applyFill="1" applyBorder="1"/>
    <xf numFmtId="10" fontId="0" fillId="9" borderId="3" xfId="0" applyNumberForma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0" fillId="0" borderId="0" xfId="0" applyBorder="1"/>
    <xf numFmtId="0" fontId="0" fillId="0" borderId="3" xfId="0" applyFill="1" applyBorder="1"/>
    <xf numFmtId="10" fontId="0" fillId="0" borderId="3" xfId="0" applyNumberFormat="1" applyFill="1" applyBorder="1"/>
    <xf numFmtId="0" fontId="0" fillId="9" borderId="3" xfId="0" applyFill="1" applyBorder="1"/>
    <xf numFmtId="10" fontId="0" fillId="0" borderId="12" xfId="0" applyNumberFormat="1" applyBorder="1"/>
    <xf numFmtId="10" fontId="0" fillId="0" borderId="12" xfId="0" applyNumberFormat="1" applyFill="1" applyBorder="1"/>
    <xf numFmtId="10" fontId="0" fillId="9" borderId="12" xfId="0" applyNumberFormat="1" applyFill="1" applyBorder="1"/>
    <xf numFmtId="0" fontId="0" fillId="0" borderId="18" xfId="0" applyBorder="1"/>
    <xf numFmtId="10" fontId="0" fillId="0" borderId="19" xfId="0" applyNumberFormat="1" applyBorder="1"/>
    <xf numFmtId="0" fontId="0" fillId="0" borderId="18" xfId="0" applyFill="1" applyBorder="1"/>
    <xf numFmtId="0" fontId="0" fillId="9" borderId="18" xfId="0" applyFill="1" applyBorder="1"/>
    <xf numFmtId="10" fontId="0" fillId="9" borderId="19" xfId="0" applyNumberFormat="1" applyFill="1" applyBorder="1"/>
    <xf numFmtId="0" fontId="0" fillId="9" borderId="20" xfId="0" applyFill="1" applyBorder="1"/>
    <xf numFmtId="10" fontId="0" fillId="9" borderId="21" xfId="0" applyNumberFormat="1" applyFill="1" applyBorder="1"/>
    <xf numFmtId="0" fontId="0" fillId="0" borderId="14" xfId="0" applyBorder="1"/>
    <xf numFmtId="0" fontId="0" fillId="9" borderId="22" xfId="0" applyFill="1" applyBorder="1"/>
    <xf numFmtId="10" fontId="0" fillId="9" borderId="22" xfId="0" applyNumberFormat="1" applyFill="1" applyBorder="1"/>
    <xf numFmtId="10" fontId="0" fillId="9" borderId="23" xfId="0" applyNumberFormat="1" applyFill="1" applyBorder="1"/>
    <xf numFmtId="0" fontId="0" fillId="0" borderId="24" xfId="0" applyBorder="1"/>
    <xf numFmtId="0" fontId="0" fillId="0" borderId="4" xfId="0" applyBorder="1"/>
    <xf numFmtId="10" fontId="0" fillId="0" borderId="4" xfId="0" applyNumberFormat="1" applyBorder="1"/>
    <xf numFmtId="10" fontId="0" fillId="0" borderId="25" xfId="0" applyNumberFormat="1" applyBorder="1"/>
    <xf numFmtId="10" fontId="0" fillId="0" borderId="26" xfId="0" applyNumberFormat="1" applyBorder="1"/>
    <xf numFmtId="0" fontId="0" fillId="9" borderId="27" xfId="0" applyFill="1" applyBorder="1"/>
    <xf numFmtId="0" fontId="0" fillId="9" borderId="5" xfId="0" applyFill="1" applyBorder="1"/>
    <xf numFmtId="10" fontId="0" fillId="9" borderId="5" xfId="0" applyNumberFormat="1" applyFill="1" applyBorder="1"/>
    <xf numFmtId="10" fontId="0" fillId="9" borderId="28" xfId="0" applyNumberFormat="1" applyFill="1" applyBorder="1"/>
    <xf numFmtId="10" fontId="0" fillId="9" borderId="29" xfId="0" applyNumberFormat="1" applyFill="1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15" xfId="0" applyNumberFormat="1" applyBorder="1"/>
    <xf numFmtId="0" fontId="0" fillId="0" borderId="13" xfId="0" applyBorder="1"/>
    <xf numFmtId="10" fontId="0" fillId="0" borderId="21" xfId="0" applyNumberFormat="1" applyBorder="1"/>
    <xf numFmtId="0" fontId="0" fillId="0" borderId="30" xfId="0" applyBorder="1"/>
    <xf numFmtId="10" fontId="0" fillId="0" borderId="5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2" borderId="35" xfId="0" applyFont="1" applyFill="1" applyBorder="1"/>
    <xf numFmtId="0" fontId="1" fillId="2" borderId="36" xfId="0" applyFont="1" applyFill="1" applyBorder="1"/>
    <xf numFmtId="1" fontId="0" fillId="0" borderId="37" xfId="0" applyNumberFormat="1" applyBorder="1"/>
    <xf numFmtId="1" fontId="0" fillId="0" borderId="39" xfId="0" applyNumberFormat="1" applyBorder="1"/>
    <xf numFmtId="1" fontId="0" fillId="0" borderId="35" xfId="0" applyNumberFormat="1" applyBorder="1"/>
    <xf numFmtId="10" fontId="0" fillId="0" borderId="38" xfId="0" applyNumberFormat="1" applyBorder="1"/>
    <xf numFmtId="10" fontId="0" fillId="0" borderId="40" xfId="0" applyNumberFormat="1" applyBorder="1"/>
    <xf numFmtId="10" fontId="0" fillId="0" borderId="36" xfId="0" applyNumberFormat="1" applyBorder="1"/>
    <xf numFmtId="1" fontId="0" fillId="9" borderId="41" xfId="0" applyNumberFormat="1" applyFill="1" applyBorder="1"/>
    <xf numFmtId="10" fontId="0" fillId="9" borderId="42" xfId="0" applyNumberFormat="1" applyFill="1" applyBorder="1"/>
    <xf numFmtId="1" fontId="0" fillId="9" borderId="43" xfId="0" applyNumberFormat="1" applyFill="1" applyBorder="1"/>
    <xf numFmtId="10" fontId="0" fillId="9" borderId="44" xfId="0" applyNumberFormat="1" applyFill="1" applyBorder="1"/>
    <xf numFmtId="1" fontId="0" fillId="9" borderId="37" xfId="0" applyNumberFormat="1" applyFill="1" applyBorder="1"/>
    <xf numFmtId="10" fontId="0" fillId="9" borderId="38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49" fontId="5" fillId="0" borderId="0" xfId="0" applyNumberFormat="1" applyFont="1"/>
    <xf numFmtId="49" fontId="0" fillId="0" borderId="0" xfId="0" applyNumberFormat="1"/>
    <xf numFmtId="0" fontId="0" fillId="0" borderId="2" xfId="0" applyFont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2" fillId="0" borderId="34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/>
    </xf>
    <xf numFmtId="2" fontId="0" fillId="0" borderId="3" xfId="0" applyNumberFormat="1" applyBorder="1"/>
    <xf numFmtId="0" fontId="8" fillId="0" borderId="3" xfId="0" pivotButton="1" applyFont="1" applyBorder="1"/>
    <xf numFmtId="0" fontId="8" fillId="0" borderId="3" xfId="0" applyFont="1" applyBorder="1"/>
    <xf numFmtId="0" fontId="8" fillId="0" borderId="0" xfId="0" applyFont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6" xfId="0" applyFont="1" applyBorder="1"/>
    <xf numFmtId="0" fontId="8" fillId="0" borderId="0" xfId="0" applyFont="1" applyBorder="1"/>
    <xf numFmtId="0" fontId="8" fillId="0" borderId="3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2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 indent="2"/>
    </xf>
    <xf numFmtId="2" fontId="0" fillId="0" borderId="0" xfId="0" applyNumberFormat="1"/>
    <xf numFmtId="2" fontId="0" fillId="10" borderId="3" xfId="0" applyNumberFormat="1" applyFill="1" applyBorder="1"/>
    <xf numFmtId="0" fontId="0" fillId="11" borderId="3" xfId="0" applyFill="1" applyBorder="1"/>
    <xf numFmtId="2" fontId="0" fillId="11" borderId="3" xfId="0" applyNumberFormat="1" applyFill="1" applyBorder="1"/>
    <xf numFmtId="0" fontId="0" fillId="10" borderId="3" xfId="0" applyNumberFormat="1" applyFill="1" applyBorder="1"/>
    <xf numFmtId="0" fontId="0" fillId="11" borderId="3" xfId="0" applyFill="1" applyBorder="1" applyAlignment="1">
      <alignment horizontal="left"/>
    </xf>
    <xf numFmtId="0" fontId="0" fillId="11" borderId="3" xfId="0" applyNumberFormat="1" applyFill="1" applyBorder="1"/>
    <xf numFmtId="2" fontId="0" fillId="11" borderId="3" xfId="0" applyNumberFormat="1" applyFill="1" applyBorder="1" applyAlignment="1">
      <alignment horizontal="left"/>
    </xf>
    <xf numFmtId="0" fontId="0" fillId="12" borderId="3" xfId="0" applyFill="1" applyBorder="1" applyAlignment="1">
      <alignment horizontal="left" indent="2"/>
    </xf>
    <xf numFmtId="0" fontId="0" fillId="0" borderId="3" xfId="0" applyNumberFormat="1" applyFill="1" applyBorder="1"/>
    <xf numFmtId="2" fontId="0" fillId="0" borderId="3" xfId="0" applyNumberFormat="1" applyFill="1" applyBorder="1"/>
    <xf numFmtId="0" fontId="0" fillId="11" borderId="3" xfId="0" applyFill="1" applyBorder="1" applyAlignment="1">
      <alignment horizontal="left" indent="1"/>
    </xf>
    <xf numFmtId="2" fontId="0" fillId="11" borderId="3" xfId="0" applyNumberFormat="1" applyFill="1" applyBorder="1" applyAlignment="1">
      <alignment horizontal="left" inden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2" fontId="8" fillId="0" borderId="3" xfId="0" applyNumberFormat="1" applyFont="1" applyBorder="1"/>
    <xf numFmtId="0" fontId="8" fillId="8" borderId="3" xfId="0" applyFont="1" applyFill="1" applyBorder="1" applyAlignment="1">
      <alignment horizontal="left"/>
    </xf>
    <xf numFmtId="0" fontId="8" fillId="8" borderId="3" xfId="0" applyNumberFormat="1" applyFont="1" applyFill="1" applyBorder="1"/>
    <xf numFmtId="2" fontId="8" fillId="8" borderId="3" xfId="0" applyNumberFormat="1" applyFont="1" applyFill="1" applyBorder="1"/>
    <xf numFmtId="0" fontId="8" fillId="0" borderId="0" xfId="0" applyFont="1" applyAlignment="1"/>
    <xf numFmtId="2" fontId="8" fillId="0" borderId="0" xfId="0" applyNumberFormat="1" applyFont="1"/>
    <xf numFmtId="0" fontId="8" fillId="7" borderId="3" xfId="0" applyFont="1" applyFill="1" applyBorder="1" applyAlignment="1">
      <alignment horizontal="left"/>
    </xf>
    <xf numFmtId="0" fontId="8" fillId="7" borderId="3" xfId="0" applyNumberFormat="1" applyFont="1" applyFill="1" applyBorder="1"/>
    <xf numFmtId="2" fontId="8" fillId="7" borderId="3" xfId="0" applyNumberFormat="1" applyFont="1" applyFill="1" applyBorder="1"/>
    <xf numFmtId="4" fontId="8" fillId="0" borderId="0" xfId="0" applyNumberFormat="1" applyFont="1"/>
    <xf numFmtId="0" fontId="9" fillId="13" borderId="8" xfId="0" applyFont="1" applyFill="1" applyBorder="1" applyAlignment="1">
      <alignment horizontal="center" vertical="center" wrapText="1"/>
    </xf>
    <xf numFmtId="0" fontId="9" fillId="14" borderId="47" xfId="0" applyFont="1" applyFill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10" fillId="13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2" fontId="9" fillId="13" borderId="6" xfId="0" applyNumberFormat="1" applyFont="1" applyFill="1" applyBorder="1" applyAlignment="1">
      <alignment vertical="center" wrapText="1"/>
    </xf>
    <xf numFmtId="2" fontId="9" fillId="14" borderId="47" xfId="0" applyNumberFormat="1" applyFont="1" applyFill="1" applyBorder="1" applyAlignment="1">
      <alignment vertical="center"/>
    </xf>
    <xf numFmtId="165" fontId="9" fillId="0" borderId="11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0" fontId="0" fillId="0" borderId="0" xfId="0" applyNumberFormat="1"/>
    <xf numFmtId="10" fontId="0" fillId="9" borderId="49" xfId="0" applyNumberFormat="1" applyFill="1" applyBorder="1"/>
    <xf numFmtId="0" fontId="8" fillId="0" borderId="3" xfId="0" applyFont="1" applyFill="1" applyBorder="1" applyAlignment="1">
      <alignment horizontal="left" indent="1"/>
    </xf>
    <xf numFmtId="0" fontId="8" fillId="0" borderId="3" xfId="0" applyNumberFormat="1" applyFont="1" applyFill="1" applyBorder="1"/>
    <xf numFmtId="2" fontId="8" fillId="0" borderId="3" xfId="0" applyNumberFormat="1" applyFont="1" applyFill="1" applyBorder="1"/>
    <xf numFmtId="0" fontId="0" fillId="0" borderId="0" xfId="0" applyFill="1"/>
    <xf numFmtId="0" fontId="8" fillId="0" borderId="3" xfId="0" applyFont="1" applyFill="1" applyBorder="1" applyAlignment="1">
      <alignment horizontal="left"/>
    </xf>
    <xf numFmtId="0" fontId="9" fillId="14" borderId="47" xfId="0" applyFont="1" applyFill="1" applyBorder="1" applyAlignment="1">
      <alignment horizontal="center" vertical="center"/>
    </xf>
    <xf numFmtId="0" fontId="9" fillId="14" borderId="11" xfId="0" applyFont="1" applyFill="1" applyBorder="1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2" fontId="0" fillId="0" borderId="0" xfId="0" pivotButton="1" applyNumberFormat="1"/>
    <xf numFmtId="2" fontId="0" fillId="6" borderId="3" xfId="0" applyNumberFormat="1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8" fillId="15" borderId="12" xfId="0" applyFont="1" applyFill="1" applyBorder="1"/>
    <xf numFmtId="0" fontId="8" fillId="9" borderId="3" xfId="0" applyFont="1" applyFill="1" applyBorder="1"/>
    <xf numFmtId="0" fontId="11" fillId="0" borderId="3" xfId="0" applyFont="1" applyFill="1" applyBorder="1" applyAlignment="1">
      <alignment horizontal="center"/>
    </xf>
    <xf numFmtId="0" fontId="8" fillId="0" borderId="3" xfId="0" applyFont="1" applyFill="1" applyBorder="1"/>
    <xf numFmtId="0" fontId="8" fillId="15" borderId="3" xfId="0" applyFont="1" applyFill="1" applyBorder="1"/>
    <xf numFmtId="0" fontId="8" fillId="15" borderId="0" xfId="0" applyFont="1" applyFill="1" applyBorder="1"/>
    <xf numFmtId="2" fontId="9" fillId="6" borderId="3" xfId="0" applyNumberFormat="1" applyFont="1" applyFill="1" applyBorder="1"/>
    <xf numFmtId="0" fontId="9" fillId="6" borderId="3" xfId="0" applyFont="1" applyFill="1" applyBorder="1" applyAlignment="1">
      <alignment horizontal="center"/>
    </xf>
    <xf numFmtId="2" fontId="9" fillId="0" borderId="3" xfId="0" applyNumberFormat="1" applyFont="1" applyFill="1" applyBorder="1"/>
    <xf numFmtId="0" fontId="12" fillId="0" borderId="3" xfId="0" applyFont="1" applyBorder="1"/>
    <xf numFmtId="14" fontId="8" fillId="0" borderId="3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14" fontId="0" fillId="0" borderId="0" xfId="0" applyNumberFormat="1"/>
    <xf numFmtId="0" fontId="0" fillId="0" borderId="52" xfId="0" applyBorder="1"/>
    <xf numFmtId="0" fontId="16" fillId="0" borderId="5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6" fillId="0" borderId="57" xfId="0" quotePrefix="1" applyFont="1" applyFill="1" applyBorder="1" applyAlignment="1">
      <alignment horizontal="center" vertical="center" wrapText="1"/>
    </xf>
    <xf numFmtId="0" fontId="16" fillId="0" borderId="60" xfId="0" quotePrefix="1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166" fontId="16" fillId="0" borderId="62" xfId="0" applyNumberFormat="1" applyFont="1" applyBorder="1" applyAlignment="1">
      <alignment horizontal="center" vertical="center" wrapText="1"/>
    </xf>
    <xf numFmtId="166" fontId="16" fillId="0" borderId="63" xfId="0" applyNumberFormat="1" applyFont="1" applyBorder="1" applyAlignment="1">
      <alignment horizontal="center" vertical="center" wrapText="1"/>
    </xf>
    <xf numFmtId="4" fontId="16" fillId="0" borderId="46" xfId="0" applyNumberFormat="1" applyFont="1" applyBorder="1" applyAlignment="1">
      <alignment horizontal="center" vertical="center"/>
    </xf>
    <xf numFmtId="4" fontId="16" fillId="0" borderId="62" xfId="0" applyNumberFormat="1" applyFont="1" applyBorder="1" applyAlignment="1">
      <alignment horizontal="right" vertical="center" indent="2"/>
    </xf>
    <xf numFmtId="4" fontId="16" fillId="0" borderId="62" xfId="0" applyNumberFormat="1" applyFont="1" applyBorder="1" applyAlignment="1">
      <alignment horizontal="center" vertical="center"/>
    </xf>
    <xf numFmtId="165" fontId="16" fillId="0" borderId="45" xfId="0" applyNumberFormat="1" applyFont="1" applyBorder="1" applyAlignment="1">
      <alignment horizontal="right" vertical="center" indent="2"/>
    </xf>
    <xf numFmtId="4" fontId="16" fillId="0" borderId="62" xfId="0" applyNumberFormat="1" applyFont="1" applyBorder="1" applyAlignment="1">
      <alignment horizontal="right" vertical="center" indent="3"/>
    </xf>
    <xf numFmtId="4" fontId="16" fillId="0" borderId="62" xfId="0" applyNumberFormat="1" applyFont="1" applyFill="1" applyBorder="1" applyAlignment="1">
      <alignment horizontal="center" vertical="center"/>
    </xf>
    <xf numFmtId="165" fontId="16" fillId="0" borderId="64" xfId="0" applyNumberFormat="1" applyFont="1" applyBorder="1" applyAlignment="1">
      <alignment horizontal="right" vertical="center" indent="4"/>
    </xf>
    <xf numFmtId="0" fontId="16" fillId="0" borderId="5" xfId="0" applyFont="1" applyBorder="1" applyAlignment="1">
      <alignment horizontal="center" vertical="center" wrapText="1"/>
    </xf>
    <xf numFmtId="166" fontId="16" fillId="0" borderId="5" xfId="0" applyNumberFormat="1" applyFont="1" applyBorder="1" applyAlignment="1">
      <alignment horizontal="center" vertical="center" wrapText="1"/>
    </xf>
    <xf numFmtId="166" fontId="16" fillId="0" borderId="27" xfId="0" applyNumberFormat="1" applyFont="1" applyBorder="1" applyAlignment="1">
      <alignment horizontal="center" vertical="center" wrapText="1"/>
    </xf>
    <xf numFmtId="4" fontId="16" fillId="0" borderId="31" xfId="0" applyNumberFormat="1" applyFont="1" applyBorder="1" applyAlignment="1">
      <alignment horizontal="center" vertical="center"/>
    </xf>
    <xf numFmtId="4" fontId="16" fillId="0" borderId="5" xfId="0" applyNumberFormat="1" applyFont="1" applyBorder="1" applyAlignment="1">
      <alignment horizontal="right" vertical="center" indent="2"/>
    </xf>
    <xf numFmtId="4" fontId="16" fillId="0" borderId="5" xfId="0" applyNumberFormat="1" applyFont="1" applyBorder="1" applyAlignment="1">
      <alignment horizontal="center" vertical="center"/>
    </xf>
    <xf numFmtId="165" fontId="16" fillId="0" borderId="28" xfId="0" applyNumberFormat="1" applyFont="1" applyBorder="1" applyAlignment="1">
      <alignment horizontal="right" vertical="center" indent="2"/>
    </xf>
    <xf numFmtId="4" fontId="16" fillId="0" borderId="5" xfId="0" applyNumberFormat="1" applyFont="1" applyBorder="1" applyAlignment="1">
      <alignment horizontal="right" vertical="center" indent="3"/>
    </xf>
    <xf numFmtId="165" fontId="16" fillId="0" borderId="67" xfId="0" applyNumberFormat="1" applyFont="1" applyBorder="1" applyAlignment="1">
      <alignment horizontal="right" vertical="center" indent="4"/>
    </xf>
    <xf numFmtId="4" fontId="16" fillId="0" borderId="46" xfId="0" applyNumberFormat="1" applyFont="1" applyFill="1" applyBorder="1" applyAlignment="1">
      <alignment horizontal="center" vertical="center"/>
    </xf>
    <xf numFmtId="165" fontId="16" fillId="0" borderId="0" xfId="0" applyNumberFormat="1" applyFont="1" applyBorder="1" applyAlignment="1">
      <alignment horizontal="right" vertical="center" indent="4"/>
    </xf>
    <xf numFmtId="16" fontId="0" fillId="0" borderId="0" xfId="0" applyNumberFormat="1"/>
    <xf numFmtId="0" fontId="16" fillId="0" borderId="4" xfId="0" applyFont="1" applyBorder="1" applyAlignment="1">
      <alignment horizontal="center" vertical="center" wrapText="1"/>
    </xf>
    <xf numFmtId="166" fontId="16" fillId="0" borderId="4" xfId="0" applyNumberFormat="1" applyFont="1" applyBorder="1" applyAlignment="1">
      <alignment horizontal="center" vertical="center" wrapText="1"/>
    </xf>
    <xf numFmtId="166" fontId="16" fillId="0" borderId="24" xfId="0" applyNumberFormat="1" applyFont="1" applyBorder="1" applyAlignment="1">
      <alignment horizontal="center" vertical="center" wrapText="1"/>
    </xf>
    <xf numFmtId="4" fontId="16" fillId="0" borderId="30" xfId="0" applyNumberFormat="1" applyFont="1" applyBorder="1" applyAlignment="1">
      <alignment horizontal="center" vertical="center"/>
    </xf>
    <xf numFmtId="4" fontId="16" fillId="0" borderId="4" xfId="0" applyNumberFormat="1" applyFont="1" applyBorder="1" applyAlignment="1">
      <alignment horizontal="right" vertical="center" indent="2"/>
    </xf>
    <xf numFmtId="4" fontId="16" fillId="0" borderId="4" xfId="0" applyNumberFormat="1" applyFont="1" applyBorder="1" applyAlignment="1">
      <alignment horizontal="center" vertical="center"/>
    </xf>
    <xf numFmtId="165" fontId="16" fillId="0" borderId="25" xfId="0" applyNumberFormat="1" applyFont="1" applyBorder="1" applyAlignment="1">
      <alignment horizontal="right" vertical="center" indent="2"/>
    </xf>
    <xf numFmtId="4" fontId="16" fillId="0" borderId="4" xfId="0" applyNumberFormat="1" applyFont="1" applyBorder="1" applyAlignment="1">
      <alignment horizontal="right" vertical="center" indent="3"/>
    </xf>
    <xf numFmtId="0" fontId="14" fillId="0" borderId="0" xfId="0" applyFont="1" applyAlignment="1">
      <alignment horizontal="center" vertical="center"/>
    </xf>
    <xf numFmtId="14" fontId="16" fillId="0" borderId="62" xfId="0" applyNumberFormat="1" applyFont="1" applyBorder="1" applyAlignment="1">
      <alignment horizontal="center" vertical="center" wrapText="1"/>
    </xf>
    <xf numFmtId="14" fontId="16" fillId="0" borderId="5" xfId="0" applyNumberFormat="1" applyFont="1" applyBorder="1" applyAlignment="1">
      <alignment horizontal="center" vertical="center" wrapText="1"/>
    </xf>
    <xf numFmtId="165" fontId="16" fillId="0" borderId="45" xfId="0" applyNumberFormat="1" applyFont="1" applyBorder="1" applyAlignment="1">
      <alignment horizontal="center" vertical="center"/>
    </xf>
    <xf numFmtId="3" fontId="16" fillId="0" borderId="62" xfId="0" applyNumberFormat="1" applyFont="1" applyBorder="1" applyAlignment="1">
      <alignment horizontal="center" vertical="center"/>
    </xf>
    <xf numFmtId="165" fontId="16" fillId="0" borderId="28" xfId="0" applyNumberFormat="1" applyFont="1" applyBorder="1" applyAlignment="1">
      <alignment horizontal="center" vertical="center"/>
    </xf>
    <xf numFmtId="3" fontId="16" fillId="0" borderId="5" xfId="0" applyNumberFormat="1" applyFont="1" applyBorder="1" applyAlignment="1">
      <alignment horizontal="center" vertical="center"/>
    </xf>
    <xf numFmtId="0" fontId="18" fillId="0" borderId="62" xfId="0" applyFont="1" applyFill="1" applyBorder="1" applyAlignment="1">
      <alignment horizontal="center" vertical="center" wrapText="1"/>
    </xf>
    <xf numFmtId="14" fontId="18" fillId="0" borderId="62" xfId="0" applyNumberFormat="1" applyFont="1" applyFill="1" applyBorder="1" applyAlignment="1">
      <alignment horizontal="center" vertical="center" wrapText="1"/>
    </xf>
    <xf numFmtId="166" fontId="18" fillId="0" borderId="62" xfId="0" applyNumberFormat="1" applyFont="1" applyFill="1" applyBorder="1" applyAlignment="1">
      <alignment horizontal="center" vertical="center" wrapText="1"/>
    </xf>
    <xf numFmtId="1" fontId="18" fillId="0" borderId="45" xfId="0" applyNumberFormat="1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left" vertical="center" wrapText="1" indent="1"/>
    </xf>
    <xf numFmtId="166" fontId="18" fillId="0" borderId="63" xfId="0" applyNumberFormat="1" applyFont="1" applyFill="1" applyBorder="1" applyAlignment="1">
      <alignment horizontal="center" vertical="center" wrapText="1"/>
    </xf>
    <xf numFmtId="4" fontId="18" fillId="0" borderId="46" xfId="0" applyNumberFormat="1" applyFont="1" applyFill="1" applyBorder="1" applyAlignment="1">
      <alignment horizontal="right" vertical="center" indent="1"/>
    </xf>
    <xf numFmtId="4" fontId="18" fillId="0" borderId="62" xfId="0" applyNumberFormat="1" applyFont="1" applyFill="1" applyBorder="1" applyAlignment="1">
      <alignment horizontal="right" vertical="center" indent="2"/>
    </xf>
    <xf numFmtId="4" fontId="18" fillId="0" borderId="62" xfId="0" applyNumberFormat="1" applyFont="1" applyFill="1" applyBorder="1" applyAlignment="1">
      <alignment horizontal="center" vertical="center"/>
    </xf>
    <xf numFmtId="165" fontId="18" fillId="0" borderId="45" xfId="0" applyNumberFormat="1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left" vertical="center" wrapText="1" indent="1"/>
    </xf>
    <xf numFmtId="3" fontId="18" fillId="0" borderId="62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166" fontId="18" fillId="0" borderId="5" xfId="0" applyNumberFormat="1" applyFont="1" applyFill="1" applyBorder="1" applyAlignment="1">
      <alignment horizontal="center" vertical="center" wrapText="1"/>
    </xf>
    <xf numFmtId="1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left" vertical="center" wrapText="1" indent="1"/>
    </xf>
    <xf numFmtId="166" fontId="18" fillId="0" borderId="27" xfId="0" applyNumberFormat="1" applyFont="1" applyFill="1" applyBorder="1" applyAlignment="1">
      <alignment horizontal="center" vertical="center" wrapText="1"/>
    </xf>
    <xf numFmtId="4" fontId="18" fillId="0" borderId="31" xfId="0" applyNumberFormat="1" applyFont="1" applyFill="1" applyBorder="1" applyAlignment="1">
      <alignment horizontal="right" vertical="center" indent="1"/>
    </xf>
    <xf numFmtId="4" fontId="18" fillId="0" borderId="5" xfId="0" applyNumberFormat="1" applyFont="1" applyFill="1" applyBorder="1" applyAlignment="1">
      <alignment horizontal="right" vertical="center" indent="2"/>
    </xf>
    <xf numFmtId="4" fontId="18" fillId="0" borderId="5" xfId="0" applyNumberFormat="1" applyFont="1" applyFill="1" applyBorder="1" applyAlignment="1">
      <alignment horizontal="center" vertical="center"/>
    </xf>
    <xf numFmtId="165" fontId="18" fillId="0" borderId="28" xfId="0" applyNumberFormat="1" applyFont="1" applyFill="1" applyBorder="1" applyAlignment="1">
      <alignment horizontal="center" vertical="center"/>
    </xf>
    <xf numFmtId="3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left" vertical="center" wrapText="1" indent="1"/>
    </xf>
    <xf numFmtId="4" fontId="18" fillId="0" borderId="30" xfId="0" applyNumberFormat="1" applyFont="1" applyFill="1" applyBorder="1" applyAlignment="1">
      <alignment horizontal="right" vertical="center" indent="1"/>
    </xf>
    <xf numFmtId="4" fontId="18" fillId="0" borderId="4" xfId="0" applyNumberFormat="1" applyFont="1" applyFill="1" applyBorder="1" applyAlignment="1">
      <alignment horizontal="right" vertical="center" indent="2"/>
    </xf>
    <xf numFmtId="4" fontId="18" fillId="0" borderId="4" xfId="0" applyNumberFormat="1" applyFont="1" applyFill="1" applyBorder="1" applyAlignment="1">
      <alignment horizontal="center" vertical="center"/>
    </xf>
    <xf numFmtId="165" fontId="18" fillId="0" borderId="25" xfId="0" applyNumberFormat="1" applyFont="1" applyFill="1" applyBorder="1" applyAlignment="1">
      <alignment horizontal="center" vertical="center"/>
    </xf>
    <xf numFmtId="3" fontId="18" fillId="0" borderId="4" xfId="0" applyNumberFormat="1" applyFont="1" applyFill="1" applyBorder="1" applyAlignment="1">
      <alignment horizontal="center" vertical="center"/>
    </xf>
    <xf numFmtId="166" fontId="18" fillId="0" borderId="31" xfId="0" applyNumberFormat="1" applyFont="1" applyFill="1" applyBorder="1" applyAlignment="1">
      <alignment horizontal="center" vertical="center" wrapText="1"/>
    </xf>
    <xf numFmtId="1" fontId="18" fillId="0" borderId="62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Border="1"/>
    <xf numFmtId="0" fontId="16" fillId="0" borderId="46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165" fontId="18" fillId="0" borderId="64" xfId="0" applyNumberFormat="1" applyFont="1" applyFill="1" applyBorder="1" applyAlignment="1">
      <alignment horizontal="center" vertical="center"/>
    </xf>
    <xf numFmtId="165" fontId="18" fillId="0" borderId="67" xfId="0" applyNumberFormat="1" applyFont="1" applyFill="1" applyBorder="1" applyAlignment="1">
      <alignment horizontal="center" vertical="center"/>
    </xf>
    <xf numFmtId="165" fontId="18" fillId="0" borderId="69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6" fillId="0" borderId="22" xfId="0" quotePrefix="1" applyNumberFormat="1" applyFont="1" applyFill="1" applyBorder="1" applyAlignment="1">
      <alignment horizontal="center" vertical="center" wrapText="1"/>
    </xf>
    <xf numFmtId="2" fontId="16" fillId="0" borderId="46" xfId="0" applyNumberFormat="1" applyFont="1" applyBorder="1" applyAlignment="1">
      <alignment horizontal="center" vertical="center"/>
    </xf>
    <xf numFmtId="2" fontId="16" fillId="0" borderId="30" xfId="0" applyNumberFormat="1" applyFont="1" applyBorder="1" applyAlignment="1">
      <alignment horizontal="center" vertical="center"/>
    </xf>
    <xf numFmtId="2" fontId="16" fillId="0" borderId="31" xfId="0" applyNumberFormat="1" applyFont="1" applyBorder="1" applyAlignment="1">
      <alignment horizontal="center" vertical="center"/>
    </xf>
    <xf numFmtId="165" fontId="16" fillId="0" borderId="64" xfId="0" applyNumberFormat="1" applyFont="1" applyBorder="1" applyAlignment="1">
      <alignment horizontal="center" vertical="center"/>
    </xf>
    <xf numFmtId="165" fontId="16" fillId="0" borderId="67" xfId="0" applyNumberFormat="1" applyFont="1" applyBorder="1" applyAlignment="1">
      <alignment horizontal="center" vertical="center"/>
    </xf>
    <xf numFmtId="165" fontId="16" fillId="0" borderId="69" xfId="0" applyNumberFormat="1" applyFont="1" applyBorder="1" applyAlignment="1">
      <alignment horizontal="center" vertical="center"/>
    </xf>
    <xf numFmtId="4" fontId="18" fillId="0" borderId="45" xfId="0" applyNumberFormat="1" applyFont="1" applyFill="1" applyBorder="1" applyAlignment="1">
      <alignment horizontal="center" vertical="center"/>
    </xf>
    <xf numFmtId="4" fontId="18" fillId="0" borderId="28" xfId="0" applyNumberFormat="1" applyFont="1" applyFill="1" applyBorder="1" applyAlignment="1">
      <alignment horizontal="center" vertical="center"/>
    </xf>
    <xf numFmtId="4" fontId="18" fillId="0" borderId="25" xfId="0" applyNumberFormat="1" applyFont="1" applyFill="1" applyBorder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65" fontId="16" fillId="0" borderId="59" xfId="0" applyNumberFormat="1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vertical="center" wrapText="1"/>
    </xf>
    <xf numFmtId="0" fontId="16" fillId="0" borderId="62" xfId="0" applyFont="1" applyBorder="1" applyAlignment="1">
      <alignment vertical="center" wrapText="1"/>
    </xf>
    <xf numFmtId="0" fontId="16" fillId="0" borderId="70" xfId="0" applyFont="1" applyBorder="1" applyAlignment="1">
      <alignment vertical="center" wrapText="1"/>
    </xf>
    <xf numFmtId="0" fontId="0" fillId="0" borderId="61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16" fillId="0" borderId="60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6" fillId="0" borderId="22" xfId="0" applyFont="1" applyFill="1" applyBorder="1" applyAlignment="1">
      <alignment vertical="center" wrapText="1"/>
    </xf>
    <xf numFmtId="0" fontId="16" fillId="0" borderId="45" xfId="0" applyFont="1" applyBorder="1" applyAlignment="1">
      <alignment horizontal="center" vertical="center" wrapText="1"/>
    </xf>
    <xf numFmtId="1" fontId="18" fillId="0" borderId="5" xfId="0" applyNumberFormat="1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left" vertical="center" wrapText="1" indent="1"/>
    </xf>
    <xf numFmtId="0" fontId="18" fillId="0" borderId="31" xfId="0" applyFont="1" applyFill="1" applyBorder="1" applyAlignment="1">
      <alignment horizontal="left" vertical="center" wrapText="1" indent="1"/>
    </xf>
    <xf numFmtId="0" fontId="19" fillId="0" borderId="28" xfId="0" applyFont="1" applyFill="1" applyBorder="1" applyAlignment="1">
      <alignment horizontal="left" vertical="center" wrapText="1" indent="1"/>
    </xf>
    <xf numFmtId="0" fontId="18" fillId="0" borderId="5" xfId="0" applyFont="1" applyFill="1" applyBorder="1" applyAlignment="1">
      <alignment horizontal="left" vertical="center" wrapText="1" indent="1"/>
    </xf>
    <xf numFmtId="3" fontId="18" fillId="0" borderId="4" xfId="0" quotePrefix="1" applyNumberFormat="1" applyFont="1" applyFill="1" applyBorder="1" applyAlignment="1">
      <alignment horizontal="center" vertical="center"/>
    </xf>
    <xf numFmtId="4" fontId="18" fillId="0" borderId="68" xfId="0" applyNumberFormat="1" applyFont="1" applyFill="1" applyBorder="1" applyAlignment="1">
      <alignment horizontal="center" vertical="center"/>
    </xf>
    <xf numFmtId="4" fontId="18" fillId="0" borderId="61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16" fillId="0" borderId="66" xfId="0" applyFont="1" applyBorder="1" applyAlignment="1">
      <alignment vertical="center" wrapText="1"/>
    </xf>
    <xf numFmtId="0" fontId="18" fillId="0" borderId="61" xfId="0" applyFont="1" applyFill="1" applyBorder="1" applyAlignment="1">
      <alignment vertical="center" wrapText="1"/>
    </xf>
    <xf numFmtId="0" fontId="18" fillId="0" borderId="66" xfId="0" applyFont="1" applyFill="1" applyBorder="1" applyAlignment="1">
      <alignment vertical="center" wrapText="1"/>
    </xf>
    <xf numFmtId="0" fontId="16" fillId="0" borderId="68" xfId="0" applyFont="1" applyBorder="1" applyAlignment="1">
      <alignment vertical="center" wrapText="1"/>
    </xf>
    <xf numFmtId="0" fontId="18" fillId="0" borderId="68" xfId="0" applyFont="1" applyFill="1" applyBorder="1" applyAlignment="1">
      <alignment vertical="center" wrapText="1"/>
    </xf>
    <xf numFmtId="0" fontId="0" fillId="0" borderId="0" xfId="0" applyAlignment="1"/>
    <xf numFmtId="2" fontId="16" fillId="0" borderId="57" xfId="0" quotePrefix="1" applyNumberFormat="1" applyFont="1" applyFill="1" applyBorder="1" applyAlignment="1">
      <alignment horizontal="center" vertical="center" wrapText="1"/>
    </xf>
    <xf numFmtId="2" fontId="18" fillId="0" borderId="62" xfId="0" applyNumberFormat="1" applyFont="1" applyFill="1" applyBorder="1" applyAlignment="1">
      <alignment horizontal="center" vertical="center"/>
    </xf>
    <xf numFmtId="2" fontId="18" fillId="0" borderId="5" xfId="0" applyNumberFormat="1" applyFont="1" applyFill="1" applyBorder="1" applyAlignment="1">
      <alignment horizontal="center" vertical="center"/>
    </xf>
    <xf numFmtId="2" fontId="18" fillId="0" borderId="4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16" fillId="0" borderId="62" xfId="0" applyNumberFormat="1" applyFont="1" applyBorder="1" applyAlignment="1">
      <alignment horizontal="center" vertical="center"/>
    </xf>
    <xf numFmtId="2" fontId="16" fillId="0" borderId="5" xfId="0" applyNumberFormat="1" applyFont="1" applyBorder="1" applyAlignment="1">
      <alignment horizontal="center" vertical="center"/>
    </xf>
    <xf numFmtId="2" fontId="16" fillId="0" borderId="4" xfId="0" applyNumberFormat="1" applyFont="1" applyBorder="1" applyAlignment="1">
      <alignment horizontal="center" vertical="center"/>
    </xf>
    <xf numFmtId="165" fontId="16" fillId="0" borderId="0" xfId="0" applyNumberFormat="1" applyFont="1" applyBorder="1" applyAlignment="1">
      <alignment horizontal="center" vertical="center"/>
    </xf>
    <xf numFmtId="2" fontId="16" fillId="0" borderId="65" xfId="0" applyNumberFormat="1" applyFont="1" applyBorder="1" applyAlignment="1">
      <alignment horizontal="center" vertical="center"/>
    </xf>
    <xf numFmtId="2" fontId="16" fillId="0" borderId="61" xfId="0" applyNumberFormat="1" applyFont="1" applyBorder="1" applyAlignment="1">
      <alignment horizontal="center" vertical="center"/>
    </xf>
    <xf numFmtId="2" fontId="16" fillId="0" borderId="68" xfId="0" applyNumberFormat="1" applyFont="1" applyBorder="1" applyAlignment="1">
      <alignment horizontal="center" vertical="center"/>
    </xf>
    <xf numFmtId="2" fontId="16" fillId="0" borderId="66" xfId="0" applyNumberFormat="1" applyFont="1" applyBorder="1" applyAlignment="1">
      <alignment horizontal="center" vertical="center"/>
    </xf>
    <xf numFmtId="2" fontId="16" fillId="0" borderId="45" xfId="0" applyNumberFormat="1" applyFont="1" applyBorder="1" applyAlignment="1">
      <alignment horizontal="center" vertical="center"/>
    </xf>
    <xf numFmtId="2" fontId="16" fillId="0" borderId="28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6" fillId="0" borderId="56" xfId="0" applyNumberFormat="1" applyFont="1" applyBorder="1" applyAlignment="1">
      <alignment horizontal="center" vertical="center"/>
    </xf>
    <xf numFmtId="2" fontId="16" fillId="0" borderId="0" xfId="0" applyNumberFormat="1" applyFont="1" applyBorder="1" applyAlignment="1">
      <alignment horizontal="center" vertical="center"/>
    </xf>
    <xf numFmtId="2" fontId="9" fillId="9" borderId="3" xfId="0" applyNumberFormat="1" applyFont="1" applyFill="1" applyBorder="1"/>
    <xf numFmtId="2" fontId="8" fillId="9" borderId="3" xfId="0" applyNumberFormat="1" applyFont="1" applyFill="1" applyBorder="1"/>
    <xf numFmtId="0" fontId="9" fillId="9" borderId="3" xfId="0" applyFont="1" applyFill="1" applyBorder="1" applyAlignment="1">
      <alignment horizontal="center"/>
    </xf>
    <xf numFmtId="0" fontId="9" fillId="13" borderId="48" xfId="0" applyFont="1" applyFill="1" applyBorder="1" applyAlignment="1">
      <alignment vertical="center" wrapText="1"/>
    </xf>
    <xf numFmtId="0" fontId="9" fillId="13" borderId="47" xfId="0" applyFont="1" applyFill="1" applyBorder="1" applyAlignment="1">
      <alignment vertical="center" wrapText="1"/>
    </xf>
    <xf numFmtId="0" fontId="9" fillId="13" borderId="7" xfId="0" applyFont="1" applyFill="1" applyBorder="1" applyAlignment="1">
      <alignment horizontal="center" vertical="center"/>
    </xf>
    <xf numFmtId="0" fontId="9" fillId="13" borderId="5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13" borderId="7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48" xfId="0" applyFont="1" applyFill="1" applyBorder="1" applyAlignment="1">
      <alignment horizontal="center" vertical="center" wrapText="1"/>
    </xf>
    <xf numFmtId="0" fontId="9" fillId="13" borderId="4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9" fillId="13" borderId="48" xfId="0" applyFont="1" applyFill="1" applyBorder="1" applyAlignment="1">
      <alignment vertical="center"/>
    </xf>
    <xf numFmtId="0" fontId="9" fillId="13" borderId="50" xfId="0" applyFont="1" applyFill="1" applyBorder="1" applyAlignment="1">
      <alignment vertical="center"/>
    </xf>
    <xf numFmtId="0" fontId="9" fillId="13" borderId="8" xfId="0" applyFon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left"/>
    </xf>
    <xf numFmtId="0" fontId="8" fillId="9" borderId="3" xfId="0" applyFont="1" applyFill="1" applyBorder="1" applyAlignment="1">
      <alignment horizontal="center"/>
    </xf>
    <xf numFmtId="2" fontId="11" fillId="9" borderId="3" xfId="0" applyNumberFormat="1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5" fillId="17" borderId="53" xfId="0" applyFont="1" applyFill="1" applyBorder="1" applyAlignment="1">
      <alignment horizontal="center" vertical="center"/>
    </xf>
    <xf numFmtId="0" fontId="15" fillId="17" borderId="54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16" borderId="53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11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9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sz val="9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sz val="9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9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85869882206753"/>
          <c:y val="8.6831500973092654E-2"/>
          <c:w val="0.8680452534012959"/>
          <c:h val="0.659465278893709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Abun!$B$2</c:f>
              <c:strCache>
                <c:ptCount val="1"/>
                <c:pt idx="0">
                  <c:v>R3N1-LR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Abun!$A$5:$A$12</c:f>
              <c:strCache>
                <c:ptCount val="8"/>
                <c:pt idx="0">
                  <c:v>Erythropodium</c:v>
                </c:pt>
                <c:pt idx="1">
                  <c:v>Eunicea</c:v>
                </c:pt>
                <c:pt idx="2">
                  <c:v>Gorgonia</c:v>
                </c:pt>
                <c:pt idx="3">
                  <c:v>Muricea</c:v>
                </c:pt>
                <c:pt idx="4">
                  <c:v>Plexaura</c:v>
                </c:pt>
                <c:pt idx="5">
                  <c:v>Plexaurella</c:v>
                </c:pt>
                <c:pt idx="6">
                  <c:v>Pseudoplexaura</c:v>
                </c:pt>
                <c:pt idx="7">
                  <c:v>Pseudopterogorgia</c:v>
                </c:pt>
              </c:strCache>
            </c:strRef>
          </c:cat>
          <c:val>
            <c:numRef>
              <c:f>Abun!$C$5:$C$12</c:f>
              <c:numCache>
                <c:formatCode>0.00%</c:formatCode>
                <c:ptCount val="8"/>
                <c:pt idx="0">
                  <c:v>0</c:v>
                </c:pt>
                <c:pt idx="1">
                  <c:v>0.41176470588235292</c:v>
                </c:pt>
                <c:pt idx="2">
                  <c:v>0</c:v>
                </c:pt>
                <c:pt idx="3">
                  <c:v>8.4033613445378148E-3</c:v>
                </c:pt>
                <c:pt idx="4">
                  <c:v>8.4033613445378148E-3</c:v>
                </c:pt>
                <c:pt idx="5">
                  <c:v>0</c:v>
                </c:pt>
                <c:pt idx="6">
                  <c:v>0</c:v>
                </c:pt>
                <c:pt idx="7">
                  <c:v>0.5714285714285714</c:v>
                </c:pt>
              </c:numCache>
            </c:numRef>
          </c:val>
        </c:ser>
        <c:ser>
          <c:idx val="1"/>
          <c:order val="1"/>
          <c:tx>
            <c:strRef>
              <c:f>Abun!$D$2</c:f>
              <c:strCache>
                <c:ptCount val="1"/>
                <c:pt idx="0">
                  <c:v>R3NC1-LR</c:v>
                </c:pt>
              </c:strCache>
            </c:strRef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Abun!$E$5:$E$12</c:f>
              <c:numCache>
                <c:formatCode>0.00%</c:formatCode>
                <c:ptCount val="8"/>
                <c:pt idx="0">
                  <c:v>0.15536723163841809</c:v>
                </c:pt>
                <c:pt idx="1">
                  <c:v>0.53954802259887003</c:v>
                </c:pt>
                <c:pt idx="2">
                  <c:v>3.1073446327683617E-2</c:v>
                </c:pt>
                <c:pt idx="3">
                  <c:v>2.8248587570621469E-3</c:v>
                </c:pt>
                <c:pt idx="4">
                  <c:v>5.6497175141242938E-3</c:v>
                </c:pt>
                <c:pt idx="5">
                  <c:v>0</c:v>
                </c:pt>
                <c:pt idx="6">
                  <c:v>2.8248587570621469E-3</c:v>
                </c:pt>
                <c:pt idx="7">
                  <c:v>0.26271186440677968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807680"/>
        <c:axId val="124326272"/>
      </c:barChart>
      <c:catAx>
        <c:axId val="1108076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24326272"/>
        <c:crosses val="autoZero"/>
        <c:auto val="1"/>
        <c:lblAlgn val="ctr"/>
        <c:lblOffset val="100"/>
        <c:noMultiLvlLbl val="0"/>
      </c:catAx>
      <c:valAx>
        <c:axId val="124326272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4365957878453597E-2"/>
              <c:y val="0.18688512150266931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10807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2247074188192"/>
          <c:y val="5.1345144356955377E-2"/>
          <c:w val="0.11887116918356221"/>
          <c:h val="8.1133273519381502E-2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92311106039281"/>
          <c:y val="0.10454692047422644"/>
          <c:w val="0.85798084116297058"/>
          <c:h val="0.63820677549234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Abun!$F$2</c:f>
              <c:strCache>
                <c:ptCount val="1"/>
                <c:pt idx="0">
                  <c:v>R3S1-CP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Abun!$A$5:$A$12</c:f>
              <c:strCache>
                <c:ptCount val="8"/>
                <c:pt idx="0">
                  <c:v>Erythropodium</c:v>
                </c:pt>
                <c:pt idx="1">
                  <c:v>Eunicea</c:v>
                </c:pt>
                <c:pt idx="2">
                  <c:v>Gorgonia</c:v>
                </c:pt>
                <c:pt idx="3">
                  <c:v>Muricea</c:v>
                </c:pt>
                <c:pt idx="4">
                  <c:v>Plexaura</c:v>
                </c:pt>
                <c:pt idx="5">
                  <c:v>Plexaurella</c:v>
                </c:pt>
                <c:pt idx="6">
                  <c:v>Pseudoplexaura</c:v>
                </c:pt>
                <c:pt idx="7">
                  <c:v>Pseudopterogorgia</c:v>
                </c:pt>
              </c:strCache>
            </c:strRef>
          </c:cat>
          <c:val>
            <c:numRef>
              <c:f>Abun!$G$5:$G$12</c:f>
              <c:numCache>
                <c:formatCode>0.00%</c:formatCode>
                <c:ptCount val="8"/>
                <c:pt idx="0">
                  <c:v>0</c:v>
                </c:pt>
                <c:pt idx="1">
                  <c:v>0.19047619047619047</c:v>
                </c:pt>
                <c:pt idx="2">
                  <c:v>1.1904761904761904E-2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1.1904761904761904E-2</c:v>
                </c:pt>
                <c:pt idx="7">
                  <c:v>0.7857142857142857</c:v>
                </c:pt>
              </c:numCache>
            </c:numRef>
          </c:val>
        </c:ser>
        <c:ser>
          <c:idx val="3"/>
          <c:order val="1"/>
          <c:tx>
            <c:strRef>
              <c:f>Abun!$L$2</c:f>
              <c:strCache>
                <c:ptCount val="1"/>
                <c:pt idx="0">
                  <c:v>R3SC1-CP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Abun!$M$5:$M$12</c:f>
              <c:numCache>
                <c:formatCode>0.00%</c:formatCode>
                <c:ptCount val="8"/>
                <c:pt idx="0">
                  <c:v>1.8181818181818181E-2</c:v>
                </c:pt>
                <c:pt idx="1">
                  <c:v>0.43181818181818182</c:v>
                </c:pt>
                <c:pt idx="2">
                  <c:v>9.0909090909090905E-3</c:v>
                </c:pt>
                <c:pt idx="3">
                  <c:v>4.5454545454545452E-3</c:v>
                </c:pt>
                <c:pt idx="4">
                  <c:v>6.363636363636363E-2</c:v>
                </c:pt>
                <c:pt idx="5">
                  <c:v>0.05</c:v>
                </c:pt>
                <c:pt idx="6">
                  <c:v>0</c:v>
                </c:pt>
                <c:pt idx="7">
                  <c:v>0.42272727272727273</c:v>
                </c:pt>
              </c:numCache>
            </c:numRef>
          </c:val>
        </c:ser>
        <c:ser>
          <c:idx val="1"/>
          <c:order val="2"/>
          <c:tx>
            <c:strRef>
              <c:f>Abun!$H$2</c:f>
              <c:strCache>
                <c:ptCount val="1"/>
                <c:pt idx="0">
                  <c:v>R3S2-LR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Abun!$I$5:$I$12</c:f>
              <c:numCache>
                <c:formatCode>0.00%</c:formatCode>
                <c:ptCount val="8"/>
                <c:pt idx="0">
                  <c:v>1.2500000000000001E-2</c:v>
                </c:pt>
                <c:pt idx="1">
                  <c:v>0.15</c:v>
                </c:pt>
                <c:pt idx="2">
                  <c:v>0.05</c:v>
                </c:pt>
                <c:pt idx="3">
                  <c:v>0</c:v>
                </c:pt>
                <c:pt idx="4">
                  <c:v>3.125E-2</c:v>
                </c:pt>
                <c:pt idx="5">
                  <c:v>0</c:v>
                </c:pt>
                <c:pt idx="6">
                  <c:v>1.2500000000000001E-2</c:v>
                </c:pt>
                <c:pt idx="7">
                  <c:v>0.74375000000000002</c:v>
                </c:pt>
              </c:numCache>
            </c:numRef>
          </c:val>
        </c:ser>
        <c:ser>
          <c:idx val="4"/>
          <c:order val="3"/>
          <c:tx>
            <c:strRef>
              <c:f>Abun!$N$2</c:f>
              <c:strCache>
                <c:ptCount val="1"/>
                <c:pt idx="0">
                  <c:v>R3SC2-LR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Abun!$O$5:$O$12</c:f>
              <c:numCache>
                <c:formatCode>0.00%</c:formatCode>
                <c:ptCount val="8"/>
                <c:pt idx="0">
                  <c:v>7.5268817204301078E-2</c:v>
                </c:pt>
                <c:pt idx="1">
                  <c:v>0.17921146953405018</c:v>
                </c:pt>
                <c:pt idx="2">
                  <c:v>1.0752688172043012E-2</c:v>
                </c:pt>
                <c:pt idx="3">
                  <c:v>2.5089605734767026E-2</c:v>
                </c:pt>
                <c:pt idx="4">
                  <c:v>1.4336917562724014E-2</c:v>
                </c:pt>
                <c:pt idx="5">
                  <c:v>0</c:v>
                </c:pt>
                <c:pt idx="6">
                  <c:v>7.1684587813620072E-3</c:v>
                </c:pt>
                <c:pt idx="7">
                  <c:v>0.68817204301075274</c:v>
                </c:pt>
              </c:numCache>
            </c:numRef>
          </c:val>
        </c:ser>
        <c:ser>
          <c:idx val="2"/>
          <c:order val="4"/>
          <c:tx>
            <c:strRef>
              <c:f>Abun!$J$2</c:f>
              <c:strCache>
                <c:ptCount val="1"/>
                <c:pt idx="0">
                  <c:v>R3S3-SG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Abun!$K$5:$K$12</c:f>
              <c:numCache>
                <c:formatCode>0.00%</c:formatCode>
                <c:ptCount val="8"/>
                <c:pt idx="0">
                  <c:v>3.825136612021858E-2</c:v>
                </c:pt>
                <c:pt idx="1">
                  <c:v>0.15846994535519127</c:v>
                </c:pt>
                <c:pt idx="2">
                  <c:v>1.092896174863388E-2</c:v>
                </c:pt>
                <c:pt idx="3">
                  <c:v>5.4644808743169399E-3</c:v>
                </c:pt>
                <c:pt idx="4">
                  <c:v>3.2786885245901641E-2</c:v>
                </c:pt>
                <c:pt idx="5">
                  <c:v>0</c:v>
                </c:pt>
                <c:pt idx="6">
                  <c:v>6.0109289617486336E-2</c:v>
                </c:pt>
                <c:pt idx="7">
                  <c:v>0.69398907103825136</c:v>
                </c:pt>
              </c:numCache>
            </c:numRef>
          </c:val>
        </c:ser>
        <c:ser>
          <c:idx val="5"/>
          <c:order val="5"/>
          <c:tx>
            <c:strRef>
              <c:f>Abun!$P$2</c:f>
              <c:strCache>
                <c:ptCount val="1"/>
                <c:pt idx="0">
                  <c:v>R3SC3-SG</c:v>
                </c:pt>
              </c:strCache>
            </c:strRef>
          </c:tx>
          <c:spPr>
            <a:pattFill prst="pct25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Abun!$Q$5:$Q$12</c:f>
              <c:numCache>
                <c:formatCode>0.00%</c:formatCode>
                <c:ptCount val="8"/>
                <c:pt idx="0">
                  <c:v>6.118143459915612E-2</c:v>
                </c:pt>
                <c:pt idx="1">
                  <c:v>0.28902953586497893</c:v>
                </c:pt>
                <c:pt idx="2">
                  <c:v>2.1097046413502108E-3</c:v>
                </c:pt>
                <c:pt idx="3">
                  <c:v>8.4388185654008432E-3</c:v>
                </c:pt>
                <c:pt idx="4">
                  <c:v>1.4767932489451477E-2</c:v>
                </c:pt>
                <c:pt idx="5">
                  <c:v>2.1097046413502108E-3</c:v>
                </c:pt>
                <c:pt idx="6">
                  <c:v>0</c:v>
                </c:pt>
                <c:pt idx="7">
                  <c:v>0.62236286919831219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359040"/>
        <c:axId val="124360576"/>
      </c:barChart>
      <c:catAx>
        <c:axId val="124359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24360576"/>
        <c:crosses val="autoZero"/>
        <c:auto val="1"/>
        <c:lblAlgn val="ctr"/>
        <c:lblOffset val="100"/>
        <c:noMultiLvlLbl val="0"/>
      </c:catAx>
      <c:valAx>
        <c:axId val="124360576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2.4430370116778882E-2"/>
              <c:y val="0.1939712893031228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24359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661087653898337"/>
          <c:y val="4.4258976556501864E-2"/>
          <c:w val="0.24770578949370459"/>
          <c:h val="0.12293496795043476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85869882206753"/>
          <c:y val="8.6831500973092654E-2"/>
          <c:w val="0.8680452534012959"/>
          <c:h val="0.659465278893709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Abun!$B$2</c:f>
              <c:strCache>
                <c:ptCount val="1"/>
                <c:pt idx="0">
                  <c:v>R3N1-LR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(Abun!$X$59,Abun!$X$65,Abun!$X$72,Abun!$X$73,Abun!$X$74)</c:f>
              <c:strCache>
                <c:ptCount val="5"/>
                <c:pt idx="0">
                  <c:v>Montastraea cavernosa</c:v>
                </c:pt>
                <c:pt idx="1">
                  <c:v>Porites astreoides</c:v>
                </c:pt>
                <c:pt idx="2">
                  <c:v>Siderastrea species</c:v>
                </c:pt>
                <c:pt idx="3">
                  <c:v>Solenastrea bournoni</c:v>
                </c:pt>
                <c:pt idx="4">
                  <c:v>Stephanocoenia intersepta</c:v>
                </c:pt>
              </c:strCache>
            </c:strRef>
          </c:cat>
          <c:val>
            <c:numRef>
              <c:f>(Abun!$Z$59,Abun!$Z$65,Abun!$Z$72,Abun!$Z$73,Abun!$Z$74)</c:f>
              <c:numCache>
                <c:formatCode>0.00%</c:formatCode>
                <c:ptCount val="5"/>
                <c:pt idx="0">
                  <c:v>0.20422535211267606</c:v>
                </c:pt>
                <c:pt idx="1">
                  <c:v>0.41549295774647887</c:v>
                </c:pt>
                <c:pt idx="2">
                  <c:v>7.746478873239436E-2</c:v>
                </c:pt>
                <c:pt idx="3">
                  <c:v>6.3380281690140844E-2</c:v>
                </c:pt>
                <c:pt idx="4">
                  <c:v>8.4507042253521125E-2</c:v>
                </c:pt>
              </c:numCache>
            </c:numRef>
          </c:val>
        </c:ser>
        <c:ser>
          <c:idx val="1"/>
          <c:order val="1"/>
          <c:tx>
            <c:strRef>
              <c:f>Abun!$D$2</c:f>
              <c:strCache>
                <c:ptCount val="1"/>
                <c:pt idx="0">
                  <c:v>R3NC1-LR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(Abun!$X$59,Abun!$X$65,Abun!$X$72,Abun!$X$73,Abun!$X$74)</c:f>
              <c:strCache>
                <c:ptCount val="5"/>
                <c:pt idx="0">
                  <c:v>Montastraea cavernosa</c:v>
                </c:pt>
                <c:pt idx="1">
                  <c:v>Porites astreoides</c:v>
                </c:pt>
                <c:pt idx="2">
                  <c:v>Siderastrea species</c:v>
                </c:pt>
                <c:pt idx="3">
                  <c:v>Solenastrea bournoni</c:v>
                </c:pt>
                <c:pt idx="4">
                  <c:v>Stephanocoenia intersepta</c:v>
                </c:pt>
              </c:strCache>
            </c:strRef>
          </c:cat>
          <c:val>
            <c:numRef>
              <c:f>(Abun!$AB$59,Abun!$AB$65,Abun!$AB$72,Abun!$AB$73,Abun!$AB$74)</c:f>
              <c:numCache>
                <c:formatCode>0.00%</c:formatCode>
                <c:ptCount val="5"/>
                <c:pt idx="0">
                  <c:v>6.6666666666666666E-2</c:v>
                </c:pt>
                <c:pt idx="1">
                  <c:v>0.13333333333333333</c:v>
                </c:pt>
                <c:pt idx="2">
                  <c:v>0.23809523809523808</c:v>
                </c:pt>
                <c:pt idx="3">
                  <c:v>9.5238095238095233E-2</c:v>
                </c:pt>
                <c:pt idx="4">
                  <c:v>0.2857142857142857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381824"/>
        <c:axId val="124518784"/>
      </c:barChart>
      <c:catAx>
        <c:axId val="124381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124518784"/>
        <c:crosses val="autoZero"/>
        <c:auto val="1"/>
        <c:lblAlgn val="ctr"/>
        <c:lblOffset val="100"/>
        <c:noMultiLvlLbl val="0"/>
      </c:catAx>
      <c:valAx>
        <c:axId val="124518784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1.4365957878453597E-2"/>
              <c:y val="0.18688512150266931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24381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2247074188192"/>
          <c:y val="5.1345144356955377E-2"/>
          <c:w val="0.11887116918356221"/>
          <c:h val="8.1133273519381502E-2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92311106039281"/>
          <c:y val="0.10454692047422644"/>
          <c:w val="0.85798084116297058"/>
          <c:h val="0.63820677549234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Abun!$AE$46</c:f>
              <c:strCache>
                <c:ptCount val="1"/>
                <c:pt idx="0">
                  <c:v>R3S1-CP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(Abun!$X$59,Abun!$X$65,Abun!$X$72,Abun!$X$73,Abun!$X$74)</c:f>
              <c:strCache>
                <c:ptCount val="5"/>
                <c:pt idx="0">
                  <c:v>Montastraea cavernosa</c:v>
                </c:pt>
                <c:pt idx="1">
                  <c:v>Porites astreoides</c:v>
                </c:pt>
                <c:pt idx="2">
                  <c:v>Siderastrea species</c:v>
                </c:pt>
                <c:pt idx="3">
                  <c:v>Solenastrea bournoni</c:v>
                </c:pt>
                <c:pt idx="4">
                  <c:v>Stephanocoenia intersepta</c:v>
                </c:pt>
              </c:strCache>
            </c:strRef>
          </c:cat>
          <c:val>
            <c:numRef>
              <c:f>(Abun!$AF$59,Abun!$AF$65,Abun!$AF$72,Abun!$AF$73,Abun!$AF$74)</c:f>
              <c:numCache>
                <c:formatCode>0.00%</c:formatCode>
                <c:ptCount val="5"/>
                <c:pt idx="0">
                  <c:v>0.12977099236641221</c:v>
                </c:pt>
                <c:pt idx="1">
                  <c:v>0.25954198473282442</c:v>
                </c:pt>
                <c:pt idx="2">
                  <c:v>0.29770992366412213</c:v>
                </c:pt>
                <c:pt idx="3">
                  <c:v>3.0534351145038167E-2</c:v>
                </c:pt>
                <c:pt idx="4">
                  <c:v>9.9236641221374045E-2</c:v>
                </c:pt>
              </c:numCache>
            </c:numRef>
          </c:val>
        </c:ser>
        <c:ser>
          <c:idx val="3"/>
          <c:order val="1"/>
          <c:tx>
            <c:strRef>
              <c:f>Abun!$AG$46</c:f>
              <c:strCache>
                <c:ptCount val="1"/>
                <c:pt idx="0">
                  <c:v>R3S2-LR</c:v>
                </c:pt>
              </c:strCache>
            </c:strRef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(Abun!$X$59,Abun!$X$65,Abun!$X$72,Abun!$X$73,Abun!$X$74)</c:f>
              <c:strCache>
                <c:ptCount val="5"/>
                <c:pt idx="0">
                  <c:v>Montastraea cavernosa</c:v>
                </c:pt>
                <c:pt idx="1">
                  <c:v>Porites astreoides</c:v>
                </c:pt>
                <c:pt idx="2">
                  <c:v>Siderastrea species</c:v>
                </c:pt>
                <c:pt idx="3">
                  <c:v>Solenastrea bournoni</c:v>
                </c:pt>
                <c:pt idx="4">
                  <c:v>Stephanocoenia intersepta</c:v>
                </c:pt>
              </c:strCache>
            </c:strRef>
          </c:cat>
          <c:val>
            <c:numRef>
              <c:f>(Abun!$AH$59,Abun!$AH$65,Abun!$AH$72,Abun!$AH$73,Abun!$AH$74)</c:f>
              <c:numCache>
                <c:formatCode>0.00%</c:formatCode>
                <c:ptCount val="5"/>
                <c:pt idx="0">
                  <c:v>2.072538860103627E-2</c:v>
                </c:pt>
                <c:pt idx="1">
                  <c:v>0.39896373056994816</c:v>
                </c:pt>
                <c:pt idx="2">
                  <c:v>0.21761658031088082</c:v>
                </c:pt>
                <c:pt idx="3">
                  <c:v>0.10362694300518134</c:v>
                </c:pt>
                <c:pt idx="4">
                  <c:v>9.8445595854922283E-2</c:v>
                </c:pt>
              </c:numCache>
            </c:numRef>
          </c:val>
        </c:ser>
        <c:ser>
          <c:idx val="1"/>
          <c:order val="2"/>
          <c:tx>
            <c:strRef>
              <c:f>Abun!$AI$46</c:f>
              <c:strCache>
                <c:ptCount val="1"/>
                <c:pt idx="0">
                  <c:v>R3S3-SG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(Abun!$X$59,Abun!$X$65,Abun!$X$72,Abun!$X$73,Abun!$X$74)</c:f>
              <c:strCache>
                <c:ptCount val="5"/>
                <c:pt idx="0">
                  <c:v>Montastraea cavernosa</c:v>
                </c:pt>
                <c:pt idx="1">
                  <c:v>Porites astreoides</c:v>
                </c:pt>
                <c:pt idx="2">
                  <c:v>Siderastrea species</c:v>
                </c:pt>
                <c:pt idx="3">
                  <c:v>Solenastrea bournoni</c:v>
                </c:pt>
                <c:pt idx="4">
                  <c:v>Stephanocoenia intersepta</c:v>
                </c:pt>
              </c:strCache>
            </c:strRef>
          </c:cat>
          <c:val>
            <c:numRef>
              <c:f>(Abun!$AJ$59,Abun!$AJ$65,Abun!$AJ$72,Abun!$AJ$73,Abun!$AJ$74)</c:f>
              <c:numCache>
                <c:formatCode>0.00%</c:formatCode>
                <c:ptCount val="5"/>
                <c:pt idx="0">
                  <c:v>0.17532467532467533</c:v>
                </c:pt>
                <c:pt idx="1">
                  <c:v>0.35714285714285715</c:v>
                </c:pt>
                <c:pt idx="2">
                  <c:v>0.17532467532467533</c:v>
                </c:pt>
                <c:pt idx="3">
                  <c:v>7.1428571428571425E-2</c:v>
                </c:pt>
                <c:pt idx="4">
                  <c:v>6.4935064935064929E-2</c:v>
                </c:pt>
              </c:numCache>
            </c:numRef>
          </c:val>
        </c:ser>
        <c:ser>
          <c:idx val="5"/>
          <c:order val="3"/>
          <c:tx>
            <c:strRef>
              <c:f>Abun!$AK$46</c:f>
              <c:strCache>
                <c:ptCount val="1"/>
                <c:pt idx="0">
                  <c:v>R3SC1-CP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(Abun!$AL$59,Abun!$AL$65,Abun!$AL$72,Abun!$AL$73,Abun!$AL$74)</c:f>
              <c:numCache>
                <c:formatCode>0.00%</c:formatCode>
                <c:ptCount val="5"/>
                <c:pt idx="0">
                  <c:v>0.12269938650306748</c:v>
                </c:pt>
                <c:pt idx="1">
                  <c:v>0.3619631901840491</c:v>
                </c:pt>
                <c:pt idx="2">
                  <c:v>0.14723926380368099</c:v>
                </c:pt>
                <c:pt idx="3">
                  <c:v>9.202453987730061E-2</c:v>
                </c:pt>
                <c:pt idx="4">
                  <c:v>4.9079754601226995E-2</c:v>
                </c:pt>
              </c:numCache>
            </c:numRef>
          </c:val>
        </c:ser>
        <c:ser>
          <c:idx val="4"/>
          <c:order val="4"/>
          <c:tx>
            <c:strRef>
              <c:f>Abun!$AM$46</c:f>
              <c:strCache>
                <c:ptCount val="1"/>
                <c:pt idx="0">
                  <c:v>R3SC2-LR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(Abun!$X$59,Abun!$X$65,Abun!$X$72,Abun!$X$73,Abun!$X$74)</c:f>
              <c:strCache>
                <c:ptCount val="5"/>
                <c:pt idx="0">
                  <c:v>Montastraea cavernosa</c:v>
                </c:pt>
                <c:pt idx="1">
                  <c:v>Porites astreoides</c:v>
                </c:pt>
                <c:pt idx="2">
                  <c:v>Siderastrea species</c:v>
                </c:pt>
                <c:pt idx="3">
                  <c:v>Solenastrea bournoni</c:v>
                </c:pt>
                <c:pt idx="4">
                  <c:v>Stephanocoenia intersepta</c:v>
                </c:pt>
              </c:strCache>
            </c:strRef>
          </c:cat>
          <c:val>
            <c:numRef>
              <c:f>(Abun!$AN$59,Abun!$AN$65,Abun!$AN$72,Abun!$AN$73,Abun!$AN$74)</c:f>
              <c:numCache>
                <c:formatCode>0.00%</c:formatCode>
                <c:ptCount val="5"/>
                <c:pt idx="0">
                  <c:v>3.1088082901554404E-2</c:v>
                </c:pt>
                <c:pt idx="1">
                  <c:v>0.52849740932642486</c:v>
                </c:pt>
                <c:pt idx="2">
                  <c:v>0.11398963730569947</c:v>
                </c:pt>
                <c:pt idx="3">
                  <c:v>5.181347150259067E-2</c:v>
                </c:pt>
                <c:pt idx="4">
                  <c:v>0.10362694300518134</c:v>
                </c:pt>
              </c:numCache>
            </c:numRef>
          </c:val>
        </c:ser>
        <c:ser>
          <c:idx val="2"/>
          <c:order val="5"/>
          <c:tx>
            <c:strRef>
              <c:f>Abun!$AO$46</c:f>
              <c:strCache>
                <c:ptCount val="1"/>
                <c:pt idx="0">
                  <c:v>R3SC3-SG</c:v>
                </c:pt>
              </c:strCache>
            </c:strRef>
          </c:tx>
          <c:spPr>
            <a:pattFill prst="pct25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(Abun!$AP$59,Abun!$AP$65,Abun!$AP$72,Abun!$AP$73,Abun!$AP$74)</c:f>
              <c:numCache>
                <c:formatCode>0.00%</c:formatCode>
                <c:ptCount val="5"/>
                <c:pt idx="0">
                  <c:v>6.83453237410072E-2</c:v>
                </c:pt>
                <c:pt idx="1">
                  <c:v>0.45683453237410071</c:v>
                </c:pt>
                <c:pt idx="2">
                  <c:v>0.14028776978417268</c:v>
                </c:pt>
                <c:pt idx="3">
                  <c:v>3.237410071942446E-2</c:v>
                </c:pt>
                <c:pt idx="4">
                  <c:v>0.11151079136690648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563840"/>
        <c:axId val="124565376"/>
      </c:barChart>
      <c:catAx>
        <c:axId val="124563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i="1"/>
            </a:pPr>
            <a:endParaRPr lang="en-US"/>
          </a:p>
        </c:txPr>
        <c:crossAx val="124565376"/>
        <c:crosses val="autoZero"/>
        <c:auto val="1"/>
        <c:lblAlgn val="ctr"/>
        <c:lblOffset val="100"/>
        <c:noMultiLvlLbl val="0"/>
      </c:catAx>
      <c:valAx>
        <c:axId val="124565376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abundance</a:t>
                </a:r>
              </a:p>
            </c:rich>
          </c:tx>
          <c:layout>
            <c:manualLayout>
              <c:xMode val="edge"/>
              <c:yMode val="edge"/>
              <c:x val="2.4430370116778882E-2"/>
              <c:y val="0.1939712893031228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2456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085244487005128"/>
          <c:y val="8.6775983359222958E-2"/>
          <c:w val="0.12089421445189598"/>
          <c:h val="0.33906308586426698"/>
        </c:manualLayout>
      </c:layout>
      <c:overlay val="0"/>
      <c:spPr>
        <a:ln>
          <a:noFill/>
        </a:ln>
      </c:sp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6.0166307336582937E-2"/>
          <c:w val="0.90320734908136469"/>
          <c:h val="0.767164428107200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'Size Class - Octo'!$M$3</c:f>
              <c:strCache>
                <c:ptCount val="1"/>
                <c:pt idx="0">
                  <c:v>R3N1-LR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Octo'!$O$5:$O$9</c:f>
              <c:numCache>
                <c:formatCode>General</c:formatCode>
                <c:ptCount val="5"/>
                <c:pt idx="0">
                  <c:v>0.12605042016806722</c:v>
                </c:pt>
                <c:pt idx="1">
                  <c:v>0.50420168067226889</c:v>
                </c:pt>
                <c:pt idx="2">
                  <c:v>0.17647058823529413</c:v>
                </c:pt>
                <c:pt idx="3">
                  <c:v>0.15966386554621848</c:v>
                </c:pt>
                <c:pt idx="4">
                  <c:v>3.3613445378151259E-2</c:v>
                </c:pt>
              </c:numCache>
            </c:numRef>
          </c:val>
        </c:ser>
        <c:ser>
          <c:idx val="1"/>
          <c:order val="1"/>
          <c:tx>
            <c:strRef>
              <c:f>'Size Class - Octo'!$M$12</c:f>
              <c:strCache>
                <c:ptCount val="1"/>
                <c:pt idx="0">
                  <c:v>R3NC1-LR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Octo'!$O$14:$O$18</c:f>
              <c:numCache>
                <c:formatCode>General</c:formatCode>
                <c:ptCount val="5"/>
                <c:pt idx="0">
                  <c:v>1.4124293785310734E-2</c:v>
                </c:pt>
                <c:pt idx="1">
                  <c:v>0.4152542372881356</c:v>
                </c:pt>
                <c:pt idx="2">
                  <c:v>0.34180790960451979</c:v>
                </c:pt>
                <c:pt idx="3">
                  <c:v>0.11581920903954802</c:v>
                </c:pt>
                <c:pt idx="4">
                  <c:v>0.11299435028248588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416768"/>
        <c:axId val="128423040"/>
      </c:barChart>
      <c:catAx>
        <c:axId val="12841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class (cm)</a:t>
                </a:r>
              </a:p>
            </c:rich>
          </c:tx>
          <c:layout>
            <c:manualLayout>
              <c:xMode val="edge"/>
              <c:yMode val="edge"/>
              <c:x val="0.45817341220028657"/>
              <c:y val="0.91688204153052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8423040"/>
        <c:crosses val="autoZero"/>
        <c:auto val="1"/>
        <c:lblAlgn val="ctr"/>
        <c:lblOffset val="100"/>
        <c:noMultiLvlLbl val="0"/>
      </c:catAx>
      <c:valAx>
        <c:axId val="128423040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Proportionof colonies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8416768"/>
        <c:crosses val="autoZero"/>
        <c:crossBetween val="between"/>
      </c:valAx>
      <c:spPr>
        <a:solidFill>
          <a:sysClr val="window" lastClr="FFFFFF"/>
        </a:solidFill>
      </c:spPr>
    </c:plotArea>
    <c:legend>
      <c:legendPos val="r"/>
      <c:layout>
        <c:manualLayout>
          <c:xMode val="edge"/>
          <c:yMode val="edge"/>
          <c:x val="0.84045988816615314"/>
          <c:y val="9.1810789276340454E-2"/>
          <c:w val="0.12188034919548101"/>
          <c:h val="0.10539837654221795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6.0166307336582937E-2"/>
          <c:w val="0.90320734908136469"/>
          <c:h val="0.767164428107200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'Size Class - Octo'!$M$21</c:f>
              <c:strCache>
                <c:ptCount val="1"/>
                <c:pt idx="0">
                  <c:v>R3S1-CP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Octo'!$O$23:$O$27</c:f>
              <c:numCache>
                <c:formatCode>General</c:formatCode>
                <c:ptCount val="5"/>
                <c:pt idx="0">
                  <c:v>3.5714285714285712E-2</c:v>
                </c:pt>
                <c:pt idx="1">
                  <c:v>0.36904761904761907</c:v>
                </c:pt>
                <c:pt idx="2">
                  <c:v>0.42857142857142855</c:v>
                </c:pt>
                <c:pt idx="3">
                  <c:v>0.16666666666666666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'Size Class - Octo'!$M$30</c:f>
              <c:strCache>
                <c:ptCount val="1"/>
                <c:pt idx="0">
                  <c:v>R3S2-LR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Octo'!$O$32:$O$36</c:f>
              <c:numCache>
                <c:formatCode>General</c:formatCode>
                <c:ptCount val="5"/>
                <c:pt idx="0">
                  <c:v>5.6250000000000001E-2</c:v>
                </c:pt>
                <c:pt idx="1">
                  <c:v>0.32500000000000001</c:v>
                </c:pt>
                <c:pt idx="2">
                  <c:v>0.3125</c:v>
                </c:pt>
                <c:pt idx="3">
                  <c:v>0.1875</c:v>
                </c:pt>
                <c:pt idx="4">
                  <c:v>0.11874999999999999</c:v>
                </c:pt>
              </c:numCache>
            </c:numRef>
          </c:val>
        </c:ser>
        <c:ser>
          <c:idx val="2"/>
          <c:order val="2"/>
          <c:tx>
            <c:strRef>
              <c:f>'Size Class - Octo'!$M$39</c:f>
              <c:strCache>
                <c:ptCount val="1"/>
                <c:pt idx="0">
                  <c:v>R3S3-SG</c:v>
                </c:pt>
              </c:strCache>
            </c:strRef>
          </c:tx>
          <c:spPr>
            <a:solidFill>
              <a:schemeClr val="bg1"/>
            </a:solidFill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Octo'!$O$41:$O$45</c:f>
              <c:numCache>
                <c:formatCode>General</c:formatCode>
                <c:ptCount val="5"/>
                <c:pt idx="0">
                  <c:v>6.5573770491803282E-2</c:v>
                </c:pt>
                <c:pt idx="1">
                  <c:v>0.26775956284153007</c:v>
                </c:pt>
                <c:pt idx="2">
                  <c:v>0.32240437158469948</c:v>
                </c:pt>
                <c:pt idx="3">
                  <c:v>0.23497267759562843</c:v>
                </c:pt>
                <c:pt idx="4">
                  <c:v>0.10928961748633879</c:v>
                </c:pt>
              </c:numCache>
            </c:numRef>
          </c:val>
        </c:ser>
        <c:ser>
          <c:idx val="3"/>
          <c:order val="3"/>
          <c:tx>
            <c:strRef>
              <c:f>'Size Class - Octo'!$M$48</c:f>
              <c:strCache>
                <c:ptCount val="1"/>
                <c:pt idx="0">
                  <c:v>R3SC1-CP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Octo'!$O$50:$O$54</c:f>
              <c:numCache>
                <c:formatCode>General</c:formatCode>
                <c:ptCount val="5"/>
                <c:pt idx="0">
                  <c:v>5.909090909090909E-2</c:v>
                </c:pt>
                <c:pt idx="1">
                  <c:v>0.6</c:v>
                </c:pt>
                <c:pt idx="2">
                  <c:v>0.24090909090909091</c:v>
                </c:pt>
                <c:pt idx="3">
                  <c:v>7.7272727272727271E-2</c:v>
                </c:pt>
                <c:pt idx="4">
                  <c:v>2.2727272727272728E-2</c:v>
                </c:pt>
              </c:numCache>
            </c:numRef>
          </c:val>
        </c:ser>
        <c:ser>
          <c:idx val="4"/>
          <c:order val="4"/>
          <c:tx>
            <c:strRef>
              <c:f>'Size Class - Octo'!$M$57</c:f>
              <c:strCache>
                <c:ptCount val="1"/>
                <c:pt idx="0">
                  <c:v>R3SC2-LR</c:v>
                </c:pt>
              </c:strCache>
            </c:strRef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Octo'!$O$59:$O$63</c:f>
              <c:numCache>
                <c:formatCode>General</c:formatCode>
                <c:ptCount val="5"/>
                <c:pt idx="0">
                  <c:v>0.20071684587813621</c:v>
                </c:pt>
                <c:pt idx="1">
                  <c:v>0.50179211469534046</c:v>
                </c:pt>
                <c:pt idx="2">
                  <c:v>0.12544802867383512</c:v>
                </c:pt>
                <c:pt idx="3">
                  <c:v>0.13978494623655913</c:v>
                </c:pt>
                <c:pt idx="4">
                  <c:v>3.2258064516129031E-2</c:v>
                </c:pt>
              </c:numCache>
            </c:numRef>
          </c:val>
        </c:ser>
        <c:ser>
          <c:idx val="5"/>
          <c:order val="5"/>
          <c:tx>
            <c:strRef>
              <c:f>'Size Class - Octo'!$M$66</c:f>
              <c:strCache>
                <c:ptCount val="1"/>
                <c:pt idx="0">
                  <c:v>R3SC3-SG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cat>
            <c:strLit>
              <c:ptCount val="5"/>
              <c:pt idx="0">
                <c:v>≤ 5</c:v>
              </c:pt>
              <c:pt idx="1">
                <c:v>5 - 20</c:v>
              </c:pt>
              <c:pt idx="2">
                <c:v>20 - 30</c:v>
              </c:pt>
              <c:pt idx="3">
                <c:v>35 - 50</c:v>
              </c:pt>
              <c:pt idx="4">
                <c:v>≥ 50</c:v>
              </c:pt>
            </c:strLit>
          </c:cat>
          <c:val>
            <c:numRef>
              <c:f>'Size Class - Octo'!$O$68:$O$72</c:f>
              <c:numCache>
                <c:formatCode>General</c:formatCode>
                <c:ptCount val="5"/>
                <c:pt idx="0">
                  <c:v>0.24472573839662448</c:v>
                </c:pt>
                <c:pt idx="1">
                  <c:v>0.51476793248945152</c:v>
                </c:pt>
                <c:pt idx="2">
                  <c:v>0.12025316455696203</c:v>
                </c:pt>
                <c:pt idx="3">
                  <c:v>9.49367088607595E-2</c:v>
                </c:pt>
                <c:pt idx="4">
                  <c:v>2.5316455696202531E-2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640128"/>
        <c:axId val="128642048"/>
      </c:barChart>
      <c:catAx>
        <c:axId val="12864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class (cm)</a:t>
                </a:r>
              </a:p>
            </c:rich>
          </c:tx>
          <c:layout>
            <c:manualLayout>
              <c:xMode val="edge"/>
              <c:yMode val="edge"/>
              <c:x val="0.45817341220028657"/>
              <c:y val="0.91688204153052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8642048"/>
        <c:crosses val="autoZero"/>
        <c:auto val="1"/>
        <c:lblAlgn val="ctr"/>
        <c:lblOffset val="100"/>
        <c:noMultiLvlLbl val="0"/>
      </c:catAx>
      <c:valAx>
        <c:axId val="128642048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 colonies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8640128"/>
        <c:crosses val="autoZero"/>
        <c:crossBetween val="between"/>
      </c:valAx>
      <c:spPr>
        <a:solidFill>
          <a:sysClr val="window" lastClr="FFFFFF"/>
        </a:solidFill>
      </c:spPr>
    </c:plotArea>
    <c:legend>
      <c:legendPos val="r"/>
      <c:layout>
        <c:manualLayout>
          <c:xMode val="edge"/>
          <c:yMode val="edge"/>
          <c:x val="0.84045988816615314"/>
          <c:y val="9.1810789276340454E-2"/>
          <c:w val="0.12089419529080604"/>
          <c:h val="0.33906308586426698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6.0166307336582937E-2"/>
          <c:w val="0.90320734908136469"/>
          <c:h val="0.767164428107200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'Size Class - Scler'!$L$3</c:f>
              <c:strCache>
                <c:ptCount val="1"/>
                <c:pt idx="0">
                  <c:v>R3N1-LR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Lit>
              <c:ptCount val="5"/>
              <c:pt idx="0">
                <c:v>3 - 5</c:v>
              </c:pt>
              <c:pt idx="1">
                <c:v>10 - 15</c:v>
              </c:pt>
              <c:pt idx="2">
                <c:v>15 - 25</c:v>
              </c:pt>
              <c:pt idx="3">
                <c:v>25 - 35</c:v>
              </c:pt>
              <c:pt idx="4">
                <c:v>≥ 35</c:v>
              </c:pt>
            </c:strLit>
          </c:cat>
          <c:val>
            <c:numRef>
              <c:f>'Size Class - Scler'!$N$5:$N$9</c:f>
              <c:numCache>
                <c:formatCode>General</c:formatCode>
                <c:ptCount val="5"/>
                <c:pt idx="0">
                  <c:v>0.3</c:v>
                </c:pt>
                <c:pt idx="1">
                  <c:v>0.53333333333333333</c:v>
                </c:pt>
                <c:pt idx="2">
                  <c:v>0.1</c:v>
                </c:pt>
                <c:pt idx="3">
                  <c:v>6.6666666666666666E-2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'Size Class - Scler'!$L$12</c:f>
              <c:strCache>
                <c:ptCount val="1"/>
                <c:pt idx="0">
                  <c:v>R3NC1-LR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'Size Class - Scler'!$N$14:$N$18</c:f>
              <c:numCache>
                <c:formatCode>General</c:formatCode>
                <c:ptCount val="5"/>
                <c:pt idx="0">
                  <c:v>0.26470588235294118</c:v>
                </c:pt>
                <c:pt idx="1">
                  <c:v>0.57352941176470584</c:v>
                </c:pt>
                <c:pt idx="2">
                  <c:v>0.11764705882352941</c:v>
                </c:pt>
                <c:pt idx="3">
                  <c:v>0</c:v>
                </c:pt>
                <c:pt idx="4">
                  <c:v>4.4117647058823532E-2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864640"/>
        <c:axId val="128866560"/>
      </c:barChart>
      <c:catAx>
        <c:axId val="12886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class (cm)</a:t>
                </a:r>
              </a:p>
            </c:rich>
          </c:tx>
          <c:layout>
            <c:manualLayout>
              <c:xMode val="edge"/>
              <c:yMode val="edge"/>
              <c:x val="0.45817341220028657"/>
              <c:y val="0.91688204153052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8866560"/>
        <c:crosses val="autoZero"/>
        <c:auto val="1"/>
        <c:lblAlgn val="ctr"/>
        <c:lblOffset val="100"/>
        <c:noMultiLvlLbl val="0"/>
      </c:catAx>
      <c:valAx>
        <c:axId val="128866560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 colonies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8864640"/>
        <c:crosses val="autoZero"/>
        <c:crossBetween val="between"/>
      </c:valAx>
      <c:spPr>
        <a:solidFill>
          <a:sysClr val="window" lastClr="FFFFFF"/>
        </a:solidFill>
      </c:spPr>
    </c:plotArea>
    <c:legend>
      <c:legendPos val="r"/>
      <c:layout>
        <c:manualLayout>
          <c:xMode val="edge"/>
          <c:yMode val="edge"/>
          <c:x val="0.84045988816615314"/>
          <c:y val="9.1810789276340454E-2"/>
          <c:w val="0.12188034919548101"/>
          <c:h val="0.10539837654221795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6.0166307336582937E-2"/>
          <c:w val="0.90320734908136469"/>
          <c:h val="0.767164428107200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'Size Class - Scler'!$L$21</c:f>
              <c:strCache>
                <c:ptCount val="1"/>
                <c:pt idx="0">
                  <c:v>R3S1-CP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Lit>
              <c:ptCount val="5"/>
              <c:pt idx="0">
                <c:v>3 - 5</c:v>
              </c:pt>
              <c:pt idx="1">
                <c:v>10 - 15</c:v>
              </c:pt>
              <c:pt idx="2">
                <c:v>15 - 25</c:v>
              </c:pt>
              <c:pt idx="3">
                <c:v>25 - 35</c:v>
              </c:pt>
              <c:pt idx="4">
                <c:v>≥ 35</c:v>
              </c:pt>
            </c:strLit>
          </c:cat>
          <c:val>
            <c:numRef>
              <c:f>'Size Class - Scler'!$N$23:$N$27</c:f>
              <c:numCache>
                <c:formatCode>General</c:formatCode>
                <c:ptCount val="5"/>
                <c:pt idx="0">
                  <c:v>0.50819672131147542</c:v>
                </c:pt>
                <c:pt idx="1">
                  <c:v>0.47540983606557374</c:v>
                </c:pt>
                <c:pt idx="2">
                  <c:v>1.6393442622950821E-2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'Size Class - Scler'!$L$30</c:f>
              <c:strCache>
                <c:ptCount val="1"/>
                <c:pt idx="0">
                  <c:v>R3S2-LR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'Size Class - Scler'!$N$32:$N$36</c:f>
              <c:numCache>
                <c:formatCode>General</c:formatCode>
                <c:ptCount val="5"/>
                <c:pt idx="0">
                  <c:v>0.42857142857142855</c:v>
                </c:pt>
                <c:pt idx="1">
                  <c:v>0.49523809523809526</c:v>
                </c:pt>
                <c:pt idx="2">
                  <c:v>6.6666666666666666E-2</c:v>
                </c:pt>
                <c:pt idx="3">
                  <c:v>9.5238095238095247E-3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'Size Class - Scler'!$L$39</c:f>
              <c:strCache>
                <c:ptCount val="1"/>
                <c:pt idx="0">
                  <c:v>R3S3-SG</c:v>
                </c:pt>
              </c:strCache>
            </c:strRef>
          </c:tx>
          <c:spPr>
            <a:solidFill>
              <a:schemeClr val="bg1"/>
            </a:solidFill>
          </c:spPr>
          <c:invertIfNegative val="0"/>
          <c:val>
            <c:numRef>
              <c:f>'Size Class - Scler'!$N$41:$N$45</c:f>
              <c:numCache>
                <c:formatCode>General</c:formatCode>
                <c:ptCount val="5"/>
                <c:pt idx="0">
                  <c:v>0.29761904761904762</c:v>
                </c:pt>
                <c:pt idx="1">
                  <c:v>0.5714285714285714</c:v>
                </c:pt>
                <c:pt idx="2">
                  <c:v>9.5238095238095233E-2</c:v>
                </c:pt>
                <c:pt idx="3">
                  <c:v>0</c:v>
                </c:pt>
                <c:pt idx="4">
                  <c:v>3.5714285714285712E-2</c:v>
                </c:pt>
              </c:numCache>
            </c:numRef>
          </c:val>
        </c:ser>
        <c:ser>
          <c:idx val="3"/>
          <c:order val="3"/>
          <c:tx>
            <c:strRef>
              <c:f>'Size Class - Scler'!$L$48</c:f>
              <c:strCache>
                <c:ptCount val="1"/>
                <c:pt idx="0">
                  <c:v>R3SC1-CP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'Size Class - Scler'!$N$50:$N$54</c:f>
              <c:numCache>
                <c:formatCode>General</c:formatCode>
                <c:ptCount val="5"/>
                <c:pt idx="0">
                  <c:v>0.42622950819672129</c:v>
                </c:pt>
                <c:pt idx="1">
                  <c:v>0.48360655737704916</c:v>
                </c:pt>
                <c:pt idx="2">
                  <c:v>8.1967213114754092E-2</c:v>
                </c:pt>
                <c:pt idx="3">
                  <c:v>0</c:v>
                </c:pt>
                <c:pt idx="4">
                  <c:v>8.1967213114754103E-3</c:v>
                </c:pt>
              </c:numCache>
            </c:numRef>
          </c:val>
        </c:ser>
        <c:ser>
          <c:idx val="4"/>
          <c:order val="4"/>
          <c:tx>
            <c:strRef>
              <c:f>'Size Class - Scler'!$L$57</c:f>
              <c:strCache>
                <c:ptCount val="1"/>
                <c:pt idx="0">
                  <c:v>R3SC2-LR</c:v>
                </c:pt>
              </c:strCache>
            </c:strRef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'Size Class - Scler'!$N$59:$N$63</c:f>
              <c:numCache>
                <c:formatCode>General</c:formatCode>
                <c:ptCount val="5"/>
                <c:pt idx="0">
                  <c:v>0.43421052631578949</c:v>
                </c:pt>
                <c:pt idx="1">
                  <c:v>0.47368421052631576</c:v>
                </c:pt>
                <c:pt idx="2">
                  <c:v>7.2368421052631582E-2</c:v>
                </c:pt>
                <c:pt idx="3">
                  <c:v>0</c:v>
                </c:pt>
                <c:pt idx="4">
                  <c:v>1.9736842105263157E-2</c:v>
                </c:pt>
              </c:numCache>
            </c:numRef>
          </c:val>
        </c:ser>
        <c:ser>
          <c:idx val="5"/>
          <c:order val="5"/>
          <c:tx>
            <c:strRef>
              <c:f>'Size Class - Scler'!$L$66</c:f>
              <c:strCache>
                <c:ptCount val="1"/>
                <c:pt idx="0">
                  <c:v>R3SC3-SG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'Size Class - Scler'!$N$68:$N$72</c:f>
              <c:numCache>
                <c:formatCode>General</c:formatCode>
                <c:ptCount val="5"/>
                <c:pt idx="0">
                  <c:v>0.4375</c:v>
                </c:pt>
                <c:pt idx="1">
                  <c:v>0.4642857142857143</c:v>
                </c:pt>
                <c:pt idx="2">
                  <c:v>7.5892857142857137E-2</c:v>
                </c:pt>
                <c:pt idx="3">
                  <c:v>8.9285714285714281E-3</c:v>
                </c:pt>
                <c:pt idx="4">
                  <c:v>1.3392857142857142E-2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40288"/>
        <c:axId val="129155456"/>
      </c:barChart>
      <c:catAx>
        <c:axId val="1289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class (cm)</a:t>
                </a:r>
              </a:p>
            </c:rich>
          </c:tx>
          <c:layout>
            <c:manualLayout>
              <c:xMode val="edge"/>
              <c:yMode val="edge"/>
              <c:x val="0.45817341220028657"/>
              <c:y val="0.91688204153052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9155456"/>
        <c:crosses val="autoZero"/>
        <c:auto val="1"/>
        <c:lblAlgn val="ctr"/>
        <c:lblOffset val="100"/>
        <c:noMultiLvlLbl val="0"/>
      </c:catAx>
      <c:valAx>
        <c:axId val="129155456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 colonies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28940288"/>
        <c:crosses val="autoZero"/>
        <c:crossBetween val="between"/>
      </c:valAx>
      <c:spPr>
        <a:solidFill>
          <a:sysClr val="window" lastClr="FFFFFF"/>
        </a:solidFill>
      </c:spPr>
    </c:plotArea>
    <c:legend>
      <c:legendPos val="r"/>
      <c:layout>
        <c:manualLayout>
          <c:xMode val="edge"/>
          <c:yMode val="edge"/>
          <c:x val="0.84045988816615314"/>
          <c:y val="9.1810789276340454E-2"/>
          <c:w val="0.12089419529080604"/>
          <c:h val="0.33906308586426698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0.82470822397200338"/>
          <c:y val="5.0925925925925923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09755030621172"/>
          <c:y val="8.0648148148148163E-2"/>
          <c:w val="0.84834689413823272"/>
          <c:h val="0.6838568095654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Density!$V$2</c:f>
              <c:strCache>
                <c:ptCount val="1"/>
                <c:pt idx="0">
                  <c:v>Octocoral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Density!$X$4:$X$11</c:f>
                <c:numCache>
                  <c:formatCode>General</c:formatCode>
                  <c:ptCount val="8"/>
                  <c:pt idx="0">
                    <c:v>0.14529663145135494</c:v>
                  </c:pt>
                  <c:pt idx="1">
                    <c:v>0.37749172176353618</c:v>
                  </c:pt>
                  <c:pt idx="2">
                    <c:v>5.0000000000000051E-2</c:v>
                  </c:pt>
                  <c:pt idx="3">
                    <c:v>0.32829526005986881</c:v>
                  </c:pt>
                  <c:pt idx="4">
                    <c:v>0.46457866215887755</c:v>
                  </c:pt>
                  <c:pt idx="5">
                    <c:v>0.59324905768525393</c:v>
                  </c:pt>
                  <c:pt idx="6">
                    <c:v>0.72514366392689988</c:v>
                  </c:pt>
                  <c:pt idx="7">
                    <c:v>0.69999999999999984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Density!$U$4:$U$11</c:f>
              <c:strCache>
                <c:ptCount val="8"/>
                <c:pt idx="0">
                  <c:v>R3N1-LR</c:v>
                </c:pt>
                <c:pt idx="1">
                  <c:v>R3NC1-LR</c:v>
                </c:pt>
                <c:pt idx="2">
                  <c:v>R3S1-CP</c:v>
                </c:pt>
                <c:pt idx="3">
                  <c:v>R3S2-LR</c:v>
                </c:pt>
                <c:pt idx="4">
                  <c:v>R3S3-SG</c:v>
                </c:pt>
                <c:pt idx="5">
                  <c:v>R3SC1-CP</c:v>
                </c:pt>
                <c:pt idx="6">
                  <c:v>R3SC2-LR</c:v>
                </c:pt>
                <c:pt idx="7">
                  <c:v>R3SC3-SG</c:v>
                </c:pt>
              </c:strCache>
            </c:strRef>
          </c:cat>
          <c:val>
            <c:numRef>
              <c:f>Density!$V$4:$V$11</c:f>
              <c:numCache>
                <c:formatCode>0.00</c:formatCode>
                <c:ptCount val="8"/>
                <c:pt idx="0">
                  <c:v>1.9833333333333341</c:v>
                </c:pt>
                <c:pt idx="1">
                  <c:v>5.899999999999987</c:v>
                </c:pt>
                <c:pt idx="2">
                  <c:v>1.4000000000000004</c:v>
                </c:pt>
                <c:pt idx="3">
                  <c:v>2.6666666666666652</c:v>
                </c:pt>
                <c:pt idx="4">
                  <c:v>3.0499999999999972</c:v>
                </c:pt>
                <c:pt idx="5">
                  <c:v>3.6666666666666621</c:v>
                </c:pt>
                <c:pt idx="6">
                  <c:v>4.6499999999999915</c:v>
                </c:pt>
                <c:pt idx="7">
                  <c:v>7.899999999999987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320064"/>
        <c:axId val="129321600"/>
      </c:barChart>
      <c:catAx>
        <c:axId val="129320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9321600"/>
        <c:crosses val="autoZero"/>
        <c:auto val="1"/>
        <c:lblAlgn val="ctr"/>
        <c:lblOffset val="100"/>
        <c:noMultiLvlLbl val="0"/>
      </c:catAx>
      <c:valAx>
        <c:axId val="1293216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Density (colonies/m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129320064"/>
        <c:crosses val="autoZero"/>
        <c:crossBetween val="between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0.78079855643044627"/>
          <c:y val="4.1666666666666664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09755030621172"/>
          <c:y val="8.0648148148148163E-2"/>
          <c:w val="0.84834689413823272"/>
          <c:h val="0.6838568095654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Density!$Y$2</c:f>
              <c:strCache>
                <c:ptCount val="1"/>
                <c:pt idx="0">
                  <c:v>Scleractinian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Density!$AA$4:$AA$11</c:f>
                <c:numCache>
                  <c:formatCode>General</c:formatCode>
                  <c:ptCount val="8"/>
                  <c:pt idx="0">
                    <c:v>6.2915286960589012E-2</c:v>
                  </c:pt>
                  <c:pt idx="1">
                    <c:v>9.8671734104104708E-2</c:v>
                  </c:pt>
                  <c:pt idx="2">
                    <c:v>6.3464775882199134E-2</c:v>
                  </c:pt>
                  <c:pt idx="3">
                    <c:v>0.10026969804322279</c:v>
                  </c:pt>
                  <c:pt idx="4">
                    <c:v>0.15275252316519464</c:v>
                  </c:pt>
                  <c:pt idx="5">
                    <c:v>0.1790794361294574</c:v>
                  </c:pt>
                  <c:pt idx="6">
                    <c:v>0.25495097567963804</c:v>
                  </c:pt>
                  <c:pt idx="7">
                    <c:v>0.15352343288385695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Density!$U$4:$U$11</c:f>
              <c:strCache>
                <c:ptCount val="8"/>
                <c:pt idx="0">
                  <c:v>R3N1-LR</c:v>
                </c:pt>
                <c:pt idx="1">
                  <c:v>R3NC1-LR</c:v>
                </c:pt>
                <c:pt idx="2">
                  <c:v>R3S1-CP</c:v>
                </c:pt>
                <c:pt idx="3">
                  <c:v>R3S2-LR</c:v>
                </c:pt>
                <c:pt idx="4">
                  <c:v>R3S3-SG</c:v>
                </c:pt>
                <c:pt idx="5">
                  <c:v>R3SC1-CP</c:v>
                </c:pt>
                <c:pt idx="6">
                  <c:v>R3SC2-LR</c:v>
                </c:pt>
                <c:pt idx="7">
                  <c:v>R3SC3-SG</c:v>
                </c:pt>
              </c:strCache>
            </c:strRef>
          </c:cat>
          <c:val>
            <c:numRef>
              <c:f>Density!$Y$4:$Y$11</c:f>
              <c:numCache>
                <c:formatCode>0.00</c:formatCode>
                <c:ptCount val="8"/>
                <c:pt idx="0">
                  <c:v>1.0333333333333337</c:v>
                </c:pt>
                <c:pt idx="1">
                  <c:v>1.2416666666666669</c:v>
                </c:pt>
                <c:pt idx="2">
                  <c:v>1.0666666666666669</c:v>
                </c:pt>
                <c:pt idx="3">
                  <c:v>1.7611111111111113</c:v>
                </c:pt>
                <c:pt idx="4">
                  <c:v>1.2666666666666668</c:v>
                </c:pt>
                <c:pt idx="5">
                  <c:v>2.0083333333333333</c:v>
                </c:pt>
                <c:pt idx="6">
                  <c:v>2.3499999999999996</c:v>
                </c:pt>
                <c:pt idx="7">
                  <c:v>3.5083333333333306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637376"/>
        <c:axId val="152806144"/>
      </c:barChart>
      <c:catAx>
        <c:axId val="129637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2806144"/>
        <c:crosses val="autoZero"/>
        <c:auto val="1"/>
        <c:lblAlgn val="ctr"/>
        <c:lblOffset val="100"/>
        <c:noMultiLvlLbl val="0"/>
      </c:catAx>
      <c:valAx>
        <c:axId val="15280614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Density (colonies/m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2.7791776027996505E-2"/>
              <c:y val="0.1543821084864392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2963737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0.84829155730533679"/>
          <c:y val="5.5555555555555552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09755030621172"/>
          <c:y val="8.0648148148148163E-2"/>
          <c:w val="0.84834689413823272"/>
          <c:h val="0.6838568095654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Density!$AB$2</c:f>
              <c:strCache>
                <c:ptCount val="1"/>
                <c:pt idx="0">
                  <c:v>Sponge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Density!$AD$4:$AD$11</c:f>
                <c:numCache>
                  <c:formatCode>General</c:formatCode>
                  <c:ptCount val="8"/>
                  <c:pt idx="0">
                    <c:v>0.31666666666666676</c:v>
                  </c:pt>
                  <c:pt idx="1">
                    <c:v>0.37564758898615741</c:v>
                  </c:pt>
                  <c:pt idx="2">
                    <c:v>0.36324157862838813</c:v>
                  </c:pt>
                  <c:pt idx="3">
                    <c:v>0.98375697089158021</c:v>
                  </c:pt>
                  <c:pt idx="4">
                    <c:v>0.26457513110645914</c:v>
                  </c:pt>
                  <c:pt idx="5">
                    <c:v>0.25658007197234406</c:v>
                  </c:pt>
                  <c:pt idx="6">
                    <c:v>0.46666666666666512</c:v>
                  </c:pt>
                  <c:pt idx="7">
                    <c:v>0.51666666666667005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Density!$U$4:$U$11</c:f>
              <c:strCache>
                <c:ptCount val="8"/>
                <c:pt idx="0">
                  <c:v>R3N1-LR</c:v>
                </c:pt>
                <c:pt idx="1">
                  <c:v>R3NC1-LR</c:v>
                </c:pt>
                <c:pt idx="2">
                  <c:v>R3S1-CP</c:v>
                </c:pt>
                <c:pt idx="3">
                  <c:v>R3S2-LR</c:v>
                </c:pt>
                <c:pt idx="4">
                  <c:v>R3S3-SG</c:v>
                </c:pt>
                <c:pt idx="5">
                  <c:v>R3SC1-CP</c:v>
                </c:pt>
                <c:pt idx="6">
                  <c:v>R3SC2-LR</c:v>
                </c:pt>
                <c:pt idx="7">
                  <c:v>R3SC3-SG</c:v>
                </c:pt>
              </c:strCache>
            </c:strRef>
          </c:cat>
          <c:val>
            <c:numRef>
              <c:f>Density!$AB$4:$AB$11</c:f>
              <c:numCache>
                <c:formatCode>0.00</c:formatCode>
                <c:ptCount val="8"/>
                <c:pt idx="0">
                  <c:v>8.1833333333333336</c:v>
                </c:pt>
                <c:pt idx="1">
                  <c:v>4.6833333333333327</c:v>
                </c:pt>
                <c:pt idx="2">
                  <c:v>2.6166666666666667</c:v>
                </c:pt>
                <c:pt idx="3">
                  <c:v>4.333333333333333</c:v>
                </c:pt>
                <c:pt idx="4">
                  <c:v>4.3499999999999996</c:v>
                </c:pt>
                <c:pt idx="5">
                  <c:v>3</c:v>
                </c:pt>
                <c:pt idx="6">
                  <c:v>4.3166666666666664</c:v>
                </c:pt>
                <c:pt idx="7">
                  <c:v>5.6333333333333329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459392"/>
        <c:axId val="158460928"/>
      </c:barChart>
      <c:catAx>
        <c:axId val="1584593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8460928"/>
        <c:crosses val="autoZero"/>
        <c:auto val="1"/>
        <c:lblAlgn val="ctr"/>
        <c:lblOffset val="100"/>
        <c:noMultiLvlLbl val="0"/>
      </c:catAx>
      <c:valAx>
        <c:axId val="15846092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Density (individuals/m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2.7791776027996505E-2"/>
              <c:y val="0.1543821084864392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58459392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0.85135411198600175"/>
          <c:y val="5.5555555555555552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09755030621172"/>
          <c:y val="8.0648148148148163E-2"/>
          <c:w val="0.84834689413823272"/>
          <c:h val="0.6838568095654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Density!$AE$2</c:f>
              <c:strCache>
                <c:ptCount val="1"/>
                <c:pt idx="0">
                  <c:v>Zoanthid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Density!$AG$4:$AG$11</c:f>
                <c:numCache>
                  <c:formatCode>General</c:formatCode>
                  <c:ptCount val="8"/>
                  <c:pt idx="0">
                    <c:v>1.666666666666667E-2</c:v>
                  </c:pt>
                  <c:pt idx="1">
                    <c:v>0.16914819275153703</c:v>
                  </c:pt>
                  <c:pt idx="2">
                    <c:v>1.666666666666667E-2</c:v>
                  </c:pt>
                  <c:pt idx="3">
                    <c:v>0.1166666666666667</c:v>
                  </c:pt>
                  <c:pt idx="4">
                    <c:v>5.0000000000000031E-2</c:v>
                  </c:pt>
                  <c:pt idx="5">
                    <c:v>1.666666666666667E-2</c:v>
                  </c:pt>
                  <c:pt idx="6">
                    <c:v>0.18782379449307754</c:v>
                  </c:pt>
                  <c:pt idx="7">
                    <c:v>0.15275252316519469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Density!$U$4:$U$11</c:f>
              <c:strCache>
                <c:ptCount val="8"/>
                <c:pt idx="0">
                  <c:v>R3N1-LR</c:v>
                </c:pt>
                <c:pt idx="1">
                  <c:v>R3NC1-LR</c:v>
                </c:pt>
                <c:pt idx="2">
                  <c:v>R3S1-CP</c:v>
                </c:pt>
                <c:pt idx="3">
                  <c:v>R3S2-LR</c:v>
                </c:pt>
                <c:pt idx="4">
                  <c:v>R3S3-SG</c:v>
                </c:pt>
                <c:pt idx="5">
                  <c:v>R3SC1-CP</c:v>
                </c:pt>
                <c:pt idx="6">
                  <c:v>R3SC2-LR</c:v>
                </c:pt>
                <c:pt idx="7">
                  <c:v>R3SC3-SG</c:v>
                </c:pt>
              </c:strCache>
            </c:strRef>
          </c:cat>
          <c:val>
            <c:numRef>
              <c:f>Density!$AE$4:$AE$11</c:f>
              <c:numCache>
                <c:formatCode>0.00</c:formatCode>
                <c:ptCount val="8"/>
                <c:pt idx="0">
                  <c:v>3.3333333333333333E-2</c:v>
                </c:pt>
                <c:pt idx="1">
                  <c:v>0.21666666666666667</c:v>
                </c:pt>
                <c:pt idx="2">
                  <c:v>1.6666666666666666E-2</c:v>
                </c:pt>
                <c:pt idx="3">
                  <c:v>0.16666666666666666</c:v>
                </c:pt>
                <c:pt idx="4">
                  <c:v>9.9999999999999992E-2</c:v>
                </c:pt>
                <c:pt idx="5">
                  <c:v>1.6666666666666666E-2</c:v>
                </c:pt>
                <c:pt idx="6">
                  <c:v>0.46666666666666662</c:v>
                </c:pt>
                <c:pt idx="7">
                  <c:v>0.39999999999999997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161408"/>
        <c:axId val="124163200"/>
      </c:barChart>
      <c:catAx>
        <c:axId val="124161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4163200"/>
        <c:crosses val="autoZero"/>
        <c:auto val="1"/>
        <c:lblAlgn val="ctr"/>
        <c:lblOffset val="100"/>
        <c:noMultiLvlLbl val="0"/>
      </c:catAx>
      <c:valAx>
        <c:axId val="1241632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Density (colonies/m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2.7791776027996505E-2"/>
              <c:y val="0.1543821084864392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24161408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n-US" sz="900"/>
              <a:t>Scleractinian condition</a:t>
            </a:r>
          </a:p>
        </c:rich>
      </c:tx>
      <c:layout>
        <c:manualLayout>
          <c:xMode val="edge"/>
          <c:yMode val="edge"/>
          <c:x val="0.64777549623545516"/>
          <c:y val="4.27455760529496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988601270837039"/>
          <c:y val="8.9116370494108824E-2"/>
          <c:w val="0.84956674050240644"/>
          <c:h val="0.683833421189171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Condition!$L$7</c:f>
              <c:strCache>
                <c:ptCount val="1"/>
                <c:pt idx="0">
                  <c:v>Sediment stress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Condition!$M$6:$O$6</c:f>
              <c:strCache>
                <c:ptCount val="3"/>
                <c:pt idx="0">
                  <c:v>Week 1</c:v>
                </c:pt>
                <c:pt idx="1">
                  <c:v>Week 2</c:v>
                </c:pt>
                <c:pt idx="2">
                  <c:v>Week 4</c:v>
                </c:pt>
              </c:strCache>
            </c:strRef>
          </c:cat>
          <c:val>
            <c:numRef>
              <c:f>Condition!$M$7:$O$7</c:f>
              <c:numCache>
                <c:formatCode>0.00</c:formatCode>
                <c:ptCount val="3"/>
                <c:pt idx="0">
                  <c:v>0.51485148514851486</c:v>
                </c:pt>
                <c:pt idx="1">
                  <c:v>0.41304347826086951</c:v>
                </c:pt>
                <c:pt idx="2">
                  <c:v>0.63461538461538469</c:v>
                </c:pt>
              </c:numCache>
            </c:numRef>
          </c:val>
        </c:ser>
        <c:ser>
          <c:idx val="1"/>
          <c:order val="1"/>
          <c:tx>
            <c:strRef>
              <c:f>Condition!$L$8</c:f>
              <c:strCache>
                <c:ptCount val="1"/>
                <c:pt idx="0">
                  <c:v>Polyp extension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Condition!$M$6:$O$6</c:f>
              <c:strCache>
                <c:ptCount val="3"/>
                <c:pt idx="0">
                  <c:v>Week 1</c:v>
                </c:pt>
                <c:pt idx="1">
                  <c:v>Week 2</c:v>
                </c:pt>
                <c:pt idx="2">
                  <c:v>Week 4</c:v>
                </c:pt>
              </c:strCache>
            </c:strRef>
          </c:cat>
          <c:val>
            <c:numRef>
              <c:f>Condition!$M$8:$O$8</c:f>
              <c:numCache>
                <c:formatCode>0.00</c:formatCode>
                <c:ptCount val="3"/>
                <c:pt idx="0">
                  <c:v>0.30693069306930693</c:v>
                </c:pt>
                <c:pt idx="1">
                  <c:v>0.33695652173913043</c:v>
                </c:pt>
                <c:pt idx="2">
                  <c:v>0.19230769230769229</c:v>
                </c:pt>
              </c:numCache>
            </c:numRef>
          </c:val>
        </c:ser>
        <c:ser>
          <c:idx val="2"/>
          <c:order val="2"/>
          <c:tx>
            <c:strRef>
              <c:f>Condition!$L$9</c:f>
              <c:strCache>
                <c:ptCount val="1"/>
                <c:pt idx="0">
                  <c:v>Fish bites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Condition!$M$6:$O$6</c:f>
              <c:strCache>
                <c:ptCount val="3"/>
                <c:pt idx="0">
                  <c:v>Week 1</c:v>
                </c:pt>
                <c:pt idx="1">
                  <c:v>Week 2</c:v>
                </c:pt>
                <c:pt idx="2">
                  <c:v>Week 4</c:v>
                </c:pt>
              </c:strCache>
            </c:strRef>
          </c:cat>
          <c:val>
            <c:numRef>
              <c:f>Condition!$M$9:$O$9</c:f>
              <c:numCache>
                <c:formatCode>0.00</c:formatCode>
                <c:ptCount val="3"/>
                <c:pt idx="0">
                  <c:v>0.13861386138613863</c:v>
                </c:pt>
                <c:pt idx="1">
                  <c:v>0.16304347826086957</c:v>
                </c:pt>
                <c:pt idx="2">
                  <c:v>0.15384615384615385</c:v>
                </c:pt>
              </c:numCache>
            </c:numRef>
          </c:val>
        </c:ser>
        <c:ser>
          <c:idx val="3"/>
          <c:order val="3"/>
          <c:tx>
            <c:strRef>
              <c:f>Condition!$L$10</c:f>
              <c:strCache>
                <c:ptCount val="1"/>
                <c:pt idx="0">
                  <c:v>Excess mucus</c:v>
                </c:pt>
              </c:strCache>
            </c:strRef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Condition!$M$6:$O$6</c:f>
              <c:strCache>
                <c:ptCount val="3"/>
                <c:pt idx="0">
                  <c:v>Week 1</c:v>
                </c:pt>
                <c:pt idx="1">
                  <c:v>Week 2</c:v>
                </c:pt>
                <c:pt idx="2">
                  <c:v>Week 4</c:v>
                </c:pt>
              </c:strCache>
            </c:strRef>
          </c:cat>
          <c:val>
            <c:numRef>
              <c:f>Condition!$M$10:$O$10</c:f>
              <c:numCache>
                <c:formatCode>0.00</c:formatCode>
                <c:ptCount val="3"/>
                <c:pt idx="0">
                  <c:v>0.30693069306930698</c:v>
                </c:pt>
                <c:pt idx="1">
                  <c:v>0.20652173913043476</c:v>
                </c:pt>
                <c:pt idx="2">
                  <c:v>0.30769230769230771</c:v>
                </c:pt>
              </c:numCache>
            </c:numRef>
          </c:val>
        </c:ser>
        <c:ser>
          <c:idx val="4"/>
          <c:order val="4"/>
          <c:tx>
            <c:strRef>
              <c:f>Condition!$L$11</c:f>
              <c:strCache>
                <c:ptCount val="1"/>
                <c:pt idx="0">
                  <c:v>Unknown disease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Condition!$M$6:$O$6</c:f>
              <c:strCache>
                <c:ptCount val="3"/>
                <c:pt idx="0">
                  <c:v>Week 1</c:v>
                </c:pt>
                <c:pt idx="1">
                  <c:v>Week 2</c:v>
                </c:pt>
                <c:pt idx="2">
                  <c:v>Week 4</c:v>
                </c:pt>
              </c:strCache>
            </c:strRef>
          </c:cat>
          <c:val>
            <c:numRef>
              <c:f>Condition!$M$11:$O$11</c:f>
              <c:numCache>
                <c:formatCode>#,##0.00</c:formatCode>
                <c:ptCount val="3"/>
                <c:pt idx="0">
                  <c:v>2.9702970297029702E-2</c:v>
                </c:pt>
                <c:pt idx="1">
                  <c:v>5.434782608695652E-2</c:v>
                </c:pt>
                <c:pt idx="2">
                  <c:v>9.6153846153846159E-2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969088"/>
        <c:axId val="96970624"/>
      </c:barChart>
      <c:catAx>
        <c:axId val="96969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6970624"/>
        <c:crosses val="autoZero"/>
        <c:auto val="1"/>
        <c:lblAlgn val="ctr"/>
        <c:lblOffset val="100"/>
        <c:noMultiLvlLbl val="0"/>
      </c:catAx>
      <c:valAx>
        <c:axId val="9697062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 stressed corals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6969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071900919982538"/>
          <c:y val="0.88731660309632288"/>
          <c:w val="0.8227375274189288"/>
          <c:h val="9.6718662133374461E-2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44685039370079"/>
          <c:y val="5.1400554097404488E-2"/>
          <c:w val="0.84867935258092742"/>
          <c:h val="0.776114756488772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Condition!$B$74:$G$74</c:f>
              <c:strCache>
                <c:ptCount val="1"/>
                <c:pt idx="0">
                  <c:v>R3N1-LR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Condition!$G$76:$G$80</c:f>
                <c:numCache>
                  <c:formatCode>General</c:formatCode>
                  <c:ptCount val="5"/>
                  <c:pt idx="0">
                    <c:v>7.8984158255095471E-2</c:v>
                  </c:pt>
                  <c:pt idx="1">
                    <c:v>8.7811887055558729E-2</c:v>
                  </c:pt>
                  <c:pt idx="2">
                    <c:v>8.8046126865555824E-2</c:v>
                  </c:pt>
                  <c:pt idx="3">
                    <c:v>6.4027830028457865E-3</c:v>
                  </c:pt>
                  <c:pt idx="4">
                    <c:v>2.3219916015596753E-2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Condition!$A$76:$A$80</c:f>
              <c:strCache>
                <c:ptCount val="5"/>
                <c:pt idx="0">
                  <c:v>Sediment stress</c:v>
                </c:pt>
                <c:pt idx="1">
                  <c:v>Polyp extension</c:v>
                </c:pt>
                <c:pt idx="2">
                  <c:v>Fish bites</c:v>
                </c:pt>
                <c:pt idx="3">
                  <c:v>Excess mucus</c:v>
                </c:pt>
                <c:pt idx="4">
                  <c:v>Unknown disease</c:v>
                </c:pt>
              </c:strCache>
            </c:strRef>
          </c:cat>
          <c:val>
            <c:numRef>
              <c:f>Condition!$E$76:$E$80</c:f>
              <c:numCache>
                <c:formatCode>0.00</c:formatCode>
                <c:ptCount val="5"/>
                <c:pt idx="0">
                  <c:v>0.65233785822021118</c:v>
                </c:pt>
                <c:pt idx="1">
                  <c:v>0.16946778711484592</c:v>
                </c:pt>
                <c:pt idx="2">
                  <c:v>0.17366946778711481</c:v>
                </c:pt>
                <c:pt idx="3">
                  <c:v>0.29584141348847232</c:v>
                </c:pt>
                <c:pt idx="4">
                  <c:v>4.5248868778280549E-2</c:v>
                </c:pt>
              </c:numCache>
            </c:numRef>
          </c:val>
        </c:ser>
        <c:ser>
          <c:idx val="1"/>
          <c:order val="1"/>
          <c:tx>
            <c:strRef>
              <c:f>Condition!$H$74:$L$74</c:f>
              <c:strCache>
                <c:ptCount val="1"/>
                <c:pt idx="0">
                  <c:v>R3NC1-LR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Condition!$L$76:$L$80</c:f>
                <c:numCache>
                  <c:formatCode>General</c:formatCode>
                  <c:ptCount val="5"/>
                  <c:pt idx="0">
                    <c:v>0.16666666666666669</c:v>
                  </c:pt>
                  <c:pt idx="1">
                    <c:v>5.2380952380953166E-2</c:v>
                  </c:pt>
                  <c:pt idx="2">
                    <c:v>3.3333333333333333E-2</c:v>
                  </c:pt>
                  <c:pt idx="3">
                    <c:v>2.857142857142856E-2</c:v>
                  </c:pt>
                  <c:pt idx="4">
                    <c:v>3.8095238095238119E-2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Condition!$J$76:$J$80</c:f>
              <c:numCache>
                <c:formatCode>0.00</c:formatCode>
                <c:ptCount val="5"/>
                <c:pt idx="0">
                  <c:v>0.16666666666666669</c:v>
                </c:pt>
                <c:pt idx="1">
                  <c:v>0.51904761904761898</c:v>
                </c:pt>
                <c:pt idx="2">
                  <c:v>3.3333333333333333E-2</c:v>
                </c:pt>
                <c:pt idx="3">
                  <c:v>0.17142857142857143</c:v>
                </c:pt>
                <c:pt idx="4">
                  <c:v>0.10476190476190475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997376"/>
        <c:axId val="96998912"/>
      </c:barChart>
      <c:catAx>
        <c:axId val="96997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6998912"/>
        <c:crosses val="autoZero"/>
        <c:auto val="1"/>
        <c:lblAlgn val="ctr"/>
        <c:lblOffset val="100"/>
        <c:noMultiLvlLbl val="0"/>
      </c:catAx>
      <c:valAx>
        <c:axId val="9699891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condition proportion</a:t>
                </a:r>
              </a:p>
            </c:rich>
          </c:tx>
          <c:layout>
            <c:manualLayout>
              <c:xMode val="edge"/>
              <c:yMode val="edge"/>
              <c:x val="1.2071522309711286E-2"/>
              <c:y val="0.16168015456401286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6997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712620297462822"/>
          <c:y val="0.10146799358413532"/>
          <c:w val="0.16404221347331582"/>
          <c:h val="0.14768081073199182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44685039370079"/>
          <c:y val="5.1400554097404488E-2"/>
          <c:w val="0.84867935258092742"/>
          <c:h val="0.776114756488772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Condition!$M$74:$R$74</c:f>
              <c:strCache>
                <c:ptCount val="1"/>
                <c:pt idx="0">
                  <c:v>R3S1-CP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Condition!$R$76:$R$80</c:f>
                <c:numCache>
                  <c:formatCode>General</c:formatCode>
                  <c:ptCount val="5"/>
                  <c:pt idx="0">
                    <c:v>0.10971978394915818</c:v>
                  </c:pt>
                  <c:pt idx="1">
                    <c:v>5.2916611601015864E-2</c:v>
                  </c:pt>
                  <c:pt idx="2">
                    <c:v>1.8423009141130889E-2</c:v>
                  </c:pt>
                  <c:pt idx="3">
                    <c:v>1.9365870263778267E-2</c:v>
                  </c:pt>
                  <c:pt idx="4">
                    <c:v>4.7619047619047623E-2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Condition!$A$76:$A$80</c:f>
              <c:strCache>
                <c:ptCount val="5"/>
                <c:pt idx="0">
                  <c:v>Sediment stress</c:v>
                </c:pt>
                <c:pt idx="1">
                  <c:v>Polyp extension</c:v>
                </c:pt>
                <c:pt idx="2">
                  <c:v>Fish bites</c:v>
                </c:pt>
                <c:pt idx="3">
                  <c:v>Excess mucus</c:v>
                </c:pt>
                <c:pt idx="4">
                  <c:v>Unknown disease</c:v>
                </c:pt>
              </c:strCache>
            </c:strRef>
          </c:cat>
          <c:val>
            <c:numRef>
              <c:f>Condition!$P$76:$P$80</c:f>
              <c:numCache>
                <c:formatCode>0.00</c:formatCode>
                <c:ptCount val="5"/>
                <c:pt idx="0">
                  <c:v>0.61135161135161131</c:v>
                </c:pt>
                <c:pt idx="1">
                  <c:v>9.7643097643097643E-2</c:v>
                </c:pt>
                <c:pt idx="2">
                  <c:v>0.29725829725829722</c:v>
                </c:pt>
                <c:pt idx="3">
                  <c:v>0.26022126022126019</c:v>
                </c:pt>
                <c:pt idx="4">
                  <c:v>4.7619047619047616E-2</c:v>
                </c:pt>
              </c:numCache>
            </c:numRef>
          </c:val>
        </c:ser>
        <c:ser>
          <c:idx val="1"/>
          <c:order val="1"/>
          <c:tx>
            <c:strRef>
              <c:f>Condition!$S$74:$X$74</c:f>
              <c:strCache>
                <c:ptCount val="1"/>
                <c:pt idx="0">
                  <c:v>R3S2-LR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Condition!$X$76:$X$80</c:f>
                <c:numCache>
                  <c:formatCode>General</c:formatCode>
                  <c:ptCount val="5"/>
                  <c:pt idx="0">
                    <c:v>0.17720386427247467</c:v>
                  </c:pt>
                  <c:pt idx="1">
                    <c:v>5.1241772696462386E-2</c:v>
                  </c:pt>
                  <c:pt idx="2">
                    <c:v>6.3647889527176246E-2</c:v>
                  </c:pt>
                  <c:pt idx="3">
                    <c:v>0.10728461968929996</c:v>
                  </c:pt>
                  <c:pt idx="4">
                    <c:v>6.7115058502974535E-3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Condition!$V$76:$V$80</c:f>
              <c:numCache>
                <c:formatCode>0.00</c:formatCode>
                <c:ptCount val="5"/>
                <c:pt idx="0">
                  <c:v>0.41748251748251758</c:v>
                </c:pt>
                <c:pt idx="1">
                  <c:v>0.44335664335664338</c:v>
                </c:pt>
                <c:pt idx="2">
                  <c:v>0.23916083916083919</c:v>
                </c:pt>
                <c:pt idx="3">
                  <c:v>0.28414918414918416</c:v>
                </c:pt>
                <c:pt idx="4">
                  <c:v>8.9277389277389277E-2</c:v>
                </c:pt>
              </c:numCache>
            </c:numRef>
          </c:val>
        </c:ser>
        <c:ser>
          <c:idx val="2"/>
          <c:order val="2"/>
          <c:tx>
            <c:strRef>
              <c:f>Condition!$Y$74:$AD$74</c:f>
              <c:strCache>
                <c:ptCount val="1"/>
                <c:pt idx="0">
                  <c:v>R3S3-SG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Condition!$AD$76:$AD$80</c:f>
                <c:numCache>
                  <c:formatCode>General</c:formatCode>
                  <c:ptCount val="5"/>
                  <c:pt idx="0">
                    <c:v>0.14842697928247661</c:v>
                  </c:pt>
                  <c:pt idx="1">
                    <c:v>7.4996175330148504E-2</c:v>
                  </c:pt>
                  <c:pt idx="2">
                    <c:v>3.6831170396298026E-2</c:v>
                  </c:pt>
                  <c:pt idx="3">
                    <c:v>3.3218950548055792E-2</c:v>
                  </c:pt>
                  <c:pt idx="4">
                    <c:v>3.5087719298245612E-2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Condition!$AB$76:$AB$80</c:f>
              <c:numCache>
                <c:formatCode>0.00</c:formatCode>
                <c:ptCount val="5"/>
                <c:pt idx="0">
                  <c:v>0.51003711201079616</c:v>
                </c:pt>
                <c:pt idx="1">
                  <c:v>0.25759109311740885</c:v>
                </c:pt>
                <c:pt idx="2">
                  <c:v>0.23523954116059378</c:v>
                </c:pt>
                <c:pt idx="3">
                  <c:v>0.27690620782726044</c:v>
                </c:pt>
                <c:pt idx="4">
                  <c:v>3.5087719298245612E-2</c:v>
                </c:pt>
              </c:numCache>
            </c:numRef>
          </c:val>
        </c:ser>
        <c:ser>
          <c:idx val="3"/>
          <c:order val="3"/>
          <c:tx>
            <c:strRef>
              <c:f>Condition!$AE$74:$AI$74</c:f>
              <c:strCache>
                <c:ptCount val="1"/>
                <c:pt idx="0">
                  <c:v>R3SC1-CP</c:v>
                </c:pt>
              </c:strCache>
            </c:strRef>
          </c:tx>
          <c:spPr>
            <a:pattFill prst="pct70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Condition!$AI$76:$AI$80</c:f>
                <c:numCache>
                  <c:formatCode>General</c:formatCode>
                  <c:ptCount val="5"/>
                  <c:pt idx="0">
                    <c:v>4.0404040404040387E-2</c:v>
                  </c:pt>
                  <c:pt idx="1">
                    <c:v>3.2828282828282818E-2</c:v>
                  </c:pt>
                  <c:pt idx="2">
                    <c:v>0</c:v>
                  </c:pt>
                  <c:pt idx="3">
                    <c:v>0.10353535353535337</c:v>
                  </c:pt>
                  <c:pt idx="4">
                    <c:v>1.7676767676767683E-2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Condition!$AG$76:$AG$80</c:f>
              <c:numCache>
                <c:formatCode>0.00</c:formatCode>
                <c:ptCount val="5"/>
                <c:pt idx="0">
                  <c:v>0.40404040404040403</c:v>
                </c:pt>
                <c:pt idx="1">
                  <c:v>0.42171717171717177</c:v>
                </c:pt>
                <c:pt idx="2">
                  <c:v>0</c:v>
                </c:pt>
                <c:pt idx="3">
                  <c:v>0.28535353535353536</c:v>
                </c:pt>
                <c:pt idx="4">
                  <c:v>7.3232323232323232E-2</c:v>
                </c:pt>
              </c:numCache>
            </c:numRef>
          </c:val>
        </c:ser>
        <c:ser>
          <c:idx val="4"/>
          <c:order val="4"/>
          <c:tx>
            <c:strRef>
              <c:f>Condition!$AJ$74:$AN$74</c:f>
              <c:strCache>
                <c:ptCount val="1"/>
                <c:pt idx="0">
                  <c:v>R3SC2-LR</c:v>
                </c:pt>
              </c:strCache>
            </c:strRef>
          </c:tx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Condition!$AN$76:$AN$80</c:f>
                <c:numCache>
                  <c:formatCode>General</c:formatCode>
                  <c:ptCount val="5"/>
                  <c:pt idx="0">
                    <c:v>0.12222222222222244</c:v>
                  </c:pt>
                  <c:pt idx="1">
                    <c:v>7.2222222222222243E-2</c:v>
                  </c:pt>
                  <c:pt idx="2">
                    <c:v>0</c:v>
                  </c:pt>
                  <c:pt idx="3">
                    <c:v>9.4444444444444456E-2</c:v>
                  </c:pt>
                  <c:pt idx="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Condition!$AL$76:$AL$80</c:f>
              <c:numCache>
                <c:formatCode>0.00</c:formatCode>
                <c:ptCount val="5"/>
                <c:pt idx="0">
                  <c:v>0.67777777777777781</c:v>
                </c:pt>
                <c:pt idx="1">
                  <c:v>0.37222222222222223</c:v>
                </c:pt>
                <c:pt idx="2">
                  <c:v>0</c:v>
                </c:pt>
                <c:pt idx="3">
                  <c:v>0.20555555555555557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strRef>
              <c:f>Condition!$AO$74:$AS$74</c:f>
              <c:strCache>
                <c:ptCount val="1"/>
                <c:pt idx="0">
                  <c:v>R3SC3-SG</c:v>
                </c:pt>
              </c:strCache>
            </c:strRef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Condition!$AS$76:$AS$80</c:f>
                <c:numCache>
                  <c:formatCode>General</c:formatCode>
                  <c:ptCount val="5"/>
                  <c:pt idx="0">
                    <c:v>5.0000000000000017E-2</c:v>
                  </c:pt>
                  <c:pt idx="1">
                    <c:v>0</c:v>
                  </c:pt>
                  <c:pt idx="2">
                    <c:v>0.1</c:v>
                  </c:pt>
                  <c:pt idx="3">
                    <c:v>5.0000000000000017E-2</c:v>
                  </c:pt>
                  <c:pt idx="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val>
            <c:numRef>
              <c:f>Condition!$AQ$76:$AQ$80</c:f>
              <c:numCache>
                <c:formatCode>0.00</c:formatCode>
                <c:ptCount val="5"/>
                <c:pt idx="0">
                  <c:v>0.45</c:v>
                </c:pt>
                <c:pt idx="1">
                  <c:v>0</c:v>
                </c:pt>
                <c:pt idx="2">
                  <c:v>0.1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20960"/>
        <c:axId val="97322496"/>
      </c:barChart>
      <c:catAx>
        <c:axId val="97320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7322496"/>
        <c:crosses val="autoZero"/>
        <c:auto val="1"/>
        <c:lblAlgn val="ctr"/>
        <c:lblOffset val="100"/>
        <c:noMultiLvlLbl val="0"/>
      </c:catAx>
      <c:valAx>
        <c:axId val="973224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condition proportion</a:t>
                </a:r>
              </a:p>
            </c:rich>
          </c:tx>
          <c:layout>
            <c:manualLayout>
              <c:xMode val="edge"/>
              <c:yMode val="edge"/>
              <c:x val="1.2071522309711286E-2"/>
              <c:y val="0.16168015456401286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7320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712620297462822"/>
          <c:y val="0.10146799358413532"/>
          <c:w val="0.16683398950131234"/>
          <c:h val="0.4430424321959755"/>
        </c:manualLayout>
      </c:layout>
      <c:overlay val="0"/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CORAL (C)</c:v>
          </c:tx>
          <c:spPr>
            <a:pattFill prst="ltHorz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0.66573556797020483</c:v>
              </c:pt>
              <c:pt idx="1">
                <c:v>0.6983240223463687</c:v>
              </c:pt>
            </c:numLit>
          </c:val>
        </c:ser>
        <c:ser>
          <c:idx val="1"/>
          <c:order val="1"/>
          <c:tx>
            <c:v>GORGONIANS (G)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5.8914161567792842</c:v>
              </c:pt>
              <c:pt idx="1">
                <c:v>16.446750022169013</c:v>
              </c:pt>
            </c:numLit>
          </c:val>
        </c:ser>
        <c:ser>
          <c:idx val="2"/>
          <c:order val="2"/>
          <c:tx>
            <c:v>SPONGES (S)</c:v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7.167908131595282</c:v>
              </c:pt>
              <c:pt idx="1">
                <c:v>8.254633324465722</c:v>
              </c:pt>
            </c:numLit>
          </c:val>
        </c:ser>
        <c:ser>
          <c:idx val="3"/>
          <c:order val="3"/>
          <c:tx>
            <c:v>ZOANTHIDS (Z)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0.13966480446927373</c:v>
              </c:pt>
              <c:pt idx="1">
                <c:v>0</c:v>
              </c:pt>
            </c:numLit>
          </c:val>
        </c:ser>
        <c:ser>
          <c:idx val="4"/>
          <c:order val="4"/>
          <c:tx>
            <c:v>CORALLINE, TURF, BARE (CTB)</c:v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72.545003103662282</c:v>
              </c:pt>
              <c:pt idx="1">
                <c:v>65.385297508202484</c:v>
              </c:pt>
            </c:numLit>
          </c:val>
        </c:ser>
        <c:ser>
          <c:idx val="5"/>
          <c:order val="5"/>
          <c:tx>
            <c:v>OTHER LIVE (OL)</c:v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0</c:v>
              </c:pt>
              <c:pt idx="1">
                <c:v>0.12569832402234637</c:v>
              </c:pt>
            </c:numLit>
          </c:val>
        </c:ser>
        <c:ser>
          <c:idx val="6"/>
          <c:order val="6"/>
          <c:tx>
            <c:v>MACROALGAE (MA)</c:v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0.60432739203688923</c:v>
              </c:pt>
              <c:pt idx="1">
                <c:v>1.0288640595903165</c:v>
              </c:pt>
            </c:numLit>
          </c:val>
        </c:ser>
        <c:ser>
          <c:idx val="7"/>
          <c:order val="7"/>
          <c:tx>
            <c:v>SAND (SA)</c:v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12.662498891549166</c:v>
              </c:pt>
              <c:pt idx="1">
                <c:v>7.748514675888976</c:v>
              </c:pt>
            </c:numLit>
          </c:val>
        </c:ser>
        <c:ser>
          <c:idx val="8"/>
          <c:order val="8"/>
          <c:tx>
            <c:v>UNKNOWNS (U)</c:v>
          </c:tx>
          <c:spPr>
            <a:pattFill prst="solidDmnd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0.32344595193757208</c:v>
              </c:pt>
              <c:pt idx="1">
                <c:v>0.31191806331471134</c:v>
              </c:pt>
            </c:numLit>
          </c:val>
        </c:ser>
        <c:ser>
          <c:idx val="9"/>
          <c:order val="9"/>
          <c:tx>
            <c:v>TAPE, WAND, SHADOW (TWS)</c:v>
          </c:tx>
          <c:spPr>
            <a:pattFill prst="pct90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Lit>
              <c:ptCount val="2"/>
              <c:pt idx="0">
                <c:v>R3N1-LR</c:v>
              </c:pt>
              <c:pt idx="1">
                <c:v>R3NC1-LR</c:v>
              </c:pt>
            </c:strLit>
          </c:cat>
          <c:val>
            <c:numLit>
              <c:formatCode>General</c:formatCode>
              <c:ptCount val="2"/>
              <c:pt idx="0">
                <c:v>15.754189944134078</c:v>
              </c:pt>
              <c:pt idx="1">
                <c:v>14.022346368715084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61248"/>
        <c:axId val="96262784"/>
      </c:barChart>
      <c:catAx>
        <c:axId val="9626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2784"/>
        <c:crosses val="autoZero"/>
        <c:auto val="1"/>
        <c:lblAlgn val="ctr"/>
        <c:lblOffset val="100"/>
        <c:noMultiLvlLbl val="0"/>
      </c:catAx>
      <c:valAx>
        <c:axId val="962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248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egendEntry>
        <c:idx val="7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9468853893263338"/>
          <c:y val="5.034339457567804E-2"/>
          <c:w val="0.2886447944006999"/>
          <c:h val="0.9178317293671624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501569296844892E-2"/>
          <c:y val="3.9373596241103946E-2"/>
          <c:w val="0.61105757759301071"/>
          <c:h val="0.89548719963540668"/>
        </c:manualLayout>
      </c:layout>
      <c:barChart>
        <c:barDir val="col"/>
        <c:grouping val="percentStacked"/>
        <c:varyColors val="0"/>
        <c:ser>
          <c:idx val="0"/>
          <c:order val="0"/>
          <c:tx>
            <c:v>CORAL (C)</c:v>
          </c:tx>
          <c:spPr>
            <a:pattFill prst="ltHorz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4"/>
              <c:pt idx="0">
                <c:v>R2S1-RR</c:v>
              </c:pt>
              <c:pt idx="1">
                <c:v>R2S2-LR</c:v>
              </c:pt>
              <c:pt idx="2">
                <c:v>R2SC1-RR</c:v>
              </c:pt>
              <c:pt idx="3">
                <c:v>R2SC2-LR</c:v>
              </c:pt>
            </c:strLit>
          </c:cat>
          <c:val>
            <c:numLit>
              <c:formatCode>General</c:formatCode>
              <c:ptCount val="4"/>
              <c:pt idx="0">
                <c:v>0.61211961764447942</c:v>
              </c:pt>
              <c:pt idx="1">
                <c:v>1.5077172673857755</c:v>
              </c:pt>
              <c:pt idx="2">
                <c:v>0.93893298059964725</c:v>
              </c:pt>
              <c:pt idx="3">
                <c:v>0.55862492326580726</c:v>
              </c:pt>
            </c:numLit>
          </c:val>
        </c:ser>
        <c:ser>
          <c:idx val="1"/>
          <c:order val="1"/>
          <c:tx>
            <c:v>GORGONIANS (G)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4.9723756906077341</c:v>
              </c:pt>
              <c:pt idx="1">
                <c:v>12.114794352363408</c:v>
              </c:pt>
              <c:pt idx="2">
                <c:v>22.471560846560852</c:v>
              </c:pt>
              <c:pt idx="3">
                <c:v>21.822765938788041</c:v>
              </c:pt>
            </c:numLit>
          </c:val>
        </c:ser>
        <c:ser>
          <c:idx val="2"/>
          <c:order val="2"/>
          <c:tx>
            <c:v>SPONGES (S)</c:v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3.335744979391388</c:v>
              </c:pt>
              <c:pt idx="1">
                <c:v>4.9879417697097255</c:v>
              </c:pt>
              <c:pt idx="2">
                <c:v>4.2511022927689579</c:v>
              </c:pt>
              <c:pt idx="3">
                <c:v>4.3337279663246502</c:v>
              </c:pt>
            </c:numLit>
          </c:val>
        </c:ser>
        <c:ser>
          <c:idx val="3"/>
          <c:order val="3"/>
          <c:tx>
            <c:v>ZOANTHIDS (Z)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0.16574585635359115</c:v>
              </c:pt>
              <c:pt idx="1">
                <c:v>0</c:v>
              </c:pt>
              <c:pt idx="2">
                <c:v>10.229717813051145</c:v>
              </c:pt>
              <c:pt idx="3">
                <c:v>11.363237744453212</c:v>
              </c:pt>
            </c:numLit>
          </c:val>
        </c:ser>
        <c:ser>
          <c:idx val="4"/>
          <c:order val="4"/>
          <c:tx>
            <c:v>MACROALGAE (MA)</c:v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6.1387354205033759E-2</c:v>
              </c:pt>
            </c:numLit>
          </c:val>
        </c:ser>
        <c:ser>
          <c:idx val="5"/>
          <c:order val="5"/>
          <c:tx>
            <c:v>CORALLINE, TURF, BARE (CTB)</c:v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90.206524598789784</c:v>
              </c:pt>
              <c:pt idx="1">
                <c:v>81.142462509865794</c:v>
              </c:pt>
              <c:pt idx="2">
                <c:v>59.63910934744267</c:v>
              </c:pt>
              <c:pt idx="3">
                <c:v>59.541348767868108</c:v>
              </c:pt>
            </c:numLit>
          </c:val>
        </c:ser>
        <c:ser>
          <c:idx val="7"/>
          <c:order val="6"/>
          <c:tx>
            <c:v>DEAD CORAL WITH ALGAE (DCA)</c:v>
          </c:tx>
          <c:spPr>
            <a:pattFill prst="zigZ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6.9444444444444448E-2</c:v>
              </c:pt>
              <c:pt idx="3">
                <c:v>0</c:v>
              </c:pt>
            </c:numLit>
          </c:val>
        </c:ser>
        <c:ser>
          <c:idx val="9"/>
          <c:order val="7"/>
          <c:tx>
            <c:v>SAND (SA)</c:v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val>
            <c:numLit>
              <c:formatCode>General</c:formatCode>
              <c:ptCount val="4"/>
              <c:pt idx="0">
                <c:v>0.20718232044198895</c:v>
              </c:pt>
              <c:pt idx="1">
                <c:v>0</c:v>
              </c:pt>
              <c:pt idx="2">
                <c:v>2.3384038800705467</c:v>
              </c:pt>
              <c:pt idx="3">
                <c:v>2.3189073050951503</c:v>
              </c:pt>
            </c:numLit>
          </c:val>
        </c:ser>
        <c:ser>
          <c:idx val="10"/>
          <c:order val="8"/>
          <c:tx>
            <c:v>RUBBLE (R)</c:v>
          </c:tx>
          <c:spPr>
            <a:solidFill>
              <a:schemeClr val="bg1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0.50030693677102522</c:v>
              </c:pt>
              <c:pt idx="1">
                <c:v>0</c:v>
              </c:pt>
              <c:pt idx="2">
                <c:v>6.1728395061728392E-2</c:v>
              </c:pt>
              <c:pt idx="3">
                <c:v>0</c:v>
              </c:pt>
            </c:numLit>
          </c:val>
        </c:ser>
        <c:ser>
          <c:idx val="11"/>
          <c:order val="9"/>
          <c:tx>
            <c:v>UNKNOWNS (U)</c:v>
          </c:tx>
          <c:spPr>
            <a:pattFill prst="pct25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0</c:v>
              </c:pt>
              <c:pt idx="1">
                <c:v>0.2470841006752609</c:v>
              </c:pt>
              <c:pt idx="2">
                <c:v>0</c:v>
              </c:pt>
              <c:pt idx="3">
                <c:v>0</c:v>
              </c:pt>
            </c:numLit>
          </c:val>
        </c:ser>
        <c:ser>
          <c:idx val="12"/>
          <c:order val="10"/>
          <c:tx>
            <c:v>TAPE, WAND, SHADOW (TWS)</c:v>
          </c:tx>
          <c:spPr>
            <a:pattFill prst="pct90">
              <a:fgClr>
                <a:schemeClr val="tx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Lit>
              <c:formatCode>General</c:formatCode>
              <c:ptCount val="4"/>
              <c:pt idx="0">
                <c:v>13.922651933701658</c:v>
              </c:pt>
              <c:pt idx="1">
                <c:v>14.640883977900552</c:v>
              </c:pt>
              <c:pt idx="2">
                <c:v>17.722222222222221</c:v>
              </c:pt>
              <c:pt idx="3">
                <c:v>15.303867403314918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495680"/>
        <c:axId val="97501568"/>
      </c:barChart>
      <c:catAx>
        <c:axId val="9749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01568"/>
        <c:crosses val="autoZero"/>
        <c:auto val="1"/>
        <c:lblAlgn val="ctr"/>
        <c:lblOffset val="100"/>
        <c:noMultiLvlLbl val="0"/>
      </c:catAx>
      <c:valAx>
        <c:axId val="975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568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68511372895860712"/>
          <c:y val="1.2784734779866401E-2"/>
          <c:w val="0.3107001312335958"/>
          <c:h val="0.94965660542432195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n-US" sz="900"/>
              <a:t>≥ No. 230 sieve </a:t>
            </a:r>
          </a:p>
        </c:rich>
      </c:tx>
      <c:layout>
        <c:manualLayout>
          <c:xMode val="edge"/>
          <c:yMode val="edge"/>
          <c:x val="0.81604166666666667"/>
          <c:y val="4.28058471857684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71332750072908"/>
          <c:y val="4.7893700787401572E-2"/>
          <c:w val="0.86782370953630794"/>
          <c:h val="0.850347039953339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Sediment!$O$6</c:f>
              <c:strCache>
                <c:ptCount val="1"/>
                <c:pt idx="0">
                  <c:v>Dry Mass Retained on No. 230 Sieve (grams)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(Sediment!$S$8,Sediment!$S$11,Sediment!$S$14,Sediment!$S$17,Sediment!$S$34,Sediment!$S$37,Sediment!$S$40,Sediment!$S$43)</c:f>
                <c:numCache>
                  <c:formatCode>General</c:formatCode>
                  <c:ptCount val="8"/>
                  <c:pt idx="0">
                    <c:v>3.052789974305292E-3</c:v>
                  </c:pt>
                  <c:pt idx="1">
                    <c:v>4.6622323873657754E-3</c:v>
                  </c:pt>
                  <c:pt idx="2">
                    <c:v>1.1331827006596148E-2</c:v>
                  </c:pt>
                  <c:pt idx="3">
                    <c:v>2.996212617163329E-3</c:v>
                  </c:pt>
                  <c:pt idx="4">
                    <c:v>2.4660474512886903E-3</c:v>
                  </c:pt>
                  <c:pt idx="5">
                    <c:v>7.7371339409369909E-3</c:v>
                  </c:pt>
                  <c:pt idx="6">
                    <c:v>1.9080078163258329E-3</c:v>
                  </c:pt>
                  <c:pt idx="7">
                    <c:v>4.7121592125526097E-3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(Sediment!$B$8,Sediment!$B$11,Sediment!$B$14,Sediment!$B$17,Sediment!$B$34,Sediment!$B$37,Sediment!$B$40,Sediment!$B$43)</c:f>
              <c:strCache>
                <c:ptCount val="8"/>
                <c:pt idx="0">
                  <c:v>R3N1-LR</c:v>
                </c:pt>
                <c:pt idx="1">
                  <c:v>R3NC1-LR</c:v>
                </c:pt>
                <c:pt idx="2">
                  <c:v>R3S1-CP</c:v>
                </c:pt>
                <c:pt idx="3">
                  <c:v>R3S2-LR</c:v>
                </c:pt>
                <c:pt idx="4">
                  <c:v>R3S3-SG</c:v>
                </c:pt>
                <c:pt idx="5">
                  <c:v>R3SC1-CP</c:v>
                </c:pt>
                <c:pt idx="6">
                  <c:v>R3SC2-LR</c:v>
                </c:pt>
                <c:pt idx="7">
                  <c:v>R3SC3-SG</c:v>
                </c:pt>
              </c:strCache>
            </c:strRef>
          </c:cat>
          <c:val>
            <c:numRef>
              <c:f>(Sediment!$Q$8,Sediment!$Q$11,Sediment!$Q$14,Sediment!$Q$17,Sediment!$Q$34,Sediment!$Q$37,Sediment!$Q$40,Sediment!$Q$43)</c:f>
              <c:numCache>
                <c:formatCode>0.00</c:formatCode>
                <c:ptCount val="8"/>
                <c:pt idx="0">
                  <c:v>8.5384615384615392E-2</c:v>
                </c:pt>
                <c:pt idx="1">
                  <c:v>4.9863013698630144E-2</c:v>
                </c:pt>
                <c:pt idx="2">
                  <c:v>6.3827160493827181E-2</c:v>
                </c:pt>
                <c:pt idx="3">
                  <c:v>4.2839506172839492E-2</c:v>
                </c:pt>
                <c:pt idx="4">
                  <c:v>3.55555555555555E-2</c:v>
                </c:pt>
                <c:pt idx="5">
                  <c:v>7.8873873873873859E-2</c:v>
                </c:pt>
                <c:pt idx="6">
                  <c:v>5.3911111111111111E-2</c:v>
                </c:pt>
                <c:pt idx="7">
                  <c:v>7.8799999999999981E-2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797376"/>
        <c:axId val="153798912"/>
      </c:barChart>
      <c:catAx>
        <c:axId val="153797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3798912"/>
        <c:crosses val="autoZero"/>
        <c:auto val="1"/>
        <c:lblAlgn val="ctr"/>
        <c:lblOffset val="100"/>
        <c:noMultiLvlLbl val="0"/>
      </c:catAx>
      <c:valAx>
        <c:axId val="153798912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Sedimentation Rate (g/day)</a:t>
                </a:r>
              </a:p>
            </c:rich>
          </c:tx>
          <c:layout>
            <c:manualLayout>
              <c:xMode val="edge"/>
              <c:yMode val="edge"/>
              <c:x val="9.2638159813356671E-3"/>
              <c:y val="0.20990011665208516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379737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/>
            </a:pPr>
            <a:r>
              <a:rPr lang="en-US" sz="900"/>
              <a:t>≤ No. 230 sieve </a:t>
            </a:r>
          </a:p>
        </c:rich>
      </c:tx>
      <c:layout>
        <c:manualLayout>
          <c:xMode val="edge"/>
          <c:yMode val="edge"/>
          <c:x val="0.81604166666666667"/>
          <c:y val="4.28058471857684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71332750072908"/>
          <c:y val="4.7893700787401572E-2"/>
          <c:w val="0.86782370953630794"/>
          <c:h val="0.850347039953339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Sediment!$W$6</c:f>
              <c:strCache>
                <c:ptCount val="1"/>
                <c:pt idx="0">
                  <c:v>Dry Mass Finer than No. 230 Sieve                    (grams)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(Sediment!$AB$8,Sediment!$AB$11,Sediment!$AB$14,Sediment!$AB$17,Sediment!$AB$34,Sediment!$AB$37,Sediment!$AB$40,Sediment!$AB$43)</c:f>
                <c:numCache>
                  <c:formatCode>General</c:formatCode>
                  <c:ptCount val="8"/>
                  <c:pt idx="0">
                    <c:v>1.8885794695712916E-3</c:v>
                  </c:pt>
                  <c:pt idx="1">
                    <c:v>2.092500317331436E-3</c:v>
                  </c:pt>
                  <c:pt idx="2">
                    <c:v>3.5417255031558004E-3</c:v>
                  </c:pt>
                  <c:pt idx="3">
                    <c:v>9.799078929868814E-4</c:v>
                  </c:pt>
                  <c:pt idx="4">
                    <c:v>1.5469091464372854E-3</c:v>
                  </c:pt>
                  <c:pt idx="5">
                    <c:v>1.2270042066378242E-2</c:v>
                  </c:pt>
                  <c:pt idx="6">
                    <c:v>1.5034840197125017E-2</c:v>
                  </c:pt>
                  <c:pt idx="7">
                    <c:v>6.0134827935766017E-3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(Sediment!$B$8,Sediment!$B$11,Sediment!$B$14,Sediment!$B$17,Sediment!$B$34,Sediment!$B$37,Sediment!$B$40,Sediment!$B$43)</c:f>
              <c:strCache>
                <c:ptCount val="8"/>
                <c:pt idx="0">
                  <c:v>R3N1-LR</c:v>
                </c:pt>
                <c:pt idx="1">
                  <c:v>R3NC1-LR</c:v>
                </c:pt>
                <c:pt idx="2">
                  <c:v>R3S1-CP</c:v>
                </c:pt>
                <c:pt idx="3">
                  <c:v>R3S2-LR</c:v>
                </c:pt>
                <c:pt idx="4">
                  <c:v>R3S3-SG</c:v>
                </c:pt>
                <c:pt idx="5">
                  <c:v>R3SC1-CP</c:v>
                </c:pt>
                <c:pt idx="6">
                  <c:v>R3SC2-LR</c:v>
                </c:pt>
                <c:pt idx="7">
                  <c:v>R3SC3-SG</c:v>
                </c:pt>
              </c:strCache>
            </c:strRef>
          </c:cat>
          <c:val>
            <c:numRef>
              <c:f>(Sediment!$Z$8,Sediment!$Z$11,Sediment!$Z$14,Sediment!$Z$17,Sediment!$Z$34,Sediment!$Z$37,Sediment!$Z$40,Sediment!$Z$43)</c:f>
              <c:numCache>
                <c:formatCode>0.00</c:formatCode>
                <c:ptCount val="8"/>
                <c:pt idx="0">
                  <c:v>8.2820512820512782E-2</c:v>
                </c:pt>
                <c:pt idx="1">
                  <c:v>7.1506849315068483E-2</c:v>
                </c:pt>
                <c:pt idx="2">
                  <c:v>0.10493827160493828</c:v>
                </c:pt>
                <c:pt idx="3">
                  <c:v>8.8518518518518496E-2</c:v>
                </c:pt>
                <c:pt idx="4">
                  <c:v>7.4938271604938267E-2</c:v>
                </c:pt>
                <c:pt idx="5">
                  <c:v>0.16797297297297295</c:v>
                </c:pt>
                <c:pt idx="6">
                  <c:v>6.617777777777778E-2</c:v>
                </c:pt>
                <c:pt idx="7">
                  <c:v>0.11448888888888888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32064"/>
        <c:axId val="153842048"/>
      </c:barChart>
      <c:catAx>
        <c:axId val="153832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3842048"/>
        <c:crosses val="autoZero"/>
        <c:auto val="1"/>
        <c:lblAlgn val="ctr"/>
        <c:lblOffset val="100"/>
        <c:noMultiLvlLbl val="0"/>
      </c:catAx>
      <c:valAx>
        <c:axId val="153842048"/>
        <c:scaling>
          <c:orientation val="minMax"/>
          <c:max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Sedimentation Rate (g/day)</a:t>
                </a:r>
              </a:p>
            </c:rich>
          </c:tx>
          <c:layout>
            <c:manualLayout>
              <c:xMode val="edge"/>
              <c:yMode val="edge"/>
              <c:x val="9.2638159813356671E-3"/>
              <c:y val="0.20990011665208516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3832064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9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342900</xdr:colOff>
      <xdr:row>2</xdr:row>
      <xdr:rowOff>109537</xdr:rowOff>
    </xdr:from>
    <xdr:to>
      <xdr:col>31</xdr:col>
      <xdr:colOff>120832</xdr:colOff>
      <xdr:row>21</xdr:row>
      <xdr:rowOff>74485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123825</xdr:colOff>
      <xdr:row>2</xdr:row>
      <xdr:rowOff>95250</xdr:rowOff>
    </xdr:from>
    <xdr:to>
      <xdr:col>45</xdr:col>
      <xdr:colOff>337185</xdr:colOff>
      <xdr:row>21</xdr:row>
      <xdr:rowOff>60198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24</xdr:row>
      <xdr:rowOff>0</xdr:rowOff>
    </xdr:from>
    <xdr:to>
      <xdr:col>31</xdr:col>
      <xdr:colOff>390253</xdr:colOff>
      <xdr:row>42</xdr:row>
      <xdr:rowOff>155448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24</xdr:row>
      <xdr:rowOff>0</xdr:rowOff>
    </xdr:from>
    <xdr:to>
      <xdr:col>44</xdr:col>
      <xdr:colOff>213359</xdr:colOff>
      <xdr:row>42</xdr:row>
      <xdr:rowOff>155448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26</xdr:col>
      <xdr:colOff>213360</xdr:colOff>
      <xdr:row>20</xdr:row>
      <xdr:rowOff>117348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26</xdr:row>
      <xdr:rowOff>0</xdr:rowOff>
    </xdr:from>
    <xdr:to>
      <xdr:col>26</xdr:col>
      <xdr:colOff>213360</xdr:colOff>
      <xdr:row>44</xdr:row>
      <xdr:rowOff>117348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25</xdr:col>
      <xdr:colOff>213360</xdr:colOff>
      <xdr:row>20</xdr:row>
      <xdr:rowOff>117348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213360</xdr:colOff>
      <xdr:row>42</xdr:row>
      <xdr:rowOff>117348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323850</xdr:colOff>
      <xdr:row>13</xdr:row>
      <xdr:rowOff>23812</xdr:rowOff>
    </xdr:from>
    <xdr:to>
      <xdr:col>28</xdr:col>
      <xdr:colOff>19050</xdr:colOff>
      <xdr:row>31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13</xdr:row>
      <xdr:rowOff>0</xdr:rowOff>
    </xdr:from>
    <xdr:to>
      <xdr:col>36</xdr:col>
      <xdr:colOff>304800</xdr:colOff>
      <xdr:row>31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333375</xdr:colOff>
      <xdr:row>32</xdr:row>
      <xdr:rowOff>133350</xdr:rowOff>
    </xdr:from>
    <xdr:to>
      <xdr:col>28</xdr:col>
      <xdr:colOff>28575</xdr:colOff>
      <xdr:row>50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33</xdr:row>
      <xdr:rowOff>0</xdr:rowOff>
    </xdr:from>
    <xdr:to>
      <xdr:col>36</xdr:col>
      <xdr:colOff>304800</xdr:colOff>
      <xdr:row>51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238124</xdr:colOff>
      <xdr:row>2</xdr:row>
      <xdr:rowOff>33337</xdr:rowOff>
    </xdr:from>
    <xdr:to>
      <xdr:col>22</xdr:col>
      <xdr:colOff>609599</xdr:colOff>
      <xdr:row>27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83344</xdr:colOff>
      <xdr:row>81</xdr:row>
      <xdr:rowOff>63102</xdr:rowOff>
    </xdr:from>
    <xdr:to>
      <xdr:col>9</xdr:col>
      <xdr:colOff>178594</xdr:colOff>
      <xdr:row>99</xdr:row>
      <xdr:rowOff>20239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82</xdr:row>
      <xdr:rowOff>0</xdr:rowOff>
    </xdr:from>
    <xdr:to>
      <xdr:col>34</xdr:col>
      <xdr:colOff>95250</xdr:colOff>
      <xdr:row>99</xdr:row>
      <xdr:rowOff>111918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</xdr:colOff>
      <xdr:row>54</xdr:row>
      <xdr:rowOff>42861</xdr:rowOff>
    </xdr:from>
    <xdr:to>
      <xdr:col>13</xdr:col>
      <xdr:colOff>276225</xdr:colOff>
      <xdr:row>75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24</xdr:row>
      <xdr:rowOff>114300</xdr:rowOff>
    </xdr:from>
    <xdr:to>
      <xdr:col>17</xdr:col>
      <xdr:colOff>561975</xdr:colOff>
      <xdr:row>49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583406</xdr:colOff>
      <xdr:row>45</xdr:row>
      <xdr:rowOff>170259</xdr:rowOff>
    </xdr:from>
    <xdr:to>
      <xdr:col>10</xdr:col>
      <xdr:colOff>156369</xdr:colOff>
      <xdr:row>60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377031</xdr:colOff>
      <xdr:row>45</xdr:row>
      <xdr:rowOff>168671</xdr:rowOff>
    </xdr:from>
    <xdr:to>
      <xdr:col>19</xdr:col>
      <xdr:colOff>227806</xdr:colOff>
      <xdr:row>60</xdr:row>
      <xdr:rowOff>84137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wner" refreshedDate="41701.637754861113" createdVersion="4" refreshedVersion="4" minRefreshableVersion="3" recordCount="3419">
  <cacheSource type="worksheet">
    <worksheetSource ref="A1:AE1048576" sheet="Raw Data"/>
  </cacheSource>
  <cacheFields count="31">
    <cacheField name="Date" numFmtId="0">
      <sharedItems containsNonDate="0" containsDate="1" containsString="0" containsBlank="1" minDate="2013-12-03T00:00:00" maxDate="2013-12-31T00:00:00"/>
    </cacheField>
    <cacheField name="Week" numFmtId="0">
      <sharedItems containsString="0" containsBlank="1" containsNumber="1" containsInteger="1" minValue="1" maxValue="5" count="5">
        <n v="1"/>
        <n v="2"/>
        <n v="4"/>
        <m/>
        <n v="5" u="1"/>
      </sharedItems>
    </cacheField>
    <cacheField name="SITE (e g  HBNC1-CP)" numFmtId="0">
      <sharedItems containsBlank="1" count="9">
        <s v="R3S1-CP"/>
        <s v="R3S2-LR"/>
        <s v="R3S3-SG"/>
        <s v="R3N1-LR"/>
        <s v="R3SC2-LR"/>
        <s v="R3SC3-SG"/>
        <s v="R3NC1-LR"/>
        <s v="R3SC1-CP"/>
        <m/>
      </sharedItems>
    </cacheField>
    <cacheField name="Transect (e g  HBNA-1)" numFmtId="0">
      <sharedItems containsBlank="1" count="25">
        <s v="R3S1-CP-1"/>
        <s v="R3S1-CP-2"/>
        <s v="R3S1-CP-3"/>
        <s v="R3S2-LR-1"/>
        <s v="R3S2-LR-2"/>
        <s v="R3S2-LR-3"/>
        <s v="R3S3-SG-1"/>
        <s v="R3S3-SG-2"/>
        <s v="R3S3-SG-3"/>
        <s v="R3N1-LR-1"/>
        <s v="R3N1-LR-2"/>
        <s v="R3N1-LR-3"/>
        <s v="R3SC2-LR-1"/>
        <s v="R3SC2-LR-2"/>
        <s v="R3SC2-LR-3"/>
        <s v="R3SC3-SG-1"/>
        <s v="R3SC3-SG-2"/>
        <s v="R3SC3-SG-3"/>
        <s v="R3NC1-LR-1"/>
        <s v="R3NC1-LR-2"/>
        <s v="R3NC1-LR-3"/>
        <s v="R3SC1-CP-1"/>
        <s v="R3SC1-CP-2"/>
        <s v="R3SC1-CP-3"/>
        <m/>
      </sharedItems>
    </cacheField>
    <cacheField name="Surveyor" numFmtId="0">
      <sharedItems containsBlank="1"/>
    </cacheField>
    <cacheField name="Category" numFmtId="0">
      <sharedItems containsBlank="1" count="10">
        <s v="Octocoral"/>
        <s v="Scleractinian"/>
        <s v="Sponge"/>
        <s v="Zoanthid"/>
        <m/>
        <s v="Scleractinians" u="1"/>
        <s v="Octocorals" u="1"/>
        <s v="Scleratinian" u="1"/>
        <s v="Zoanthids" u="1"/>
        <s v="Sponges" u="1"/>
      </sharedItems>
    </cacheField>
    <cacheField name="Subcategory" numFmtId="0">
      <sharedItems containsBlank="1" count="60">
        <s v="Eunicea"/>
        <s v="Pseudopterogorgia"/>
        <s v="Pseudoplexaura"/>
        <s v="Gorgonia"/>
        <s v="Erythropodium"/>
        <s v="Plexaura"/>
        <s v="Muricea"/>
        <s v="Solenastrea bournoni"/>
        <s v="Siderastrea siderea"/>
        <s v="Porites astreoides"/>
        <s v="Meandrina meandrites"/>
        <s v="Stephanocoenia intersepta"/>
        <s v="Montastraea cavernosa"/>
        <s v="Dichocoenia stokesii"/>
        <s v="Porites porites"/>
        <s v="Madracis decactis"/>
        <s v="Orbicella faveolata"/>
        <s v="Eusmilia fastigiata"/>
        <s v="Diploria labyrinthiformis"/>
        <s v="Mycetophyllia ferox"/>
        <s v="Mycetophyllia aliciae"/>
        <s v="Dichocenia stokesii"/>
        <s v="Colpophyllia natans"/>
        <s v="Diploria strigosa"/>
        <s v="Ball"/>
        <s v="Vase"/>
        <s v="Tube"/>
        <s v="Finger"/>
        <s v="Encrusting"/>
        <s v="Xestospongia"/>
        <s v="Cliona"/>
        <s v="Palythoa"/>
        <s v="Plexaurella"/>
        <s v="Siderastrea radians"/>
        <s v="Favia fragum"/>
        <s v="Siderastrea species"/>
        <s v="Agaricia agaricites"/>
        <m/>
        <s v="Diploria sp "/>
        <s v="Agaricia lamarcki"/>
        <s v="Elephant ear"/>
        <s v="Montastraea faveolata"/>
        <s v="Orbicella annularis"/>
        <s v="Scolymia cubensis"/>
        <s v="Porites furcata"/>
        <s v=" Siderastrea species" u="1"/>
        <s v="Siderastrea species." u="1"/>
        <s v="Montastraea annularis" u="1"/>
        <s v="Siderastrea species " u="1"/>
        <s v="Diploria sp" u="1"/>
        <s v="Elephant ear " u="1"/>
        <s v="Blob" u="1"/>
        <s v="Yellow blob" u="1"/>
        <s v="Elephant " u="1"/>
        <s v="Siderastrea sp" u="1"/>
        <s v="Siderastrea sp." u="1"/>
        <s v="Yellow Ball" u="1"/>
        <s v="Diploria sp." u="1"/>
        <s v="Siderastrea sp.." u="1"/>
        <s v="Elephant ear Ear" u="1"/>
      </sharedItems>
    </cacheField>
    <cacheField name="Total Count" numFmtId="0">
      <sharedItems containsString="0" containsBlank="1" containsNumber="1" containsInteger="1" minValue="1" maxValue="85"/>
    </cacheField>
    <cacheField name="Density" numFmtId="0">
      <sharedItems containsString="0" containsBlank="1" containsNumber="1" minValue="0" maxValue="4.25"/>
    </cacheField>
    <cacheField name="Depth (ft)" numFmtId="0">
      <sharedItems containsString="0" containsBlank="1" containsNumber="1" containsInteger="1" minValue="33" maxValue="46"/>
    </cacheField>
    <cacheField name="Bare Substrate" numFmtId="0">
      <sharedItems containsNonDate="0" containsString="0" containsBlank="1"/>
    </cacheField>
    <cacheField name="Hard Bottom" numFmtId="0">
      <sharedItems containsNonDate="0" containsString="0" containsBlank="1"/>
    </cacheField>
    <cacheField name="Sand" numFmtId="0">
      <sharedItems containsNonDate="0" containsString="0" containsBlank="1"/>
    </cacheField>
    <cacheField name="Rubble" numFmtId="0">
      <sharedItems containsNonDate="0" containsString="0" containsBlank="1"/>
    </cacheField>
    <cacheField name="Sedimentation" numFmtId="0">
      <sharedItems containsNonDate="0" containsString="0" containsBlank="1"/>
    </cacheField>
    <cacheField name="Tagged Coral (Y/N)" numFmtId="0">
      <sharedItems containsBlank="1"/>
    </cacheField>
    <cacheField name="Coral ID" numFmtId="0">
      <sharedItems containsString="0" containsBlank="1" containsNumber="1" containsInteger="1" minValue="1" maxValue="10"/>
    </cacheField>
    <cacheField name="Meter Mark (to cm)" numFmtId="0">
      <sharedItems containsBlank="1" containsMixedTypes="1" containsNumber="1" containsInteger="1" minValue="0" maxValue="307"/>
    </cacheField>
    <cacheField name="Left/Right" numFmtId="0">
      <sharedItems containsBlank="1"/>
    </cacheField>
    <cacheField name="Max Diameter" numFmtId="0">
      <sharedItems containsBlank="1" containsMixedTypes="1" containsNumber="1" containsInteger="1" minValue="1" maxValue="95"/>
    </cacheField>
    <cacheField name="Octo Height (cm)" numFmtId="0">
      <sharedItems containsString="0" containsBlank="1" containsNumber="1" containsInteger="1" minValue="1" maxValue="120"/>
    </cacheField>
    <cacheField name="Length (cm)" numFmtId="0">
      <sharedItems containsNonDate="0" containsString="0" containsBlank="1"/>
    </cacheField>
    <cacheField name="Width (cm)" numFmtId="0">
      <sharedItems containsBlank="1" containsMixedTypes="1" containsNumber="1" containsInteger="1" minValue="1" maxValue="95"/>
    </cacheField>
    <cacheField name="SCLAR Height (cm)" numFmtId="0">
      <sharedItems containsNonDate="0" containsString="0" containsBlank="1"/>
    </cacheField>
    <cacheField name="Condition Code (0-1)" numFmtId="0">
      <sharedItems containsBlank="1" containsMixedTypes="1" containsNumber="1" containsInteger="1" minValue="0" maxValue="1"/>
    </cacheField>
    <cacheField name="Cumulative Condition" numFmtId="0">
      <sharedItems containsBlank="1" containsMixedTypes="1" containsNumber="1" containsInteger="1" minValue="0" maxValue="1"/>
    </cacheField>
    <cacheField name="Condition" numFmtId="0">
      <sharedItems containsBlank="1"/>
    </cacheField>
    <cacheField name="Comments" numFmtId="0">
      <sharedItems containsBlank="1"/>
    </cacheField>
    <cacheField name="QA/QC Condition Score (0/1) " numFmtId="0">
      <sharedItems containsString="0" containsBlank="1" containsNumber="1" containsInteger="1" minValue="0" maxValue="1"/>
    </cacheField>
    <cacheField name="QA/QC Condition Code" numFmtId="0">
      <sharedItems containsBlank="1" count="40">
        <m/>
        <s v="SA"/>
        <s v="FB"/>
        <s v="M/SA"/>
        <s v="PE/SA"/>
        <s v="PE"/>
        <s v="FB/SA"/>
        <s v="PE/M/SA"/>
        <s v="UD"/>
        <s v="M"/>
        <s v="P"/>
        <s v="FB/M"/>
        <s v="CD"/>
        <s v="UPM"/>
        <s v="PB"/>
        <s v="M/P/SA"/>
        <s v="PE/M"/>
        <s v="M/UD/SA"/>
        <s v="FB/M/SA"/>
        <s v="M/SA/CD"/>
        <s v="PE UD"/>
        <s v="PBUR"/>
        <s v="PE/UD"/>
        <s v="FB/P"/>
        <s v="P/SA"/>
        <s v="UD/SA"/>
        <s v="UD/M/SA"/>
        <s v="M/P"/>
        <s v="PE/UD/SA"/>
        <s v="PE/FB"/>
        <s v="PE/SA/M" u="1"/>
        <s v="SA/M/CD" u="1"/>
        <s v="SA/FB" u="1"/>
        <s v="M/SA/UD" u="1"/>
        <s v="SA/UD" u="1"/>
        <s v="UD/SA/M" u="1"/>
        <s v="M/FB/SA" u="1"/>
        <s v="SA/M" u="1"/>
        <s v="SA/PE" u="1"/>
        <s v="M/FB" u="1"/>
      </sharedItems>
    </cacheField>
    <cacheField name="QA/QC 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9">
  <r>
    <d v="2013-12-03T00:00:00"/>
    <x v="0"/>
    <x v="0"/>
    <x v="0"/>
    <s v="JDC"/>
    <x v="0"/>
    <x v="0"/>
    <n v="1"/>
    <n v="0.05"/>
    <n v="40"/>
    <m/>
    <m/>
    <m/>
    <m/>
    <m/>
    <m/>
    <m/>
    <m/>
    <m/>
    <m/>
    <n v="30"/>
    <m/>
    <m/>
    <m/>
    <m/>
    <n v="0"/>
    <m/>
    <m/>
    <m/>
    <x v="0"/>
    <m/>
  </r>
  <r>
    <d v="2013-12-03T00:00:00"/>
    <x v="0"/>
    <x v="0"/>
    <x v="0"/>
    <s v="JDC"/>
    <x v="0"/>
    <x v="0"/>
    <n v="1"/>
    <n v="0.05"/>
    <n v="40"/>
    <m/>
    <m/>
    <m/>
    <m/>
    <m/>
    <m/>
    <m/>
    <m/>
    <m/>
    <m/>
    <n v="25"/>
    <m/>
    <m/>
    <m/>
    <m/>
    <n v="0"/>
    <m/>
    <m/>
    <m/>
    <x v="0"/>
    <m/>
  </r>
  <r>
    <d v="2013-12-03T00:00:00"/>
    <x v="0"/>
    <x v="0"/>
    <x v="0"/>
    <s v="JDC"/>
    <x v="0"/>
    <x v="0"/>
    <n v="1"/>
    <n v="0.05"/>
    <n v="40"/>
    <m/>
    <m/>
    <m/>
    <m/>
    <m/>
    <m/>
    <m/>
    <m/>
    <m/>
    <m/>
    <n v="20"/>
    <m/>
    <m/>
    <m/>
    <m/>
    <n v="0"/>
    <m/>
    <m/>
    <m/>
    <x v="0"/>
    <m/>
  </r>
  <r>
    <d v="2013-12-03T00:00:00"/>
    <x v="0"/>
    <x v="0"/>
    <x v="0"/>
    <s v="JDC"/>
    <x v="0"/>
    <x v="0"/>
    <n v="1"/>
    <n v="0.05"/>
    <n v="40"/>
    <m/>
    <m/>
    <m/>
    <m/>
    <m/>
    <m/>
    <m/>
    <m/>
    <m/>
    <m/>
    <n v="15"/>
    <m/>
    <m/>
    <m/>
    <m/>
    <n v="0"/>
    <m/>
    <m/>
    <m/>
    <x v="0"/>
    <m/>
  </r>
  <r>
    <d v="2013-12-03T00:00:00"/>
    <x v="0"/>
    <x v="0"/>
    <x v="0"/>
    <s v="JDC"/>
    <x v="0"/>
    <x v="0"/>
    <n v="1"/>
    <n v="0.05"/>
    <n v="40"/>
    <m/>
    <m/>
    <m/>
    <m/>
    <m/>
    <m/>
    <m/>
    <m/>
    <m/>
    <m/>
    <n v="5"/>
    <m/>
    <m/>
    <m/>
    <m/>
    <n v="0"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45"/>
    <m/>
    <m/>
    <m/>
    <m/>
    <n v="0"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4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4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4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4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40"/>
    <m/>
    <m/>
    <m/>
    <m/>
    <n v="0"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5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5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5"/>
    <m/>
    <m/>
    <m/>
    <m/>
    <n v="0"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30"/>
    <m/>
    <m/>
    <m/>
    <m/>
    <n v="0"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25"/>
    <m/>
    <m/>
    <m/>
    <m/>
    <n v="0"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20"/>
    <m/>
    <m/>
    <m/>
    <m/>
    <n v="0"/>
    <m/>
    <m/>
    <m/>
    <x v="0"/>
    <m/>
  </r>
  <r>
    <d v="2013-12-03T00:00:00"/>
    <x v="0"/>
    <x v="0"/>
    <x v="0"/>
    <s v="JDC"/>
    <x v="0"/>
    <x v="1"/>
    <n v="1"/>
    <n v="0.05"/>
    <n v="40"/>
    <m/>
    <m/>
    <m/>
    <m/>
    <m/>
    <m/>
    <m/>
    <m/>
    <m/>
    <m/>
    <n v="15"/>
    <m/>
    <m/>
    <m/>
    <m/>
    <n v="0"/>
    <m/>
    <m/>
    <m/>
    <x v="0"/>
    <m/>
  </r>
  <r>
    <d v="2013-12-03T00:00:00"/>
    <x v="0"/>
    <x v="0"/>
    <x v="1"/>
    <s v="JDC"/>
    <x v="0"/>
    <x v="0"/>
    <n v="1"/>
    <n v="0.05"/>
    <n v="40"/>
    <m/>
    <m/>
    <m/>
    <m/>
    <m/>
    <m/>
    <m/>
    <m/>
    <m/>
    <m/>
    <n v="20"/>
    <m/>
    <m/>
    <m/>
    <m/>
    <n v="0"/>
    <m/>
    <m/>
    <m/>
    <x v="0"/>
    <m/>
  </r>
  <r>
    <d v="2013-12-03T00:00:00"/>
    <x v="0"/>
    <x v="0"/>
    <x v="1"/>
    <s v="JDC"/>
    <x v="0"/>
    <x v="0"/>
    <n v="1"/>
    <n v="0.05"/>
    <n v="40"/>
    <m/>
    <m/>
    <m/>
    <m/>
    <m/>
    <m/>
    <m/>
    <m/>
    <m/>
    <m/>
    <n v="15"/>
    <m/>
    <m/>
    <m/>
    <m/>
    <n v="0"/>
    <m/>
    <m/>
    <m/>
    <x v="0"/>
    <m/>
  </r>
  <r>
    <d v="2013-12-03T00:00:00"/>
    <x v="0"/>
    <x v="0"/>
    <x v="1"/>
    <s v="JDC"/>
    <x v="0"/>
    <x v="0"/>
    <n v="1"/>
    <n v="0.05"/>
    <n v="40"/>
    <m/>
    <m/>
    <m/>
    <m/>
    <m/>
    <m/>
    <m/>
    <m/>
    <m/>
    <m/>
    <n v="10"/>
    <m/>
    <m/>
    <m/>
    <m/>
    <n v="0"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5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5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50"/>
    <m/>
    <m/>
    <m/>
    <m/>
    <n v="0"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4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4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40"/>
    <m/>
    <m/>
    <m/>
    <m/>
    <n v="0"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30"/>
    <m/>
    <m/>
    <m/>
    <m/>
    <n v="0"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5"/>
    <m/>
    <m/>
    <m/>
    <m/>
    <n v="0"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20"/>
    <m/>
    <m/>
    <m/>
    <m/>
    <n v="0"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10"/>
    <m/>
    <m/>
    <m/>
    <m/>
    <m/>
    <m/>
    <m/>
    <m/>
    <x v="0"/>
    <m/>
  </r>
  <r>
    <d v="2013-12-03T00:00:00"/>
    <x v="0"/>
    <x v="0"/>
    <x v="1"/>
    <s v="JDC"/>
    <x v="0"/>
    <x v="1"/>
    <n v="1"/>
    <n v="0.05"/>
    <n v="40"/>
    <m/>
    <m/>
    <m/>
    <m/>
    <m/>
    <m/>
    <m/>
    <m/>
    <m/>
    <m/>
    <n v="10"/>
    <m/>
    <m/>
    <m/>
    <m/>
    <n v="0"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25"/>
    <m/>
    <m/>
    <m/>
    <m/>
    <n v="0"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20"/>
    <m/>
    <m/>
    <m/>
    <m/>
    <n v="0"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15"/>
    <m/>
    <m/>
    <m/>
    <m/>
    <m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15"/>
    <m/>
    <m/>
    <m/>
    <m/>
    <n v="0"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10"/>
    <m/>
    <m/>
    <m/>
    <m/>
    <m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10"/>
    <m/>
    <m/>
    <m/>
    <m/>
    <n v="0"/>
    <m/>
    <m/>
    <m/>
    <x v="0"/>
    <m/>
  </r>
  <r>
    <d v="2013-12-03T00:00:00"/>
    <x v="0"/>
    <x v="0"/>
    <x v="2"/>
    <s v="JDC"/>
    <x v="0"/>
    <x v="0"/>
    <n v="1"/>
    <n v="0.05"/>
    <n v="40"/>
    <m/>
    <m/>
    <m/>
    <m/>
    <m/>
    <m/>
    <m/>
    <m/>
    <m/>
    <m/>
    <n v="5"/>
    <m/>
    <m/>
    <m/>
    <m/>
    <n v="0"/>
    <m/>
    <m/>
    <m/>
    <x v="0"/>
    <m/>
  </r>
  <r>
    <d v="2013-12-03T00:00:00"/>
    <x v="0"/>
    <x v="0"/>
    <x v="2"/>
    <s v="JDC"/>
    <x v="0"/>
    <x v="2"/>
    <n v="1"/>
    <n v="0.05"/>
    <n v="40"/>
    <m/>
    <m/>
    <m/>
    <m/>
    <m/>
    <m/>
    <m/>
    <m/>
    <m/>
    <m/>
    <n v="25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50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40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35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35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30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30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25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25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20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20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15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15"/>
    <m/>
    <m/>
    <m/>
    <m/>
    <n v="0"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10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10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10"/>
    <m/>
    <m/>
    <m/>
    <m/>
    <m/>
    <m/>
    <m/>
    <m/>
    <x v="0"/>
    <m/>
  </r>
  <r>
    <d v="2013-12-03T00:00:00"/>
    <x v="0"/>
    <x v="0"/>
    <x v="2"/>
    <s v="JDC"/>
    <x v="0"/>
    <x v="1"/>
    <n v="1"/>
    <n v="0.05"/>
    <n v="40"/>
    <m/>
    <m/>
    <m/>
    <m/>
    <m/>
    <m/>
    <m/>
    <m/>
    <m/>
    <m/>
    <n v="10"/>
    <m/>
    <m/>
    <m/>
    <m/>
    <n v="0"/>
    <m/>
    <m/>
    <m/>
    <x v="0"/>
    <m/>
  </r>
  <r>
    <d v="2013-12-03T00:00:00"/>
    <x v="0"/>
    <x v="0"/>
    <x v="2"/>
    <s v="JDC"/>
    <x v="0"/>
    <x v="3"/>
    <n v="1"/>
    <n v="0.05"/>
    <n v="40"/>
    <m/>
    <m/>
    <m/>
    <m/>
    <m/>
    <m/>
    <m/>
    <m/>
    <m/>
    <m/>
    <n v="5"/>
    <m/>
    <m/>
    <m/>
    <m/>
    <n v="0"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5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6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60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6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65"/>
    <m/>
    <m/>
    <m/>
    <m/>
    <m/>
    <m/>
    <m/>
    <m/>
    <x v="0"/>
    <m/>
  </r>
  <r>
    <d v="2013-12-03T00:00:00"/>
    <x v="0"/>
    <x v="1"/>
    <x v="3"/>
    <s v="JDC"/>
    <x v="0"/>
    <x v="1"/>
    <n v="1"/>
    <n v="0.05"/>
    <n v="34"/>
    <m/>
    <m/>
    <m/>
    <m/>
    <m/>
    <m/>
    <m/>
    <m/>
    <m/>
    <m/>
    <n v="75"/>
    <m/>
    <m/>
    <m/>
    <m/>
    <m/>
    <m/>
    <m/>
    <m/>
    <x v="0"/>
    <m/>
  </r>
  <r>
    <d v="2013-12-03T00:00:00"/>
    <x v="0"/>
    <x v="1"/>
    <x v="3"/>
    <s v="JDC"/>
    <x v="0"/>
    <x v="4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3"/>
    <s v="JDC"/>
    <x v="0"/>
    <x v="3"/>
    <n v="1"/>
    <n v="0.05"/>
    <n v="34"/>
    <m/>
    <m/>
    <m/>
    <m/>
    <m/>
    <m/>
    <m/>
    <m/>
    <m/>
    <m/>
    <n v="32"/>
    <m/>
    <m/>
    <m/>
    <m/>
    <m/>
    <m/>
    <m/>
    <m/>
    <x v="0"/>
    <m/>
  </r>
  <r>
    <d v="2013-12-03T00:00:00"/>
    <x v="0"/>
    <x v="1"/>
    <x v="3"/>
    <s v="JDC"/>
    <x v="0"/>
    <x v="3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3"/>
    <s v="JDC"/>
    <x v="0"/>
    <x v="3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3"/>
    <s v="JDC"/>
    <x v="0"/>
    <x v="3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7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7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4"/>
    <s v="JDC"/>
    <x v="0"/>
    <x v="0"/>
    <n v="1"/>
    <n v="0.05"/>
    <n v="34"/>
    <m/>
    <m/>
    <m/>
    <m/>
    <m/>
    <m/>
    <m/>
    <m/>
    <m/>
    <m/>
    <n v="65"/>
    <m/>
    <m/>
    <m/>
    <m/>
    <m/>
    <m/>
    <m/>
    <m/>
    <x v="0"/>
    <m/>
  </r>
  <r>
    <d v="2013-12-03T00:00:00"/>
    <x v="0"/>
    <x v="1"/>
    <x v="4"/>
    <s v="JDC"/>
    <x v="0"/>
    <x v="2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4"/>
    <s v="JDC"/>
    <x v="0"/>
    <x v="5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5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6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6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60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65"/>
    <m/>
    <m/>
    <m/>
    <m/>
    <m/>
    <m/>
    <m/>
    <m/>
    <x v="0"/>
    <m/>
  </r>
  <r>
    <d v="2013-12-03T00:00:00"/>
    <x v="0"/>
    <x v="1"/>
    <x v="4"/>
    <s v="JDC"/>
    <x v="0"/>
    <x v="1"/>
    <n v="1"/>
    <n v="0.05"/>
    <n v="34"/>
    <m/>
    <m/>
    <m/>
    <m/>
    <m/>
    <m/>
    <m/>
    <m/>
    <m/>
    <m/>
    <n v="70"/>
    <m/>
    <m/>
    <m/>
    <m/>
    <m/>
    <m/>
    <m/>
    <m/>
    <x v="0"/>
    <m/>
  </r>
  <r>
    <d v="2013-12-03T00:00:00"/>
    <x v="0"/>
    <x v="1"/>
    <x v="4"/>
    <s v="JDC"/>
    <x v="0"/>
    <x v="4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4"/>
    <s v="JDC"/>
    <x v="0"/>
    <x v="3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5"/>
    <s v="JDC"/>
    <x v="0"/>
    <x v="0"/>
    <n v="1"/>
    <n v="0.05"/>
    <n v="34"/>
    <m/>
    <m/>
    <m/>
    <m/>
    <m/>
    <m/>
    <m/>
    <m/>
    <m/>
    <m/>
    <n v="7"/>
    <m/>
    <m/>
    <m/>
    <m/>
    <m/>
    <m/>
    <m/>
    <m/>
    <x v="0"/>
    <m/>
  </r>
  <r>
    <d v="2013-12-03T00:00:00"/>
    <x v="0"/>
    <x v="1"/>
    <x v="5"/>
    <s v="JDC"/>
    <x v="0"/>
    <x v="5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5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5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5"/>
    <s v="JDC"/>
    <x v="0"/>
    <x v="5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5"/>
    <s v="JDC"/>
    <x v="0"/>
    <x v="2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1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1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2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3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4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4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5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6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6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75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8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80"/>
    <m/>
    <m/>
    <m/>
    <m/>
    <m/>
    <m/>
    <m/>
    <m/>
    <x v="0"/>
    <m/>
  </r>
  <r>
    <d v="2013-12-03T00:00:00"/>
    <x v="0"/>
    <x v="1"/>
    <x v="5"/>
    <s v="JDC"/>
    <x v="0"/>
    <x v="1"/>
    <n v="1"/>
    <n v="0.05"/>
    <n v="34"/>
    <m/>
    <m/>
    <m/>
    <m/>
    <m/>
    <m/>
    <m/>
    <m/>
    <m/>
    <m/>
    <n v="90"/>
    <m/>
    <m/>
    <m/>
    <m/>
    <m/>
    <m/>
    <m/>
    <m/>
    <x v="0"/>
    <m/>
  </r>
  <r>
    <d v="2013-12-03T00:00:00"/>
    <x v="0"/>
    <x v="1"/>
    <x v="5"/>
    <s v="JDC"/>
    <x v="0"/>
    <x v="3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5"/>
    <s v="JDC"/>
    <x v="0"/>
    <x v="3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1"/>
    <x v="5"/>
    <s v="JDC"/>
    <x v="0"/>
    <x v="3"/>
    <n v="1"/>
    <n v="0.05"/>
    <n v="34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6"/>
    <s v="JDC"/>
    <x v="0"/>
    <x v="0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6"/>
    <s v="JDC"/>
    <x v="0"/>
    <x v="2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6"/>
    <s v="JDC"/>
    <x v="0"/>
    <x v="6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6"/>
    <s v="JDC"/>
    <x v="0"/>
    <x v="1"/>
    <n v="1"/>
    <n v="0.05"/>
    <n v="36"/>
    <m/>
    <m/>
    <m/>
    <m/>
    <m/>
    <m/>
    <m/>
    <m/>
    <m/>
    <m/>
    <n v="60"/>
    <m/>
    <m/>
    <m/>
    <m/>
    <m/>
    <m/>
    <m/>
    <m/>
    <x v="0"/>
    <m/>
  </r>
  <r>
    <d v="2013-12-03T00:00:00"/>
    <x v="0"/>
    <x v="2"/>
    <x v="6"/>
    <s v="JDC"/>
    <x v="0"/>
    <x v="4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4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6"/>
    <s v="JDC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6"/>
    <s v="JDC"/>
    <x v="0"/>
    <x v="4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75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7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7"/>
    <s v="JDC"/>
    <x v="0"/>
    <x v="5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7"/>
    <s v="JDC"/>
    <x v="0"/>
    <x v="5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7"/>
    <s v="JDC"/>
    <x v="0"/>
    <x v="5"/>
    <n v="1"/>
    <n v="0.05"/>
    <n v="36"/>
    <m/>
    <m/>
    <m/>
    <m/>
    <m/>
    <m/>
    <m/>
    <m/>
    <m/>
    <m/>
    <n v="17"/>
    <m/>
    <m/>
    <m/>
    <m/>
    <m/>
    <m/>
    <m/>
    <m/>
    <x v="0"/>
    <m/>
  </r>
  <r>
    <d v="2013-12-03T00:00:00"/>
    <x v="0"/>
    <x v="2"/>
    <x v="7"/>
    <s v="JDC"/>
    <x v="0"/>
    <x v="5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2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6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6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6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7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8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9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6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6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75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80"/>
    <m/>
    <m/>
    <m/>
    <m/>
    <m/>
    <m/>
    <m/>
    <m/>
    <x v="0"/>
    <m/>
  </r>
  <r>
    <d v="2013-12-03T00:00:00"/>
    <x v="0"/>
    <x v="2"/>
    <x v="7"/>
    <s v="JDC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7"/>
    <s v="JDC"/>
    <x v="0"/>
    <x v="4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7"/>
    <s v="JDC"/>
    <x v="0"/>
    <x v="4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7"/>
    <s v="JDC"/>
    <x v="0"/>
    <x v="4"/>
    <n v="1"/>
    <n v="0.05"/>
    <n v="36"/>
    <m/>
    <m/>
    <m/>
    <m/>
    <m/>
    <m/>
    <m/>
    <m/>
    <m/>
    <m/>
    <n v="60"/>
    <m/>
    <m/>
    <m/>
    <m/>
    <m/>
    <m/>
    <m/>
    <m/>
    <x v="0"/>
    <m/>
  </r>
  <r>
    <d v="2013-12-03T00:00:00"/>
    <x v="0"/>
    <x v="2"/>
    <x v="7"/>
    <s v="JDC"/>
    <x v="0"/>
    <x v="3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7"/>
    <s v="JDC"/>
    <x v="0"/>
    <x v="3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8"/>
    <s v="JDC"/>
    <x v="0"/>
    <x v="0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0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8"/>
    <s v="JDC"/>
    <x v="0"/>
    <x v="0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8"/>
    <s v="JDC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2"/>
    <x v="8"/>
    <s v="JDC"/>
    <x v="0"/>
    <x v="5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5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2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7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70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5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65"/>
    <m/>
    <m/>
    <m/>
    <m/>
    <m/>
    <m/>
    <m/>
    <m/>
    <x v="0"/>
    <m/>
  </r>
  <r>
    <d v="2013-12-03T00:00:00"/>
    <x v="0"/>
    <x v="2"/>
    <x v="8"/>
    <s v="JDC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3T00:00:00"/>
    <x v="0"/>
    <x v="0"/>
    <x v="0"/>
    <s v="WFP"/>
    <x v="1"/>
    <x v="7"/>
    <n v="1"/>
    <n v="0.05"/>
    <n v="40"/>
    <m/>
    <m/>
    <m/>
    <m/>
    <m/>
    <s v="Y"/>
    <n v="1"/>
    <n v="0"/>
    <s v="C"/>
    <n v="12"/>
    <m/>
    <m/>
    <n v="12"/>
    <m/>
    <n v="0"/>
    <n v="0"/>
    <m/>
    <m/>
    <n v="1"/>
    <x v="1"/>
    <s v="burial begin"/>
  </r>
  <r>
    <d v="2013-12-03T00:00:00"/>
    <x v="0"/>
    <x v="0"/>
    <x v="0"/>
    <s v="WFP"/>
    <x v="1"/>
    <x v="8"/>
    <n v="1"/>
    <n v="0.05"/>
    <n v="40"/>
    <m/>
    <m/>
    <m/>
    <m/>
    <m/>
    <s v="Y"/>
    <n v="2"/>
    <s v="3 5"/>
    <s v="L"/>
    <n v="6"/>
    <m/>
    <m/>
    <n v="6"/>
    <m/>
    <n v="0"/>
    <n v="0"/>
    <m/>
    <m/>
    <n v="0"/>
    <x v="0"/>
    <m/>
  </r>
  <r>
    <d v="2013-12-03T00:00:00"/>
    <x v="0"/>
    <x v="0"/>
    <x v="0"/>
    <s v="WFP"/>
    <x v="1"/>
    <x v="8"/>
    <n v="1"/>
    <n v="0.05"/>
    <n v="40"/>
    <m/>
    <m/>
    <m/>
    <m/>
    <m/>
    <s v="Y"/>
    <n v="3"/>
    <s v="5 5"/>
    <s v="L"/>
    <n v="5"/>
    <m/>
    <m/>
    <n v="5"/>
    <m/>
    <n v="0"/>
    <n v="0"/>
    <m/>
    <m/>
    <n v="0"/>
    <x v="0"/>
    <m/>
  </r>
  <r>
    <d v="2013-12-03T00:00:00"/>
    <x v="0"/>
    <x v="0"/>
    <x v="0"/>
    <s v="WFP"/>
    <x v="1"/>
    <x v="9"/>
    <n v="1"/>
    <n v="0.05"/>
    <n v="40"/>
    <m/>
    <m/>
    <m/>
    <m/>
    <m/>
    <s v="Y"/>
    <n v="4"/>
    <s v="5 5"/>
    <s v="L"/>
    <n v="6"/>
    <m/>
    <m/>
    <n v="6"/>
    <m/>
    <n v="0"/>
    <n v="0"/>
    <m/>
    <m/>
    <n v="0"/>
    <x v="0"/>
    <m/>
  </r>
  <r>
    <d v="2013-12-03T00:00:00"/>
    <x v="0"/>
    <x v="0"/>
    <x v="0"/>
    <s v="WFP"/>
    <x v="1"/>
    <x v="9"/>
    <n v="1"/>
    <n v="0.05"/>
    <n v="40"/>
    <m/>
    <m/>
    <m/>
    <m/>
    <m/>
    <s v="Y"/>
    <n v="5"/>
    <s v="11 6"/>
    <s v="R"/>
    <n v="6"/>
    <m/>
    <m/>
    <n v="6"/>
    <m/>
    <n v="0"/>
    <n v="0"/>
    <m/>
    <m/>
    <n v="0"/>
    <x v="0"/>
    <m/>
  </r>
  <r>
    <d v="2013-12-03T00:00:00"/>
    <x v="0"/>
    <x v="0"/>
    <x v="0"/>
    <s v="WFP"/>
    <x v="1"/>
    <x v="9"/>
    <n v="1"/>
    <n v="0.05"/>
    <n v="40"/>
    <m/>
    <m/>
    <m/>
    <m/>
    <m/>
    <s v="Y"/>
    <n v="6"/>
    <s v="15 6"/>
    <s v="L"/>
    <n v="12"/>
    <m/>
    <m/>
    <n v="12"/>
    <m/>
    <n v="0"/>
    <n v="0"/>
    <m/>
    <m/>
    <n v="1"/>
    <x v="2"/>
    <m/>
  </r>
  <r>
    <d v="2013-12-03T00:00:00"/>
    <x v="0"/>
    <x v="0"/>
    <x v="0"/>
    <s v="WFP"/>
    <x v="1"/>
    <x v="10"/>
    <n v="1"/>
    <n v="0.05"/>
    <n v="40"/>
    <m/>
    <m/>
    <m/>
    <m/>
    <m/>
    <m/>
    <m/>
    <m/>
    <m/>
    <n v="6"/>
    <m/>
    <m/>
    <n v="6"/>
    <m/>
    <n v="0"/>
    <n v="0"/>
    <m/>
    <m/>
    <m/>
    <x v="0"/>
    <m/>
  </r>
  <r>
    <d v="2013-12-03T00:00:00"/>
    <x v="0"/>
    <x v="0"/>
    <x v="0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0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0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0"/>
    <s v="WFP"/>
    <x v="1"/>
    <x v="8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0"/>
    <s v="WFP"/>
    <x v="1"/>
    <x v="8"/>
    <n v="1"/>
    <n v="0.05"/>
    <n v="40"/>
    <m/>
    <m/>
    <m/>
    <m/>
    <m/>
    <m/>
    <m/>
    <m/>
    <m/>
    <n v="7"/>
    <m/>
    <m/>
    <n v="7"/>
    <m/>
    <n v="0"/>
    <n v="0"/>
    <m/>
    <m/>
    <m/>
    <x v="0"/>
    <m/>
  </r>
  <r>
    <d v="2013-12-03T00:00:00"/>
    <x v="0"/>
    <x v="0"/>
    <x v="0"/>
    <s v="WFP"/>
    <x v="1"/>
    <x v="8"/>
    <n v="1"/>
    <n v="0.05"/>
    <n v="40"/>
    <m/>
    <m/>
    <m/>
    <m/>
    <m/>
    <m/>
    <m/>
    <m/>
    <m/>
    <n v="6"/>
    <m/>
    <m/>
    <n v="6"/>
    <m/>
    <n v="0"/>
    <n v="0"/>
    <m/>
    <m/>
    <m/>
    <x v="0"/>
    <m/>
  </r>
  <r>
    <d v="2013-12-03T00:00:00"/>
    <x v="0"/>
    <x v="0"/>
    <x v="0"/>
    <s v="WFP"/>
    <x v="1"/>
    <x v="11"/>
    <n v="1"/>
    <n v="0.05"/>
    <n v="40"/>
    <m/>
    <m/>
    <m/>
    <m/>
    <m/>
    <m/>
    <m/>
    <m/>
    <m/>
    <n v="7"/>
    <m/>
    <m/>
    <n v="7"/>
    <m/>
    <n v="0"/>
    <n v="0"/>
    <m/>
    <m/>
    <m/>
    <x v="0"/>
    <m/>
  </r>
  <r>
    <d v="2013-12-03T00:00:00"/>
    <x v="0"/>
    <x v="0"/>
    <x v="0"/>
    <s v="WFP"/>
    <x v="1"/>
    <x v="12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0"/>
    <s v="WFP"/>
    <x v="1"/>
    <x v="12"/>
    <n v="1"/>
    <n v="0.05"/>
    <n v="40"/>
    <m/>
    <m/>
    <m/>
    <m/>
    <m/>
    <m/>
    <m/>
    <m/>
    <m/>
    <n v="7"/>
    <m/>
    <m/>
    <n v="7"/>
    <m/>
    <n v="0"/>
    <n v="0"/>
    <m/>
    <m/>
    <m/>
    <x v="0"/>
    <m/>
  </r>
  <r>
    <d v="2013-12-03T00:00:00"/>
    <x v="0"/>
    <x v="0"/>
    <x v="0"/>
    <s v="WFP"/>
    <x v="1"/>
    <x v="9"/>
    <n v="1"/>
    <n v="0.05"/>
    <n v="40"/>
    <m/>
    <m/>
    <m/>
    <m/>
    <m/>
    <m/>
    <m/>
    <m/>
    <m/>
    <n v="7"/>
    <m/>
    <m/>
    <n v="7"/>
    <m/>
    <n v="0"/>
    <n v="0"/>
    <m/>
    <m/>
    <m/>
    <x v="0"/>
    <m/>
  </r>
  <r>
    <d v="2013-12-03T00:00:00"/>
    <x v="0"/>
    <x v="0"/>
    <x v="0"/>
    <s v="WFP"/>
    <x v="1"/>
    <x v="9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1"/>
    <s v="WFP"/>
    <x v="1"/>
    <x v="13"/>
    <n v="1"/>
    <n v="0.05"/>
    <n v="40"/>
    <m/>
    <m/>
    <m/>
    <m/>
    <m/>
    <s v="Y"/>
    <n v="1"/>
    <s v="2 8"/>
    <s v="R"/>
    <n v="7"/>
    <m/>
    <m/>
    <n v="7"/>
    <m/>
    <n v="0"/>
    <n v="0"/>
    <m/>
    <m/>
    <n v="0"/>
    <x v="0"/>
    <m/>
  </r>
  <r>
    <d v="2013-12-03T00:00:00"/>
    <x v="0"/>
    <x v="0"/>
    <x v="1"/>
    <s v="WFP"/>
    <x v="1"/>
    <x v="8"/>
    <n v="1"/>
    <n v="0.05"/>
    <n v="40"/>
    <m/>
    <m/>
    <m/>
    <m/>
    <m/>
    <s v="Y"/>
    <n v="2"/>
    <s v="3 1"/>
    <s v="R"/>
    <n v="22"/>
    <m/>
    <m/>
    <n v="22"/>
    <m/>
    <n v="0"/>
    <n v="0"/>
    <s v="SED "/>
    <s v="Sed"/>
    <n v="1"/>
    <x v="3"/>
    <m/>
  </r>
  <r>
    <d v="2013-12-03T00:00:00"/>
    <x v="0"/>
    <x v="0"/>
    <x v="1"/>
    <s v="WFP"/>
    <x v="1"/>
    <x v="10"/>
    <n v="1"/>
    <n v="0.05"/>
    <n v="40"/>
    <m/>
    <m/>
    <m/>
    <m/>
    <m/>
    <s v="Y"/>
    <n v="3"/>
    <s v="3 4"/>
    <s v="R"/>
    <n v="7"/>
    <m/>
    <m/>
    <n v="7"/>
    <m/>
    <n v="0"/>
    <n v="0"/>
    <m/>
    <m/>
    <n v="1"/>
    <x v="1"/>
    <m/>
  </r>
  <r>
    <d v="2013-12-03T00:00:00"/>
    <x v="0"/>
    <x v="0"/>
    <x v="1"/>
    <s v="WFP"/>
    <x v="1"/>
    <x v="12"/>
    <n v="1"/>
    <n v="0.05"/>
    <n v="40"/>
    <m/>
    <m/>
    <m/>
    <m/>
    <m/>
    <s v="Y"/>
    <n v="4"/>
    <s v="7 1"/>
    <s v="R"/>
    <n v="9"/>
    <m/>
    <m/>
    <n v="9"/>
    <m/>
    <n v="1"/>
    <n v="1"/>
    <s v="P/Sed"/>
    <s v="Paling/sed"/>
    <n v="0"/>
    <x v="0"/>
    <s v="looks normal?"/>
  </r>
  <r>
    <d v="2013-12-03T00:00:00"/>
    <x v="0"/>
    <x v="0"/>
    <x v="1"/>
    <s v="WFP"/>
    <x v="1"/>
    <x v="10"/>
    <n v="1"/>
    <n v="0.05"/>
    <n v="40"/>
    <m/>
    <m/>
    <m/>
    <m/>
    <m/>
    <s v="Y"/>
    <n v="5"/>
    <s v="7 6"/>
    <s v="R"/>
    <n v="6"/>
    <m/>
    <m/>
    <n v="6"/>
    <m/>
    <n v="0"/>
    <n v="0"/>
    <m/>
    <m/>
    <n v="1"/>
    <x v="4"/>
    <m/>
  </r>
  <r>
    <d v="2013-12-03T00:00:00"/>
    <x v="0"/>
    <x v="0"/>
    <x v="1"/>
    <s v="WFP"/>
    <x v="1"/>
    <x v="12"/>
    <n v="1"/>
    <n v="0.05"/>
    <n v="40"/>
    <m/>
    <m/>
    <m/>
    <m/>
    <m/>
    <s v="Y"/>
    <n v="6"/>
    <s v="18 1"/>
    <s v="R"/>
    <n v="12"/>
    <m/>
    <m/>
    <n v="12"/>
    <m/>
    <n v="0"/>
    <n v="0"/>
    <s v="SED"/>
    <s v="Sed dust"/>
    <n v="0"/>
    <x v="0"/>
    <s v="dusting"/>
  </r>
  <r>
    <d v="2013-12-03T00:00:00"/>
    <x v="0"/>
    <x v="0"/>
    <x v="1"/>
    <s v="WFP"/>
    <x v="1"/>
    <x v="10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1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8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1"/>
    <s v="WFP"/>
    <x v="1"/>
    <x v="11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11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11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1"/>
    <s v="WFP"/>
    <x v="1"/>
    <x v="12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1"/>
    <s v="WFP"/>
    <x v="1"/>
    <x v="12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1"/>
    <s v="WFP"/>
    <x v="1"/>
    <x v="14"/>
    <n v="1"/>
    <n v="0.05"/>
    <n v="40"/>
    <m/>
    <m/>
    <m/>
    <m/>
    <m/>
    <m/>
    <m/>
    <m/>
    <m/>
    <n v="7"/>
    <m/>
    <m/>
    <n v="7"/>
    <m/>
    <n v="0"/>
    <n v="0"/>
    <m/>
    <m/>
    <m/>
    <x v="0"/>
    <m/>
  </r>
  <r>
    <d v="2013-12-03T00:00:00"/>
    <x v="0"/>
    <x v="0"/>
    <x v="1"/>
    <s v="WFP"/>
    <x v="1"/>
    <x v="9"/>
    <n v="1"/>
    <n v="0.05"/>
    <n v="40"/>
    <m/>
    <m/>
    <m/>
    <m/>
    <m/>
    <m/>
    <m/>
    <m/>
    <m/>
    <n v="5"/>
    <m/>
    <m/>
    <n v="5"/>
    <m/>
    <n v="0"/>
    <n v="0"/>
    <m/>
    <m/>
    <m/>
    <x v="0"/>
    <m/>
  </r>
  <r>
    <d v="2013-12-03T00:00:00"/>
    <x v="0"/>
    <x v="0"/>
    <x v="2"/>
    <s v="WFP"/>
    <x v="1"/>
    <x v="9"/>
    <n v="1"/>
    <n v="0.05"/>
    <n v="40"/>
    <m/>
    <m/>
    <m/>
    <m/>
    <m/>
    <s v="Y"/>
    <n v="1"/>
    <s v="0 3"/>
    <s v="R"/>
    <n v="15"/>
    <m/>
    <m/>
    <n v="15"/>
    <m/>
    <n v="0"/>
    <n v="0"/>
    <s v="SED"/>
    <s v="Patch of sed"/>
    <n v="1"/>
    <x v="1"/>
    <m/>
  </r>
  <r>
    <d v="2013-12-03T00:00:00"/>
    <x v="0"/>
    <x v="0"/>
    <x v="2"/>
    <s v="WFP"/>
    <x v="1"/>
    <x v="10"/>
    <n v="1"/>
    <n v="0.05"/>
    <n v="40"/>
    <m/>
    <m/>
    <m/>
    <m/>
    <m/>
    <s v="Y"/>
    <n v="2"/>
    <s v="1 4"/>
    <s v="L"/>
    <n v="6"/>
    <m/>
    <m/>
    <n v="6"/>
    <m/>
    <n v="0"/>
    <n v="0"/>
    <m/>
    <m/>
    <n v="1"/>
    <x v="5"/>
    <m/>
  </r>
  <r>
    <d v="2013-12-03T00:00:00"/>
    <x v="0"/>
    <x v="0"/>
    <x v="2"/>
    <s v="WFP"/>
    <x v="1"/>
    <x v="8"/>
    <n v="1"/>
    <n v="0.05"/>
    <n v="40"/>
    <m/>
    <m/>
    <m/>
    <m/>
    <m/>
    <s v="Y"/>
    <n v="3"/>
    <s v="13 8"/>
    <s v="R"/>
    <n v="6"/>
    <m/>
    <m/>
    <n v="6"/>
    <m/>
    <n v="0"/>
    <n v="0"/>
    <m/>
    <m/>
    <n v="0"/>
    <x v="0"/>
    <m/>
  </r>
  <r>
    <d v="2013-12-03T00:00:00"/>
    <x v="0"/>
    <x v="0"/>
    <x v="2"/>
    <s v="WFP"/>
    <x v="1"/>
    <x v="9"/>
    <n v="1"/>
    <n v="0.05"/>
    <n v="40"/>
    <m/>
    <m/>
    <m/>
    <m/>
    <m/>
    <s v="Y"/>
    <n v="4"/>
    <s v="14 5"/>
    <s v="R"/>
    <n v="11"/>
    <m/>
    <m/>
    <n v="11"/>
    <m/>
    <n v="1"/>
    <n v="1"/>
    <s v="FB"/>
    <s v="Fish bites on edge and top"/>
    <n v="1"/>
    <x v="6"/>
    <m/>
  </r>
  <r>
    <d v="2013-12-03T00:00:00"/>
    <x v="0"/>
    <x v="0"/>
    <x v="2"/>
    <s v="WFP"/>
    <x v="1"/>
    <x v="8"/>
    <n v="1"/>
    <n v="0.05"/>
    <n v="40"/>
    <m/>
    <m/>
    <m/>
    <m/>
    <m/>
    <s v="Y"/>
    <n v="5"/>
    <s v="14 8"/>
    <s v="R"/>
    <n v="6"/>
    <m/>
    <m/>
    <n v="6"/>
    <m/>
    <n v="0"/>
    <n v="0"/>
    <s v="SED"/>
    <s v="Sed"/>
    <n v="1"/>
    <x v="3"/>
    <m/>
  </r>
  <r>
    <d v="2013-12-03T00:00:00"/>
    <x v="0"/>
    <x v="0"/>
    <x v="2"/>
    <s v="WFP"/>
    <x v="1"/>
    <x v="9"/>
    <n v="1"/>
    <n v="0.05"/>
    <n v="40"/>
    <m/>
    <m/>
    <m/>
    <m/>
    <m/>
    <s v="Y"/>
    <n v="6"/>
    <s v="15 5"/>
    <s v="R"/>
    <n v="15"/>
    <m/>
    <m/>
    <n v="15"/>
    <m/>
    <n v="1"/>
    <n v="1"/>
    <s v="M/Sed"/>
    <s v="Sed/Mucus bag"/>
    <n v="1"/>
    <x v="3"/>
    <m/>
  </r>
  <r>
    <d v="2013-12-03T00:00:00"/>
    <x v="0"/>
    <x v="0"/>
    <x v="2"/>
    <s v="WFP"/>
    <x v="1"/>
    <x v="9"/>
    <n v="1"/>
    <n v="0.05"/>
    <n v="40"/>
    <m/>
    <m/>
    <m/>
    <m/>
    <m/>
    <s v="Y"/>
    <n v="7"/>
    <s v="16 5"/>
    <s v="R"/>
    <n v="12"/>
    <m/>
    <m/>
    <n v="12"/>
    <m/>
    <n v="0"/>
    <n v="0"/>
    <m/>
    <m/>
    <n v="1"/>
    <x v="6"/>
    <m/>
  </r>
  <r>
    <d v="2013-12-03T00:00:00"/>
    <x v="0"/>
    <x v="0"/>
    <x v="2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2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2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2"/>
    <s v="WFP"/>
    <x v="1"/>
    <x v="8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2"/>
    <s v="WFP"/>
    <x v="1"/>
    <x v="8"/>
    <n v="1"/>
    <n v="0.05"/>
    <n v="40"/>
    <m/>
    <m/>
    <m/>
    <m/>
    <m/>
    <s v="N"/>
    <m/>
    <m/>
    <m/>
    <n v="5"/>
    <m/>
    <m/>
    <n v="5"/>
    <m/>
    <n v="0"/>
    <n v="0"/>
    <m/>
    <m/>
    <m/>
    <x v="0"/>
    <m/>
  </r>
  <r>
    <d v="2013-12-03T00:00:00"/>
    <x v="0"/>
    <x v="0"/>
    <x v="2"/>
    <s v="WFP"/>
    <x v="1"/>
    <x v="8"/>
    <n v="1"/>
    <n v="0.05"/>
    <n v="40"/>
    <m/>
    <m/>
    <m/>
    <m/>
    <m/>
    <s v="N"/>
    <m/>
    <m/>
    <m/>
    <n v="6"/>
    <m/>
    <m/>
    <n v="6"/>
    <m/>
    <n v="0"/>
    <n v="0"/>
    <m/>
    <m/>
    <m/>
    <x v="0"/>
    <m/>
  </r>
  <r>
    <d v="2013-12-03T00:00:00"/>
    <x v="0"/>
    <x v="0"/>
    <x v="2"/>
    <s v="WFP"/>
    <x v="1"/>
    <x v="8"/>
    <n v="1"/>
    <n v="0.05"/>
    <n v="40"/>
    <m/>
    <m/>
    <m/>
    <m/>
    <m/>
    <s v="N"/>
    <m/>
    <m/>
    <m/>
    <n v="8"/>
    <m/>
    <m/>
    <n v="8"/>
    <m/>
    <n v="0"/>
    <n v="0"/>
    <m/>
    <m/>
    <m/>
    <x v="0"/>
    <m/>
  </r>
  <r>
    <d v="2013-12-03T00:00:00"/>
    <x v="0"/>
    <x v="0"/>
    <x v="2"/>
    <s v="WFP"/>
    <x v="1"/>
    <x v="11"/>
    <n v="1"/>
    <n v="0.05"/>
    <n v="40"/>
    <m/>
    <m/>
    <m/>
    <m/>
    <m/>
    <s v="N"/>
    <m/>
    <m/>
    <m/>
    <n v="6"/>
    <m/>
    <m/>
    <n v="6"/>
    <m/>
    <n v="0"/>
    <n v="0"/>
    <m/>
    <m/>
    <m/>
    <x v="0"/>
    <m/>
  </r>
  <r>
    <d v="2013-12-03T00:00:00"/>
    <x v="0"/>
    <x v="0"/>
    <x v="2"/>
    <s v="WFP"/>
    <x v="1"/>
    <x v="11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2"/>
    <s v="WFP"/>
    <x v="1"/>
    <x v="11"/>
    <n v="1"/>
    <n v="0.05"/>
    <n v="40"/>
    <m/>
    <m/>
    <m/>
    <m/>
    <m/>
    <s v="N"/>
    <m/>
    <m/>
    <m/>
    <n v="5"/>
    <m/>
    <m/>
    <n v="5"/>
    <m/>
    <n v="0"/>
    <n v="0"/>
    <m/>
    <m/>
    <m/>
    <x v="0"/>
    <m/>
  </r>
  <r>
    <d v="2013-12-03T00:00:00"/>
    <x v="0"/>
    <x v="0"/>
    <x v="2"/>
    <s v="WFP"/>
    <x v="1"/>
    <x v="12"/>
    <n v="1"/>
    <n v="0.05"/>
    <n v="40"/>
    <m/>
    <m/>
    <m/>
    <m/>
    <m/>
    <s v="N"/>
    <m/>
    <m/>
    <m/>
    <n v="6"/>
    <m/>
    <m/>
    <n v="6"/>
    <m/>
    <n v="0"/>
    <n v="0"/>
    <m/>
    <m/>
    <m/>
    <x v="0"/>
    <m/>
  </r>
  <r>
    <d v="2013-12-03T00:00:00"/>
    <x v="0"/>
    <x v="0"/>
    <x v="2"/>
    <s v="WFP"/>
    <x v="1"/>
    <x v="14"/>
    <n v="1"/>
    <n v="0.05"/>
    <n v="40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0"/>
    <x v="2"/>
    <s v="WFP"/>
    <x v="1"/>
    <x v="14"/>
    <n v="1"/>
    <n v="0.05"/>
    <n v="40"/>
    <m/>
    <m/>
    <m/>
    <m/>
    <m/>
    <s v="N"/>
    <m/>
    <m/>
    <m/>
    <n v="5"/>
    <m/>
    <m/>
    <n v="5"/>
    <m/>
    <n v="0"/>
    <n v="0"/>
    <m/>
    <m/>
    <m/>
    <x v="0"/>
    <m/>
  </r>
  <r>
    <d v="2013-12-03T00:00:00"/>
    <x v="0"/>
    <x v="0"/>
    <x v="2"/>
    <s v="WFP"/>
    <x v="1"/>
    <x v="14"/>
    <n v="1"/>
    <n v="0.05"/>
    <n v="40"/>
    <m/>
    <m/>
    <m/>
    <m/>
    <m/>
    <s v="N"/>
    <m/>
    <m/>
    <m/>
    <n v="12"/>
    <m/>
    <m/>
    <n v="12"/>
    <m/>
    <n v="0"/>
    <n v="0"/>
    <m/>
    <m/>
    <m/>
    <x v="0"/>
    <m/>
  </r>
  <r>
    <d v="2013-12-03T00:00:00"/>
    <x v="0"/>
    <x v="0"/>
    <x v="2"/>
    <s v="WFP"/>
    <x v="1"/>
    <x v="9"/>
    <n v="1"/>
    <n v="0.05"/>
    <n v="40"/>
    <m/>
    <m/>
    <m/>
    <m/>
    <m/>
    <s v="N"/>
    <m/>
    <m/>
    <m/>
    <n v="5"/>
    <m/>
    <m/>
    <n v="5"/>
    <m/>
    <n v="0"/>
    <n v="0"/>
    <m/>
    <m/>
    <m/>
    <x v="0"/>
    <m/>
  </r>
  <r>
    <d v="2013-12-03T00:00:00"/>
    <x v="0"/>
    <x v="0"/>
    <x v="2"/>
    <s v="WFP"/>
    <x v="1"/>
    <x v="15"/>
    <n v="1"/>
    <n v="0.05"/>
    <n v="40"/>
    <m/>
    <m/>
    <m/>
    <m/>
    <m/>
    <s v="N"/>
    <m/>
    <m/>
    <m/>
    <n v="5"/>
    <m/>
    <m/>
    <n v="5"/>
    <m/>
    <n v="0"/>
    <n v="0"/>
    <m/>
    <m/>
    <m/>
    <x v="0"/>
    <m/>
  </r>
  <r>
    <d v="2013-12-03T00:00:00"/>
    <x v="0"/>
    <x v="1"/>
    <x v="3"/>
    <s v="WPF"/>
    <x v="1"/>
    <x v="11"/>
    <n v="1"/>
    <n v="0.05"/>
    <n v="34"/>
    <m/>
    <m/>
    <m/>
    <m/>
    <m/>
    <s v="Y"/>
    <n v="1"/>
    <s v="0 2"/>
    <s v="R"/>
    <n v="8"/>
    <m/>
    <m/>
    <n v="8"/>
    <m/>
    <n v="0"/>
    <n v="0"/>
    <m/>
    <m/>
    <n v="1"/>
    <x v="1"/>
    <m/>
  </r>
  <r>
    <d v="2013-12-03T00:00:00"/>
    <x v="0"/>
    <x v="1"/>
    <x v="3"/>
    <s v="WPF"/>
    <x v="1"/>
    <x v="9"/>
    <n v="1"/>
    <n v="0.05"/>
    <n v="34"/>
    <m/>
    <m/>
    <m/>
    <m/>
    <m/>
    <s v="Y"/>
    <n v="2"/>
    <s v="5 2"/>
    <s v="R"/>
    <n v="10"/>
    <m/>
    <m/>
    <n v="10"/>
    <m/>
    <n v="0"/>
    <n v="0"/>
    <m/>
    <m/>
    <n v="0"/>
    <x v="0"/>
    <m/>
  </r>
  <r>
    <d v="2013-12-03T00:00:00"/>
    <x v="0"/>
    <x v="1"/>
    <x v="3"/>
    <s v="WPF"/>
    <x v="1"/>
    <x v="7"/>
    <n v="1"/>
    <n v="0.05"/>
    <n v="34"/>
    <m/>
    <m/>
    <m/>
    <m/>
    <m/>
    <s v="Y"/>
    <n v="3"/>
    <s v="6 6"/>
    <s v="R"/>
    <n v="22"/>
    <m/>
    <m/>
    <n v="22"/>
    <m/>
    <n v="0"/>
    <n v="0"/>
    <m/>
    <m/>
    <n v="1"/>
    <x v="5"/>
    <m/>
  </r>
  <r>
    <d v="2013-12-03T00:00:00"/>
    <x v="0"/>
    <x v="1"/>
    <x v="3"/>
    <s v="WPF"/>
    <x v="1"/>
    <x v="9"/>
    <n v="1"/>
    <n v="0.05"/>
    <n v="34"/>
    <m/>
    <m/>
    <m/>
    <m/>
    <m/>
    <s v="Y"/>
    <n v="4"/>
    <s v="10 1"/>
    <s v="L"/>
    <n v="11"/>
    <m/>
    <m/>
    <n v="11"/>
    <m/>
    <n v="1"/>
    <n v="1"/>
    <s v="M/Sed"/>
    <s v="sed-mucus"/>
    <n v="1"/>
    <x v="3"/>
    <m/>
  </r>
  <r>
    <d v="2013-12-03T00:00:00"/>
    <x v="0"/>
    <x v="1"/>
    <x v="3"/>
    <s v="WPF"/>
    <x v="1"/>
    <x v="9"/>
    <n v="1"/>
    <n v="0.05"/>
    <n v="34"/>
    <m/>
    <m/>
    <m/>
    <m/>
    <m/>
    <s v="Y"/>
    <n v="5"/>
    <s v="14 7"/>
    <s v="C"/>
    <n v="12"/>
    <m/>
    <m/>
    <n v="12"/>
    <m/>
    <n v="0"/>
    <n v="0"/>
    <m/>
    <m/>
    <n v="0"/>
    <x v="0"/>
    <m/>
  </r>
  <r>
    <d v="2013-12-03T00:00:00"/>
    <x v="0"/>
    <x v="1"/>
    <x v="3"/>
    <s v="WPF"/>
    <x v="1"/>
    <x v="7"/>
    <n v="1"/>
    <n v="0.05"/>
    <n v="34"/>
    <m/>
    <m/>
    <m/>
    <m/>
    <m/>
    <s v="Y"/>
    <n v="6"/>
    <s v="19 9"/>
    <s v="L"/>
    <n v="26"/>
    <m/>
    <m/>
    <n v="26"/>
    <m/>
    <n v="0"/>
    <n v="0"/>
    <m/>
    <m/>
    <n v="1"/>
    <x v="4"/>
    <m/>
  </r>
  <r>
    <d v="2013-12-03T00:00:00"/>
    <x v="0"/>
    <x v="1"/>
    <x v="3"/>
    <s v="WPF"/>
    <x v="1"/>
    <x v="7"/>
    <n v="1"/>
    <n v="0.05"/>
    <n v="34"/>
    <m/>
    <m/>
    <m/>
    <m/>
    <m/>
    <s v="Y"/>
    <n v="7"/>
    <n v="20"/>
    <s v="R"/>
    <n v="22"/>
    <m/>
    <m/>
    <n v="22"/>
    <m/>
    <n v="0"/>
    <n v="0"/>
    <m/>
    <m/>
    <n v="1"/>
    <x v="5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n v="0"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1"/>
    <x v="3"/>
    <s v="WPF"/>
    <x v="1"/>
    <x v="8"/>
    <n v="1"/>
    <n v="0.05"/>
    <n v="34"/>
    <m/>
    <m/>
    <m/>
    <m/>
    <m/>
    <m/>
    <m/>
    <m/>
    <m/>
    <n v="9"/>
    <m/>
    <m/>
    <n v="9"/>
    <m/>
    <m/>
    <m/>
    <m/>
    <m/>
    <m/>
    <x v="0"/>
    <m/>
  </r>
  <r>
    <d v="2013-12-03T00:00:00"/>
    <x v="0"/>
    <x v="1"/>
    <x v="3"/>
    <s v="WPF"/>
    <x v="1"/>
    <x v="11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11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11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11"/>
    <n v="1"/>
    <n v="0.05"/>
    <n v="34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1"/>
    <x v="3"/>
    <s v="WPF"/>
    <x v="1"/>
    <x v="16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14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14"/>
    <n v="1"/>
    <n v="0.05"/>
    <n v="34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17"/>
    <m/>
    <m/>
    <n v="17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11"/>
    <m/>
    <m/>
    <n v="11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13"/>
    <m/>
    <m/>
    <n v="13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13"/>
    <m/>
    <m/>
    <n v="13"/>
    <m/>
    <m/>
    <m/>
    <m/>
    <m/>
    <m/>
    <x v="0"/>
    <m/>
  </r>
  <r>
    <d v="2013-12-03T00:00:00"/>
    <x v="0"/>
    <x v="1"/>
    <x v="3"/>
    <s v="WPF"/>
    <x v="1"/>
    <x v="9"/>
    <n v="1"/>
    <n v="0.05"/>
    <n v="34"/>
    <m/>
    <m/>
    <m/>
    <m/>
    <m/>
    <m/>
    <m/>
    <m/>
    <m/>
    <n v="9"/>
    <m/>
    <m/>
    <n v="9"/>
    <m/>
    <m/>
    <m/>
    <m/>
    <m/>
    <m/>
    <x v="0"/>
    <m/>
  </r>
  <r>
    <d v="2013-12-03T00:00:00"/>
    <x v="0"/>
    <x v="1"/>
    <x v="4"/>
    <s v="WPF"/>
    <x v="1"/>
    <x v="7"/>
    <n v="1"/>
    <n v="0.05"/>
    <n v="33"/>
    <m/>
    <m/>
    <m/>
    <m/>
    <m/>
    <s v="Y"/>
    <n v="1"/>
    <s v="0 3"/>
    <s v="L"/>
    <n v="14"/>
    <m/>
    <m/>
    <n v="14"/>
    <m/>
    <n v="0"/>
    <n v="0"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s v="Y"/>
    <n v="2"/>
    <s v="0 3"/>
    <s v="R"/>
    <n v="14"/>
    <m/>
    <m/>
    <n v="14"/>
    <m/>
    <n v="1"/>
    <n v="1"/>
    <s v="SED/FB"/>
    <s v="Sed w/ fish bites"/>
    <n v="1"/>
    <x v="6"/>
    <m/>
  </r>
  <r>
    <d v="2013-12-03T00:00:00"/>
    <x v="0"/>
    <x v="1"/>
    <x v="4"/>
    <s v="WPF"/>
    <x v="1"/>
    <x v="9"/>
    <n v="1"/>
    <n v="0.05"/>
    <n v="33"/>
    <m/>
    <m/>
    <m/>
    <m/>
    <m/>
    <s v="Y"/>
    <n v="3"/>
    <s v="0 3"/>
    <s v="RR"/>
    <n v="16"/>
    <m/>
    <m/>
    <n v="16"/>
    <m/>
    <n v="0"/>
    <n v="0"/>
    <m/>
    <m/>
    <n v="1"/>
    <x v="7"/>
    <m/>
  </r>
  <r>
    <d v="2013-12-03T00:00:00"/>
    <x v="0"/>
    <x v="1"/>
    <x v="4"/>
    <s v="WPF"/>
    <x v="1"/>
    <x v="11"/>
    <n v="1"/>
    <n v="0.05"/>
    <n v="33"/>
    <m/>
    <m/>
    <m/>
    <m/>
    <m/>
    <s v="Y"/>
    <n v="4"/>
    <s v="1 7"/>
    <s v="R"/>
    <n v="9"/>
    <m/>
    <m/>
    <n v="9"/>
    <m/>
    <n v="0"/>
    <n v="0"/>
    <m/>
    <m/>
    <n v="0"/>
    <x v="0"/>
    <m/>
  </r>
  <r>
    <d v="2013-12-03T00:00:00"/>
    <x v="0"/>
    <x v="1"/>
    <x v="4"/>
    <s v="WPF"/>
    <x v="1"/>
    <x v="9"/>
    <n v="1"/>
    <n v="0.05"/>
    <n v="33"/>
    <m/>
    <m/>
    <m/>
    <m/>
    <m/>
    <s v="Y"/>
    <n v="5"/>
    <s v="2 8"/>
    <s v="R"/>
    <n v="9"/>
    <m/>
    <m/>
    <n v="9"/>
    <m/>
    <n v="0"/>
    <n v="0"/>
    <m/>
    <m/>
    <n v="0"/>
    <x v="0"/>
    <m/>
  </r>
  <r>
    <d v="2013-12-03T00:00:00"/>
    <x v="0"/>
    <x v="1"/>
    <x v="4"/>
    <s v="WPF"/>
    <x v="1"/>
    <x v="7"/>
    <n v="1"/>
    <n v="0.05"/>
    <n v="33"/>
    <m/>
    <m/>
    <m/>
    <m/>
    <m/>
    <s v="Y"/>
    <n v="6"/>
    <s v="6 3"/>
    <s v="L"/>
    <n v="24"/>
    <m/>
    <m/>
    <n v="24"/>
    <m/>
    <n v="0"/>
    <n v="0"/>
    <m/>
    <m/>
    <n v="0"/>
    <x v="0"/>
    <m/>
  </r>
  <r>
    <d v="2013-12-03T00:00:00"/>
    <x v="0"/>
    <x v="1"/>
    <x v="4"/>
    <s v="WPF"/>
    <x v="1"/>
    <x v="9"/>
    <n v="1"/>
    <n v="0.05"/>
    <n v="33"/>
    <m/>
    <m/>
    <m/>
    <m/>
    <m/>
    <s v="Y"/>
    <n v="7"/>
    <s v="14 1"/>
    <s v="L"/>
    <n v="9"/>
    <m/>
    <m/>
    <n v="9"/>
    <m/>
    <n v="0"/>
    <n v="0"/>
    <m/>
    <m/>
    <n v="0"/>
    <x v="0"/>
    <m/>
  </r>
  <r>
    <d v="2013-12-03T00:00:00"/>
    <x v="0"/>
    <x v="1"/>
    <x v="4"/>
    <s v="WPF"/>
    <x v="1"/>
    <x v="10"/>
    <n v="1"/>
    <n v="0.05"/>
    <n v="33"/>
    <m/>
    <m/>
    <m/>
    <m/>
    <m/>
    <s v="Y"/>
    <n v="8"/>
    <s v="15 8"/>
    <s v="R"/>
    <n v="12"/>
    <m/>
    <m/>
    <n v="12"/>
    <m/>
    <n v="0"/>
    <n v="0"/>
    <m/>
    <m/>
    <n v="0"/>
    <x v="0"/>
    <m/>
  </r>
  <r>
    <d v="2013-12-03T00:00:00"/>
    <x v="0"/>
    <x v="1"/>
    <x v="4"/>
    <s v="WPF"/>
    <x v="1"/>
    <x v="13"/>
    <n v="1"/>
    <n v="0.05"/>
    <n v="33"/>
    <m/>
    <m/>
    <m/>
    <m/>
    <m/>
    <m/>
    <m/>
    <m/>
    <m/>
    <n v="5"/>
    <m/>
    <m/>
    <n v="5"/>
    <m/>
    <m/>
    <m/>
    <m/>
    <m/>
    <n v="0"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4"/>
    <s v="WPF"/>
    <x v="1"/>
    <x v="8"/>
    <n v="1"/>
    <n v="0.05"/>
    <n v="33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9"/>
    <m/>
    <m/>
    <n v="9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13"/>
    <m/>
    <m/>
    <n v="13"/>
    <m/>
    <m/>
    <m/>
    <m/>
    <m/>
    <m/>
    <x v="0"/>
    <m/>
  </r>
  <r>
    <d v="2013-12-03T00:00:00"/>
    <x v="0"/>
    <x v="1"/>
    <x v="4"/>
    <s v="WPF"/>
    <x v="1"/>
    <x v="9"/>
    <n v="1"/>
    <n v="0.05"/>
    <n v="33"/>
    <m/>
    <m/>
    <m/>
    <m/>
    <m/>
    <m/>
    <m/>
    <m/>
    <m/>
    <n v="14"/>
    <m/>
    <m/>
    <n v="14"/>
    <m/>
    <m/>
    <m/>
    <m/>
    <m/>
    <m/>
    <x v="0"/>
    <m/>
  </r>
  <r>
    <d v="2013-12-03T00:00:00"/>
    <x v="0"/>
    <x v="1"/>
    <x v="4"/>
    <s v="WPF"/>
    <x v="1"/>
    <x v="17"/>
    <n v="1"/>
    <n v="0.05"/>
    <n v="33"/>
    <m/>
    <m/>
    <m/>
    <m/>
    <m/>
    <m/>
    <m/>
    <m/>
    <m/>
    <n v="12"/>
    <m/>
    <m/>
    <n v="12"/>
    <m/>
    <m/>
    <m/>
    <m/>
    <m/>
    <m/>
    <x v="0"/>
    <m/>
  </r>
  <r>
    <d v="2013-12-03T00:00:00"/>
    <x v="0"/>
    <x v="1"/>
    <x v="5"/>
    <s v="WPF"/>
    <x v="1"/>
    <x v="9"/>
    <n v="1"/>
    <n v="0.05"/>
    <n v="33"/>
    <m/>
    <m/>
    <m/>
    <m/>
    <m/>
    <s v="Y"/>
    <n v="1"/>
    <s v="10 4"/>
    <s v="R"/>
    <n v="6"/>
    <m/>
    <m/>
    <n v="6"/>
    <m/>
    <n v="0"/>
    <n v="0"/>
    <m/>
    <m/>
    <m/>
    <x v="0"/>
    <m/>
  </r>
  <r>
    <d v="2013-12-03T00:00:00"/>
    <x v="0"/>
    <x v="1"/>
    <x v="5"/>
    <s v="WPF"/>
    <x v="1"/>
    <x v="7"/>
    <n v="1"/>
    <n v="0.05"/>
    <n v="33"/>
    <m/>
    <m/>
    <m/>
    <m/>
    <m/>
    <s v="Y"/>
    <n v="2"/>
    <s v="10 4"/>
    <s v="RR"/>
    <n v="10"/>
    <m/>
    <m/>
    <n v="10"/>
    <m/>
    <n v="0"/>
    <n v="0"/>
    <m/>
    <s v="dead base"/>
    <n v="1"/>
    <x v="8"/>
    <m/>
  </r>
  <r>
    <d v="2013-12-03T00:00:00"/>
    <x v="0"/>
    <x v="1"/>
    <x v="5"/>
    <s v="WPF"/>
    <x v="1"/>
    <x v="10"/>
    <n v="1"/>
    <n v="0.05"/>
    <n v="33"/>
    <m/>
    <m/>
    <m/>
    <m/>
    <m/>
    <s v="Y"/>
    <n v="3"/>
    <s v="11 9"/>
    <s v="L"/>
    <n v="25"/>
    <m/>
    <m/>
    <n v="25"/>
    <m/>
    <n v="0"/>
    <n v="0"/>
    <m/>
    <m/>
    <n v="0"/>
    <x v="0"/>
    <m/>
  </r>
  <r>
    <d v="2013-12-03T00:00:00"/>
    <x v="0"/>
    <x v="1"/>
    <x v="5"/>
    <s v="WPF"/>
    <x v="1"/>
    <x v="9"/>
    <n v="1"/>
    <n v="0.05"/>
    <n v="33"/>
    <m/>
    <m/>
    <m/>
    <m/>
    <m/>
    <s v="Y"/>
    <n v="4"/>
    <n v="13"/>
    <s v="R"/>
    <n v="9"/>
    <m/>
    <m/>
    <n v="9"/>
    <m/>
    <n v="0"/>
    <n v="0"/>
    <m/>
    <m/>
    <n v="1"/>
    <x v="6"/>
    <m/>
  </r>
  <r>
    <d v="2013-12-03T00:00:00"/>
    <x v="0"/>
    <x v="1"/>
    <x v="5"/>
    <s v="WPF"/>
    <x v="1"/>
    <x v="8"/>
    <n v="1"/>
    <n v="0.05"/>
    <n v="33"/>
    <m/>
    <m/>
    <m/>
    <m/>
    <m/>
    <s v="Y"/>
    <n v="5"/>
    <s v="13 9"/>
    <s v="R"/>
    <n v="12"/>
    <m/>
    <m/>
    <n v="12"/>
    <m/>
    <n v="0"/>
    <n v="0"/>
    <m/>
    <m/>
    <n v="0"/>
    <x v="0"/>
    <s v="no picture"/>
  </r>
  <r>
    <d v="2013-12-03T00:00:00"/>
    <x v="0"/>
    <x v="1"/>
    <x v="5"/>
    <s v="WPF"/>
    <x v="1"/>
    <x v="9"/>
    <n v="1"/>
    <n v="0.05"/>
    <n v="33"/>
    <m/>
    <m/>
    <m/>
    <m/>
    <m/>
    <s v="Y"/>
    <n v="6"/>
    <s v="14 9"/>
    <s v="L"/>
    <n v="8"/>
    <m/>
    <m/>
    <n v="8"/>
    <m/>
    <n v="0"/>
    <n v="0"/>
    <m/>
    <m/>
    <n v="0"/>
    <x v="0"/>
    <m/>
  </r>
  <r>
    <d v="2013-12-03T00:00:00"/>
    <x v="0"/>
    <x v="1"/>
    <x v="5"/>
    <s v="WPF"/>
    <x v="1"/>
    <x v="18"/>
    <n v="1"/>
    <n v="0.05"/>
    <n v="33"/>
    <m/>
    <m/>
    <m/>
    <m/>
    <m/>
    <s v="Y"/>
    <n v="7"/>
    <s v="16 9"/>
    <s v="R"/>
    <n v="17"/>
    <m/>
    <m/>
    <n v="17"/>
    <m/>
    <n v="0"/>
    <n v="0"/>
    <m/>
    <m/>
    <n v="0"/>
    <x v="0"/>
    <m/>
  </r>
  <r>
    <d v="2013-12-03T00:00:00"/>
    <x v="0"/>
    <x v="1"/>
    <x v="5"/>
    <s v="WPF"/>
    <x v="1"/>
    <x v="9"/>
    <n v="1"/>
    <n v="0.05"/>
    <n v="33"/>
    <m/>
    <m/>
    <m/>
    <m/>
    <m/>
    <s v="Y"/>
    <n v="8"/>
    <s v="17 2"/>
    <s v="R"/>
    <n v="12"/>
    <m/>
    <m/>
    <n v="12"/>
    <m/>
    <n v="1"/>
    <n v="1"/>
    <s v="M/ SED"/>
    <s v="Sed w mucus"/>
    <n v="1"/>
    <x v="3"/>
    <m/>
  </r>
  <r>
    <d v="2013-12-03T00:00:00"/>
    <x v="0"/>
    <x v="1"/>
    <x v="5"/>
    <s v="WPF"/>
    <x v="1"/>
    <x v="9"/>
    <n v="1"/>
    <n v="0.05"/>
    <n v="33"/>
    <m/>
    <m/>
    <m/>
    <m/>
    <m/>
    <s v="Y"/>
    <n v="9"/>
    <s v="18 5"/>
    <s v="C"/>
    <n v="7"/>
    <m/>
    <m/>
    <n v="7"/>
    <m/>
    <n v="0"/>
    <n v="0"/>
    <m/>
    <m/>
    <n v="0"/>
    <x v="0"/>
    <s v="dusting"/>
  </r>
  <r>
    <d v="2013-12-03T00:00:00"/>
    <x v="0"/>
    <x v="1"/>
    <x v="5"/>
    <s v="WPF"/>
    <x v="1"/>
    <x v="9"/>
    <n v="1"/>
    <n v="0.05"/>
    <n v="33"/>
    <m/>
    <m/>
    <m/>
    <m/>
    <m/>
    <s v="Y"/>
    <n v="10"/>
    <s v="19 9"/>
    <s v="R"/>
    <n v="10"/>
    <m/>
    <m/>
    <n v="10"/>
    <m/>
    <n v="0"/>
    <n v="0"/>
    <m/>
    <m/>
    <n v="0"/>
    <x v="0"/>
    <s v="dusting"/>
  </r>
  <r>
    <d v="2013-12-03T00:00:00"/>
    <x v="0"/>
    <x v="1"/>
    <x v="5"/>
    <s v="WPF"/>
    <x v="1"/>
    <x v="13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13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13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5"/>
    <s v="WPF"/>
    <x v="1"/>
    <x v="8"/>
    <n v="1"/>
    <n v="0.05"/>
    <n v="33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1"/>
    <x v="5"/>
    <s v="WPF"/>
    <x v="1"/>
    <x v="11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11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11"/>
    <n v="1"/>
    <n v="0.05"/>
    <n v="33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1"/>
    <x v="5"/>
    <s v="WPF"/>
    <x v="1"/>
    <x v="9"/>
    <n v="1"/>
    <n v="0.05"/>
    <n v="33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1"/>
    <x v="5"/>
    <s v="WPF"/>
    <x v="1"/>
    <x v="9"/>
    <n v="1"/>
    <n v="0.05"/>
    <n v="33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1"/>
    <x v="5"/>
    <s v="WPF"/>
    <x v="1"/>
    <x v="9"/>
    <n v="1"/>
    <n v="0.05"/>
    <n v="33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1"/>
    <x v="5"/>
    <s v="WPF"/>
    <x v="1"/>
    <x v="9"/>
    <n v="1"/>
    <n v="0.05"/>
    <n v="33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1"/>
    <x v="5"/>
    <s v="WPF"/>
    <x v="1"/>
    <x v="9"/>
    <n v="1"/>
    <n v="0.05"/>
    <n v="33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1"/>
    <x v="5"/>
    <s v="WPF"/>
    <x v="1"/>
    <x v="19"/>
    <n v="1"/>
    <n v="0.05"/>
    <n v="33"/>
    <m/>
    <m/>
    <m/>
    <m/>
    <m/>
    <m/>
    <m/>
    <m/>
    <m/>
    <m/>
    <m/>
    <m/>
    <m/>
    <m/>
    <m/>
    <m/>
    <m/>
    <s v="Diameter not recorded"/>
    <m/>
    <x v="0"/>
    <m/>
  </r>
  <r>
    <d v="2013-12-03T00:00:00"/>
    <x v="0"/>
    <x v="1"/>
    <x v="5"/>
    <s v="WPF"/>
    <x v="1"/>
    <x v="20"/>
    <n v="1"/>
    <n v="0.05"/>
    <n v="33"/>
    <m/>
    <m/>
    <m/>
    <m/>
    <m/>
    <m/>
    <m/>
    <m/>
    <m/>
    <m/>
    <m/>
    <m/>
    <m/>
    <m/>
    <m/>
    <m/>
    <m/>
    <s v="Diameter not recorded"/>
    <m/>
    <x v="0"/>
    <m/>
  </r>
  <r>
    <d v="2013-12-03T00:00:00"/>
    <x v="0"/>
    <x v="2"/>
    <x v="6"/>
    <s v="WFP"/>
    <x v="1"/>
    <x v="7"/>
    <n v="1"/>
    <n v="0.05"/>
    <n v="36"/>
    <m/>
    <m/>
    <m/>
    <m/>
    <m/>
    <s v="Y"/>
    <n v="1"/>
    <s v="0 9"/>
    <s v="L"/>
    <n v="20"/>
    <m/>
    <m/>
    <n v="20"/>
    <m/>
    <n v="0"/>
    <n v="0"/>
    <m/>
    <m/>
    <n v="1"/>
    <x v="5"/>
    <m/>
  </r>
  <r>
    <d v="2013-12-03T00:00:00"/>
    <x v="0"/>
    <x v="2"/>
    <x v="6"/>
    <s v="WFP"/>
    <x v="1"/>
    <x v="9"/>
    <n v="1"/>
    <n v="0.05"/>
    <n v="36"/>
    <m/>
    <m/>
    <m/>
    <m/>
    <m/>
    <s v="Y"/>
    <n v="2"/>
    <s v="9 1"/>
    <s v="L"/>
    <n v="15"/>
    <m/>
    <m/>
    <n v="15"/>
    <m/>
    <n v="0"/>
    <n v="0"/>
    <m/>
    <s v="dead base"/>
    <n v="1"/>
    <x v="2"/>
    <s v="dusting"/>
  </r>
  <r>
    <d v="2013-12-03T00:00:00"/>
    <x v="0"/>
    <x v="2"/>
    <x v="6"/>
    <s v="WFP"/>
    <x v="1"/>
    <x v="7"/>
    <n v="1"/>
    <n v="0.05"/>
    <n v="36"/>
    <m/>
    <m/>
    <m/>
    <m/>
    <m/>
    <s v="Y"/>
    <n v="3"/>
    <s v="10 9"/>
    <s v="R"/>
    <n v="9"/>
    <m/>
    <m/>
    <n v="9"/>
    <m/>
    <n v="0"/>
    <n v="0"/>
    <m/>
    <s v="dead center"/>
    <n v="1"/>
    <x v="5"/>
    <s v="receeding margin"/>
  </r>
  <r>
    <d v="2013-12-03T00:00:00"/>
    <x v="0"/>
    <x v="2"/>
    <x v="6"/>
    <s v="WFP"/>
    <x v="1"/>
    <x v="11"/>
    <n v="1"/>
    <n v="0.05"/>
    <n v="36"/>
    <m/>
    <m/>
    <m/>
    <m/>
    <m/>
    <s v="Y"/>
    <n v="4"/>
    <s v="11 7"/>
    <s v="L"/>
    <n v="12"/>
    <m/>
    <m/>
    <n v="12"/>
    <m/>
    <n v="0"/>
    <n v="0"/>
    <m/>
    <m/>
    <n v="1"/>
    <x v="5"/>
    <m/>
  </r>
  <r>
    <d v="2013-12-03T00:00:00"/>
    <x v="0"/>
    <x v="2"/>
    <x v="6"/>
    <s v="WFP"/>
    <x v="1"/>
    <x v="12"/>
    <n v="1"/>
    <n v="0.05"/>
    <n v="36"/>
    <m/>
    <m/>
    <m/>
    <m/>
    <m/>
    <s v="Y"/>
    <n v="5"/>
    <s v="15 9"/>
    <s v="L"/>
    <n v="13"/>
    <m/>
    <m/>
    <n v="13"/>
    <m/>
    <n v="0"/>
    <n v="0"/>
    <m/>
    <m/>
    <n v="0"/>
    <x v="0"/>
    <m/>
  </r>
  <r>
    <d v="2013-12-03T00:00:00"/>
    <x v="0"/>
    <x v="2"/>
    <x v="6"/>
    <s v="WFP"/>
    <x v="1"/>
    <x v="12"/>
    <n v="1"/>
    <n v="0.05"/>
    <n v="36"/>
    <m/>
    <m/>
    <m/>
    <m/>
    <m/>
    <s v="Y"/>
    <n v="6"/>
    <s v="16 3"/>
    <s v="C"/>
    <n v="13"/>
    <m/>
    <m/>
    <n v="13"/>
    <m/>
    <n v="0"/>
    <n v="0"/>
    <m/>
    <m/>
    <n v="0"/>
    <x v="0"/>
    <m/>
  </r>
  <r>
    <d v="2013-12-03T00:00:00"/>
    <x v="0"/>
    <x v="2"/>
    <x v="6"/>
    <s v="WFP"/>
    <x v="1"/>
    <x v="12"/>
    <n v="1"/>
    <n v="0.05"/>
    <n v="36"/>
    <m/>
    <m/>
    <m/>
    <m/>
    <m/>
    <s v="Y"/>
    <n v="7"/>
    <s v="16 4"/>
    <s v="R"/>
    <n v="11"/>
    <m/>
    <m/>
    <n v="11"/>
    <m/>
    <n v="0"/>
    <n v="0"/>
    <m/>
    <m/>
    <n v="0"/>
    <x v="0"/>
    <s v="no photo"/>
  </r>
  <r>
    <d v="2013-12-03T00:00:00"/>
    <x v="0"/>
    <x v="2"/>
    <x v="6"/>
    <s v="WFP"/>
    <x v="1"/>
    <x v="9"/>
    <n v="1"/>
    <n v="0.05"/>
    <n v="36"/>
    <m/>
    <m/>
    <m/>
    <m/>
    <m/>
    <s v="Y"/>
    <n v="8"/>
    <s v="19 1"/>
    <s v="R"/>
    <n v="21"/>
    <m/>
    <m/>
    <n v="21"/>
    <m/>
    <n v="0"/>
    <n v="0"/>
    <m/>
    <m/>
    <n v="0"/>
    <x v="0"/>
    <m/>
  </r>
  <r>
    <d v="2013-12-03T00:00:00"/>
    <x v="0"/>
    <x v="2"/>
    <x v="6"/>
    <s v="WFP"/>
    <x v="1"/>
    <x v="8"/>
    <n v="1"/>
    <n v="0.05"/>
    <n v="36"/>
    <m/>
    <m/>
    <m/>
    <m/>
    <m/>
    <m/>
    <m/>
    <m/>
    <m/>
    <n v="8"/>
    <m/>
    <m/>
    <n v="8"/>
    <m/>
    <m/>
    <m/>
    <m/>
    <s v="mobile"/>
    <m/>
    <x v="0"/>
    <m/>
  </r>
  <r>
    <d v="2013-12-03T00:00:00"/>
    <x v="0"/>
    <x v="2"/>
    <x v="6"/>
    <s v="WFP"/>
    <x v="1"/>
    <x v="11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5"/>
    <m/>
    <m/>
    <n v="5"/>
    <m/>
    <m/>
    <m/>
    <m/>
    <s v="mobile"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9"/>
    <m/>
    <m/>
    <n v="9"/>
    <m/>
    <m/>
    <m/>
    <m/>
    <m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12"/>
    <m/>
    <m/>
    <n v="12"/>
    <m/>
    <m/>
    <m/>
    <m/>
    <m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16"/>
    <m/>
    <m/>
    <n v="16"/>
    <m/>
    <m/>
    <m/>
    <m/>
    <m/>
    <m/>
    <x v="0"/>
    <m/>
  </r>
  <r>
    <d v="2013-12-03T00:00:00"/>
    <x v="0"/>
    <x v="2"/>
    <x v="6"/>
    <s v="WFP"/>
    <x v="1"/>
    <x v="9"/>
    <n v="1"/>
    <n v="0.05"/>
    <n v="36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s v="Y"/>
    <n v="1"/>
    <n v="307"/>
    <s v="L"/>
    <n v="11"/>
    <m/>
    <m/>
    <n v="11"/>
    <m/>
    <n v="0"/>
    <n v="0"/>
    <m/>
    <s v="dead base"/>
    <n v="1"/>
    <x v="3"/>
    <m/>
  </r>
  <r>
    <d v="2013-12-03T00:00:00"/>
    <x v="0"/>
    <x v="2"/>
    <x v="7"/>
    <s v="WFP"/>
    <x v="1"/>
    <x v="12"/>
    <n v="1"/>
    <n v="0.05"/>
    <n v="38"/>
    <m/>
    <m/>
    <m/>
    <m/>
    <m/>
    <s v="Y"/>
    <n v="2"/>
    <s v="6 3"/>
    <s v="L"/>
    <n v="12"/>
    <m/>
    <m/>
    <n v="12"/>
    <m/>
    <n v="0"/>
    <n v="0"/>
    <m/>
    <m/>
    <n v="0"/>
    <x v="0"/>
    <m/>
  </r>
  <r>
    <d v="2013-12-03T00:00:00"/>
    <x v="0"/>
    <x v="2"/>
    <x v="7"/>
    <s v="WFP"/>
    <x v="1"/>
    <x v="10"/>
    <n v="1"/>
    <n v="0.05"/>
    <n v="38"/>
    <m/>
    <m/>
    <m/>
    <m/>
    <m/>
    <s v="Y"/>
    <n v="3"/>
    <s v="6 5"/>
    <s v="R"/>
    <n v="42"/>
    <m/>
    <m/>
    <n v="42"/>
    <m/>
    <n v="0"/>
    <n v="0"/>
    <m/>
    <s v="dead south side"/>
    <n v="1"/>
    <x v="5"/>
    <m/>
  </r>
  <r>
    <d v="2013-12-03T00:00:00"/>
    <x v="0"/>
    <x v="2"/>
    <x v="7"/>
    <s v="WFP"/>
    <x v="1"/>
    <x v="21"/>
    <n v="1"/>
    <n v="0.05"/>
    <n v="38"/>
    <m/>
    <m/>
    <m/>
    <m/>
    <m/>
    <s v="Y"/>
    <n v="4"/>
    <s v="12 3"/>
    <s v="L"/>
    <n v="7"/>
    <m/>
    <m/>
    <n v="7"/>
    <m/>
    <n v="0"/>
    <n v="0"/>
    <m/>
    <m/>
    <n v="0"/>
    <x v="0"/>
    <m/>
  </r>
  <r>
    <d v="2013-12-03T00:00:00"/>
    <x v="0"/>
    <x v="2"/>
    <x v="7"/>
    <s v="WFP"/>
    <x v="1"/>
    <x v="9"/>
    <n v="1"/>
    <n v="0.05"/>
    <n v="38"/>
    <m/>
    <m/>
    <m/>
    <m/>
    <m/>
    <s v="Y"/>
    <n v="5"/>
    <s v="15 2"/>
    <s v="L"/>
    <n v="10"/>
    <m/>
    <m/>
    <n v="10"/>
    <m/>
    <n v="0"/>
    <n v="0"/>
    <m/>
    <s v="dead base"/>
    <n v="1"/>
    <x v="2"/>
    <m/>
  </r>
  <r>
    <d v="2013-12-03T00:00:00"/>
    <x v="0"/>
    <x v="2"/>
    <x v="7"/>
    <s v="WFP"/>
    <x v="1"/>
    <x v="12"/>
    <n v="1"/>
    <n v="0.05"/>
    <n v="38"/>
    <m/>
    <m/>
    <m/>
    <m/>
    <m/>
    <s v="Y"/>
    <n v="6"/>
    <s v="15 3"/>
    <s v="L"/>
    <n v="15"/>
    <m/>
    <m/>
    <n v="15"/>
    <m/>
    <n v="0"/>
    <n v="0"/>
    <m/>
    <m/>
    <n v="0"/>
    <x v="0"/>
    <s v="algae/sed over growth"/>
  </r>
  <r>
    <d v="2013-12-03T00:00:00"/>
    <x v="0"/>
    <x v="2"/>
    <x v="7"/>
    <s v="WFP"/>
    <x v="1"/>
    <x v="12"/>
    <n v="1"/>
    <n v="0.05"/>
    <n v="38"/>
    <m/>
    <m/>
    <m/>
    <m/>
    <m/>
    <s v="Y"/>
    <n v="7"/>
    <s v="15 9"/>
    <s v="L"/>
    <n v="14"/>
    <m/>
    <m/>
    <n v="14"/>
    <m/>
    <n v="0"/>
    <n v="0"/>
    <m/>
    <m/>
    <n v="0"/>
    <x v="0"/>
    <s v="receeding margin"/>
  </r>
  <r>
    <d v="2013-12-03T00:00:00"/>
    <x v="0"/>
    <x v="2"/>
    <x v="7"/>
    <s v="WFP"/>
    <x v="1"/>
    <x v="12"/>
    <n v="1"/>
    <n v="0.05"/>
    <n v="38"/>
    <m/>
    <m/>
    <m/>
    <m/>
    <m/>
    <s v="Y"/>
    <n v="8"/>
    <s v="16 1"/>
    <s v="R"/>
    <n v="13"/>
    <m/>
    <m/>
    <n v="13"/>
    <m/>
    <n v="0"/>
    <n v="0"/>
    <m/>
    <m/>
    <n v="0"/>
    <x v="0"/>
    <m/>
  </r>
  <r>
    <d v="2013-12-03T00:00:00"/>
    <x v="0"/>
    <x v="2"/>
    <x v="7"/>
    <s v="WFP"/>
    <x v="1"/>
    <x v="10"/>
    <n v="1"/>
    <n v="0.05"/>
    <n v="38"/>
    <m/>
    <m/>
    <m/>
    <m/>
    <m/>
    <s v="Y"/>
    <n v="9"/>
    <s v="17 3"/>
    <s v="L"/>
    <n v="72"/>
    <m/>
    <m/>
    <n v="72"/>
    <m/>
    <n v="0"/>
    <n v="0"/>
    <m/>
    <s v="dead patches"/>
    <n v="0"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8"/>
    <n v="1"/>
    <n v="0.05"/>
    <n v="38"/>
    <m/>
    <m/>
    <m/>
    <m/>
    <m/>
    <m/>
    <m/>
    <m/>
    <m/>
    <n v="6"/>
    <m/>
    <m/>
    <n v="6"/>
    <m/>
    <m/>
    <m/>
    <m/>
    <s v="mobile"/>
    <m/>
    <x v="0"/>
    <m/>
  </r>
  <r>
    <d v="2013-12-03T00:00:00"/>
    <x v="0"/>
    <x v="2"/>
    <x v="7"/>
    <s v="WFP"/>
    <x v="1"/>
    <x v="12"/>
    <n v="1"/>
    <n v="0.05"/>
    <n v="38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2"/>
    <x v="7"/>
    <s v="WFP"/>
    <x v="1"/>
    <x v="12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19"/>
    <m/>
    <m/>
    <n v="19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9"/>
    <m/>
    <m/>
    <n v="9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12"/>
    <m/>
    <m/>
    <n v="12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11"/>
    <m/>
    <m/>
    <n v="11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7"/>
    <s v="WFP"/>
    <x v="1"/>
    <x v="9"/>
    <n v="1"/>
    <n v="0.05"/>
    <n v="38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2"/>
    <x v="8"/>
    <s v="WFP"/>
    <x v="1"/>
    <x v="22"/>
    <n v="1"/>
    <n v="0.05"/>
    <n v="38"/>
    <m/>
    <m/>
    <m/>
    <m/>
    <m/>
    <s v="Y"/>
    <n v="1"/>
    <s v="1 1"/>
    <s v="R"/>
    <n v="9"/>
    <m/>
    <m/>
    <n v="9"/>
    <m/>
    <n v="0"/>
    <n v="0"/>
    <m/>
    <m/>
    <n v="0"/>
    <x v="0"/>
    <m/>
  </r>
  <r>
    <d v="2013-12-03T00:00:00"/>
    <x v="0"/>
    <x v="2"/>
    <x v="8"/>
    <s v="WFP"/>
    <x v="1"/>
    <x v="8"/>
    <n v="1"/>
    <n v="0.05"/>
    <n v="38"/>
    <m/>
    <m/>
    <m/>
    <m/>
    <m/>
    <s v="Y"/>
    <n v="2"/>
    <s v="2 3"/>
    <s v="L"/>
    <n v="21"/>
    <m/>
    <m/>
    <n v="21"/>
    <m/>
    <n v="0"/>
    <n v="0"/>
    <m/>
    <s v="dead patches"/>
    <n v="1"/>
    <x v="9"/>
    <s v="sed/algae overgrowth"/>
  </r>
  <r>
    <d v="2013-12-03T00:00:00"/>
    <x v="0"/>
    <x v="2"/>
    <x v="8"/>
    <s v="WFP"/>
    <x v="1"/>
    <x v="18"/>
    <n v="1"/>
    <n v="0.05"/>
    <n v="38"/>
    <m/>
    <m/>
    <m/>
    <m/>
    <m/>
    <s v="Y"/>
    <n v="3"/>
    <s v="9 4"/>
    <s v="R"/>
    <n v="11"/>
    <m/>
    <m/>
    <n v="11"/>
    <m/>
    <n v="0"/>
    <n v="0"/>
    <m/>
    <m/>
    <n v="1"/>
    <x v="10"/>
    <s v="margin pale"/>
  </r>
  <r>
    <d v="2013-12-03T00:00:00"/>
    <x v="0"/>
    <x v="2"/>
    <x v="8"/>
    <s v="WFP"/>
    <x v="1"/>
    <x v="9"/>
    <n v="1"/>
    <n v="0.05"/>
    <n v="38"/>
    <m/>
    <m/>
    <m/>
    <m/>
    <m/>
    <s v="Y"/>
    <n v="4"/>
    <s v="11 4"/>
    <s v="L"/>
    <n v="16"/>
    <m/>
    <m/>
    <n v="16"/>
    <m/>
    <n v="0"/>
    <n v="0"/>
    <m/>
    <m/>
    <n v="1"/>
    <x v="6"/>
    <m/>
  </r>
  <r>
    <d v="2013-12-03T00:00:00"/>
    <x v="0"/>
    <x v="2"/>
    <x v="8"/>
    <s v="WFP"/>
    <x v="1"/>
    <x v="9"/>
    <n v="1"/>
    <n v="0.05"/>
    <n v="38"/>
    <m/>
    <m/>
    <m/>
    <m/>
    <m/>
    <s v="Y"/>
    <n v="5"/>
    <s v="18 9"/>
    <s v="R"/>
    <n v="14"/>
    <m/>
    <m/>
    <n v="14"/>
    <m/>
    <n v="0"/>
    <n v="0"/>
    <m/>
    <m/>
    <n v="1"/>
    <x v="11"/>
    <m/>
  </r>
  <r>
    <d v="2013-12-03T00:00:00"/>
    <x v="0"/>
    <x v="2"/>
    <x v="8"/>
    <s v="WFP"/>
    <x v="1"/>
    <x v="7"/>
    <n v="1"/>
    <n v="0.05"/>
    <n v="38"/>
    <m/>
    <m/>
    <m/>
    <m/>
    <m/>
    <s v="Y"/>
    <n v="6"/>
    <s v="18 9"/>
    <s v="L"/>
    <n v="20"/>
    <m/>
    <m/>
    <n v="20"/>
    <m/>
    <n v="0"/>
    <n v="0"/>
    <m/>
    <m/>
    <n v="1"/>
    <x v="7"/>
    <m/>
  </r>
  <r>
    <d v="2013-12-03T00:00:00"/>
    <x v="0"/>
    <x v="2"/>
    <x v="8"/>
    <s v="WFP"/>
    <x v="1"/>
    <x v="23"/>
    <n v="1"/>
    <n v="0.05"/>
    <n v="38"/>
    <m/>
    <m/>
    <m/>
    <m/>
    <m/>
    <s v="Y"/>
    <n v="7"/>
    <s v="19 2"/>
    <s v="L"/>
    <n v="23"/>
    <m/>
    <m/>
    <n v="23"/>
    <m/>
    <n v="0"/>
    <n v="0"/>
    <m/>
    <m/>
    <n v="1"/>
    <x v="10"/>
    <s v="margin"/>
  </r>
  <r>
    <d v="2013-12-03T00:00:00"/>
    <x v="0"/>
    <x v="2"/>
    <x v="8"/>
    <s v="WFP"/>
    <x v="1"/>
    <x v="10"/>
    <n v="1"/>
    <n v="0.05"/>
    <n v="38"/>
    <m/>
    <m/>
    <m/>
    <m/>
    <m/>
    <s v="Y"/>
    <n v="8"/>
    <s v="19 3"/>
    <s v="R"/>
    <n v="60"/>
    <m/>
    <m/>
    <n v="60"/>
    <m/>
    <n v="0"/>
    <n v="0"/>
    <m/>
    <m/>
    <n v="0"/>
    <x v="0"/>
    <m/>
  </r>
  <r>
    <d v="2013-12-03T00:00:00"/>
    <x v="0"/>
    <x v="2"/>
    <x v="8"/>
    <s v="WFP"/>
    <x v="1"/>
    <x v="8"/>
    <n v="1"/>
    <n v="0.05"/>
    <n v="38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2"/>
    <x v="8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8"/>
    <n v="1"/>
    <n v="0.05"/>
    <n v="38"/>
    <m/>
    <m/>
    <m/>
    <m/>
    <m/>
    <m/>
    <m/>
    <m/>
    <m/>
    <n v="7"/>
    <m/>
    <m/>
    <n v="7"/>
    <m/>
    <m/>
    <m/>
    <m/>
    <m/>
    <m/>
    <x v="0"/>
    <m/>
  </r>
  <r>
    <d v="2013-12-03T00:00:00"/>
    <x v="0"/>
    <x v="2"/>
    <x v="8"/>
    <s v="WFP"/>
    <x v="1"/>
    <x v="8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11"/>
    <n v="1"/>
    <n v="0.05"/>
    <n v="38"/>
    <m/>
    <m/>
    <m/>
    <m/>
    <m/>
    <m/>
    <m/>
    <m/>
    <m/>
    <n v="4"/>
    <m/>
    <m/>
    <n v="4"/>
    <m/>
    <m/>
    <m/>
    <m/>
    <m/>
    <m/>
    <x v="0"/>
    <m/>
  </r>
  <r>
    <d v="2013-12-03T00:00:00"/>
    <x v="0"/>
    <x v="2"/>
    <x v="8"/>
    <s v="WFP"/>
    <x v="1"/>
    <x v="11"/>
    <n v="1"/>
    <n v="0.05"/>
    <n v="38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2"/>
    <x v="8"/>
    <s v="WFP"/>
    <x v="1"/>
    <x v="11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11"/>
    <n v="1"/>
    <n v="0.05"/>
    <n v="38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2"/>
    <x v="8"/>
    <s v="WFP"/>
    <x v="1"/>
    <x v="12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1"/>
    <m/>
    <m/>
    <n v="11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9"/>
    <m/>
    <m/>
    <n v="9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2"/>
    <m/>
    <m/>
    <n v="12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0"/>
    <m/>
    <m/>
    <n v="10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6"/>
    <m/>
    <m/>
    <n v="6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3"/>
    <m/>
    <m/>
    <n v="13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2"/>
    <m/>
    <m/>
    <n v="12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5"/>
    <m/>
    <m/>
    <n v="5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2"/>
    <m/>
    <m/>
    <n v="12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3"/>
    <m/>
    <m/>
    <n v="13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2"/>
    <m/>
    <m/>
    <n v="12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10"/>
    <m/>
    <m/>
    <n v="10"/>
    <m/>
    <m/>
    <m/>
    <m/>
    <m/>
    <m/>
    <x v="0"/>
    <m/>
  </r>
  <r>
    <d v="2013-12-03T00:00:00"/>
    <x v="0"/>
    <x v="2"/>
    <x v="8"/>
    <s v="WFP"/>
    <x v="1"/>
    <x v="9"/>
    <n v="1"/>
    <n v="0.05"/>
    <n v="38"/>
    <m/>
    <m/>
    <m/>
    <m/>
    <m/>
    <m/>
    <m/>
    <m/>
    <m/>
    <n v="8"/>
    <m/>
    <m/>
    <n v="8"/>
    <m/>
    <m/>
    <m/>
    <m/>
    <m/>
    <m/>
    <x v="0"/>
    <m/>
  </r>
  <r>
    <d v="2013-12-03T00:00:00"/>
    <x v="0"/>
    <x v="0"/>
    <x v="0"/>
    <s v="WFP"/>
    <x v="2"/>
    <x v="24"/>
    <n v="3"/>
    <n v="0.1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0"/>
    <s v="WFP"/>
    <x v="2"/>
    <x v="25"/>
    <n v="11"/>
    <n v="0.55000000000000004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0"/>
    <s v="WFP"/>
    <x v="2"/>
    <x v="26"/>
    <n v="6"/>
    <n v="0.3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0"/>
    <s v="WFP"/>
    <x v="2"/>
    <x v="27"/>
    <n v="22"/>
    <n v="1.1000000000000001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0"/>
    <s v="WFP"/>
    <x v="2"/>
    <x v="28"/>
    <n v="16"/>
    <n v="0.8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0"/>
    <s v="WFP"/>
    <x v="2"/>
    <x v="29"/>
    <n v="2"/>
    <n v="0.1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0"/>
    <s v="WFP"/>
    <x v="2"/>
    <x v="30"/>
    <n v="4"/>
    <n v="0.2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1"/>
    <s v="WFP"/>
    <x v="2"/>
    <x v="24"/>
    <n v="12"/>
    <n v="0.6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1"/>
    <s v="WFP"/>
    <x v="2"/>
    <x v="25"/>
    <n v="10"/>
    <n v="0.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1"/>
    <s v="WFP"/>
    <x v="2"/>
    <x v="26"/>
    <n v="1"/>
    <n v="0.0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1"/>
    <s v="WFP"/>
    <x v="2"/>
    <x v="27"/>
    <n v="10"/>
    <n v="0.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1"/>
    <s v="WFP"/>
    <x v="2"/>
    <x v="28"/>
    <n v="21"/>
    <n v="1.0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2"/>
    <s v="WFP"/>
    <x v="2"/>
    <x v="24"/>
    <n v="5"/>
    <n v="0.2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2"/>
    <s v="WFP"/>
    <x v="2"/>
    <x v="25"/>
    <n v="5"/>
    <n v="0.2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2"/>
    <s v="WFP"/>
    <x v="2"/>
    <x v="26"/>
    <n v="1"/>
    <n v="0.0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2"/>
    <s v="WFP"/>
    <x v="2"/>
    <x v="27"/>
    <n v="20"/>
    <n v="1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0"/>
    <x v="2"/>
    <s v="WFP"/>
    <x v="2"/>
    <x v="28"/>
    <n v="8"/>
    <n v="0.4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1"/>
    <x v="3"/>
    <s v="WPF"/>
    <x v="2"/>
    <x v="24"/>
    <n v="6"/>
    <n v="0.3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3"/>
    <s v="WPF"/>
    <x v="2"/>
    <x v="25"/>
    <n v="16"/>
    <n v="0.8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3"/>
    <s v="WPF"/>
    <x v="2"/>
    <x v="26"/>
    <n v="17"/>
    <n v="0.85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3"/>
    <s v="WPF"/>
    <x v="2"/>
    <x v="27"/>
    <n v="20"/>
    <n v="1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3"/>
    <s v="WPF"/>
    <x v="2"/>
    <x v="28"/>
    <n v="2"/>
    <n v="0.1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3"/>
    <s v="WPF"/>
    <x v="2"/>
    <x v="29"/>
    <n v="2"/>
    <n v="0.1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3"/>
    <s v="WPF"/>
    <x v="2"/>
    <x v="30"/>
    <n v="3"/>
    <n v="0.15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2"/>
    <x v="24"/>
    <n v="8"/>
    <n v="0.4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2"/>
    <x v="25"/>
    <n v="21"/>
    <n v="1.05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2"/>
    <x v="26"/>
    <n v="10"/>
    <n v="0.5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2"/>
    <x v="27"/>
    <n v="22"/>
    <n v="1.1000000000000001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2"/>
    <x v="28"/>
    <n v="2"/>
    <n v="0.1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2"/>
    <x v="29"/>
    <n v="3"/>
    <n v="0.15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2"/>
    <x v="30"/>
    <n v="2"/>
    <n v="0.1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5"/>
    <s v="JDC"/>
    <x v="2"/>
    <x v="24"/>
    <n v="18"/>
    <n v="0.9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5"/>
    <s v="JDC"/>
    <x v="2"/>
    <x v="25"/>
    <n v="12"/>
    <n v="0.6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5"/>
    <s v="JDC"/>
    <x v="2"/>
    <x v="26"/>
    <n v="5"/>
    <n v="0.25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5"/>
    <s v="JDC"/>
    <x v="2"/>
    <x v="27"/>
    <n v="56"/>
    <n v="2.8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5"/>
    <s v="JDC"/>
    <x v="2"/>
    <x v="28"/>
    <n v="30"/>
    <n v="1.5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5"/>
    <s v="JDC"/>
    <x v="2"/>
    <x v="29"/>
    <n v="5"/>
    <n v="0.25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6"/>
    <s v="WFP"/>
    <x v="2"/>
    <x v="24"/>
    <n v="18"/>
    <n v="0.9"/>
    <n v="36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6"/>
    <s v="WFP"/>
    <x v="2"/>
    <x v="25"/>
    <n v="13"/>
    <n v="0.65"/>
    <n v="36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6"/>
    <s v="WFP"/>
    <x v="2"/>
    <x v="26"/>
    <n v="4"/>
    <n v="0.2"/>
    <n v="36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6"/>
    <s v="WFP"/>
    <x v="2"/>
    <x v="27"/>
    <n v="29"/>
    <n v="1.45"/>
    <n v="36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6"/>
    <s v="WFP"/>
    <x v="2"/>
    <x v="28"/>
    <n v="23"/>
    <n v="1.1499999999999999"/>
    <n v="36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6"/>
    <s v="WFP"/>
    <x v="2"/>
    <x v="29"/>
    <n v="2"/>
    <n v="0.1"/>
    <n v="36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7"/>
    <s v="WFP"/>
    <x v="2"/>
    <x v="24"/>
    <n v="10"/>
    <n v="0.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7"/>
    <s v="WFP"/>
    <x v="2"/>
    <x v="25"/>
    <n v="7"/>
    <n v="0.3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7"/>
    <s v="WFP"/>
    <x v="2"/>
    <x v="26"/>
    <n v="12"/>
    <n v="0.6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7"/>
    <s v="WFP"/>
    <x v="2"/>
    <x v="27"/>
    <n v="46"/>
    <n v="2.2999999999999998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7"/>
    <s v="WFP"/>
    <x v="2"/>
    <x v="28"/>
    <n v="19"/>
    <n v="0.9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7"/>
    <s v="WFP"/>
    <x v="2"/>
    <x v="29"/>
    <n v="1"/>
    <n v="0.0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2"/>
    <x v="24"/>
    <n v="6"/>
    <n v="0.3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2"/>
    <x v="25"/>
    <n v="37"/>
    <n v="1.8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2"/>
    <x v="26"/>
    <n v="8"/>
    <n v="0.4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2"/>
    <x v="27"/>
    <n v="17"/>
    <n v="0.8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2"/>
    <x v="28"/>
    <n v="7"/>
    <n v="0.3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2"/>
    <x v="29"/>
    <n v="1"/>
    <n v="0.0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2"/>
    <x v="30"/>
    <n v="1"/>
    <n v="0.05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0"/>
    <x v="0"/>
    <s v="WFP"/>
    <x v="3"/>
    <x v="31"/>
    <n v="1"/>
    <n v="0.05"/>
    <n v="40"/>
    <m/>
    <m/>
    <m/>
    <m/>
    <m/>
    <m/>
    <m/>
    <m/>
    <m/>
    <m/>
    <m/>
    <m/>
    <m/>
    <m/>
    <m/>
    <n v="0"/>
    <m/>
    <m/>
    <m/>
    <x v="0"/>
    <m/>
  </r>
  <r>
    <d v="2013-12-03T00:00:00"/>
    <x v="0"/>
    <x v="1"/>
    <x v="3"/>
    <s v="WPF"/>
    <x v="3"/>
    <x v="31"/>
    <n v="1"/>
    <n v="0.05"/>
    <n v="34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4"/>
    <s v="WPF"/>
    <x v="3"/>
    <x v="31"/>
    <n v="1"/>
    <n v="0.05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1"/>
    <x v="5"/>
    <s v="JDC"/>
    <x v="3"/>
    <x v="31"/>
    <n v="8"/>
    <n v="0.4"/>
    <n v="33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6"/>
    <s v="WFP"/>
    <x v="3"/>
    <x v="31"/>
    <n v="1"/>
    <n v="0.05"/>
    <n v="36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7"/>
    <s v="WFP"/>
    <x v="3"/>
    <x v="31"/>
    <n v="4"/>
    <n v="0.2"/>
    <n v="38"/>
    <m/>
    <m/>
    <m/>
    <m/>
    <m/>
    <m/>
    <m/>
    <m/>
    <m/>
    <m/>
    <m/>
    <m/>
    <m/>
    <m/>
    <m/>
    <m/>
    <m/>
    <m/>
    <m/>
    <x v="0"/>
    <m/>
  </r>
  <r>
    <d v="2013-12-03T00:00:00"/>
    <x v="0"/>
    <x v="2"/>
    <x v="8"/>
    <s v="WFP"/>
    <x v="3"/>
    <x v="31"/>
    <n v="1"/>
    <n v="0.05"/>
    <n v="38"/>
    <m/>
    <m/>
    <m/>
    <m/>
    <m/>
    <m/>
    <m/>
    <m/>
    <m/>
    <m/>
    <m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3"/>
    <x v="9"/>
    <s v="AJS"/>
    <x v="0"/>
    <x v="0"/>
    <n v="1"/>
    <n v="0.05"/>
    <n v="44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3"/>
    <x v="9"/>
    <s v="AJS"/>
    <x v="0"/>
    <x v="5"/>
    <n v="1"/>
    <n v="0.05"/>
    <n v="44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5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5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4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4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40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3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3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3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25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35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35"/>
    <m/>
    <m/>
    <m/>
    <m/>
    <m/>
    <m/>
    <m/>
    <m/>
    <x v="0"/>
    <m/>
  </r>
  <r>
    <d v="2013-12-04T00:00:00"/>
    <x v="0"/>
    <x v="3"/>
    <x v="9"/>
    <s v="AJS"/>
    <x v="0"/>
    <x v="1"/>
    <n v="1"/>
    <n v="0.05"/>
    <n v="44"/>
    <m/>
    <m/>
    <m/>
    <m/>
    <m/>
    <m/>
    <m/>
    <m/>
    <m/>
    <m/>
    <n v="35"/>
    <m/>
    <m/>
    <m/>
    <m/>
    <n v="0"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3"/>
    <x v="10"/>
    <s v="AJS"/>
    <x v="0"/>
    <x v="0"/>
    <n v="1"/>
    <n v="0.05"/>
    <n v="44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3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3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3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4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4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40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7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70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3"/>
    <x v="10"/>
    <s v="AJS"/>
    <x v="0"/>
    <x v="1"/>
    <n v="1"/>
    <n v="0.05"/>
    <n v="44"/>
    <m/>
    <m/>
    <m/>
    <m/>
    <m/>
    <m/>
    <m/>
    <m/>
    <m/>
    <m/>
    <n v="35"/>
    <m/>
    <m/>
    <m/>
    <m/>
    <n v="0"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1"/>
    <s v="AJS"/>
    <x v="0"/>
    <x v="0"/>
    <n v="1"/>
    <n v="0.05"/>
    <n v="45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3"/>
    <x v="11"/>
    <s v="AJS"/>
    <x v="0"/>
    <x v="6"/>
    <n v="1"/>
    <n v="0.05"/>
    <n v="45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50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50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40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40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4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15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20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6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10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80"/>
    <m/>
    <m/>
    <m/>
    <m/>
    <n v="0"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25"/>
    <m/>
    <m/>
    <m/>
    <m/>
    <m/>
    <m/>
    <m/>
    <m/>
    <x v="0"/>
    <m/>
  </r>
  <r>
    <d v="2013-12-04T00:00:00"/>
    <x v="0"/>
    <x v="3"/>
    <x v="11"/>
    <s v="AJS"/>
    <x v="0"/>
    <x v="1"/>
    <n v="1"/>
    <n v="0.05"/>
    <n v="45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2"/>
    <s v="AJS"/>
    <x v="0"/>
    <x v="0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2"/>
    <s v="AJS"/>
    <x v="0"/>
    <x v="5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2"/>
    <s v="AJS"/>
    <x v="0"/>
    <x v="5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6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6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6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6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7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7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7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0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45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35"/>
    <m/>
    <m/>
    <m/>
    <m/>
    <n v="0"/>
    <m/>
    <m/>
    <m/>
    <x v="0"/>
    <m/>
  </r>
  <r>
    <d v="2013-12-04T00:00:00"/>
    <x v="0"/>
    <x v="4"/>
    <x v="12"/>
    <s v="AJS"/>
    <x v="0"/>
    <x v="1"/>
    <n v="1"/>
    <n v="0.05"/>
    <n v="36"/>
    <m/>
    <m/>
    <m/>
    <m/>
    <m/>
    <m/>
    <m/>
    <m/>
    <m/>
    <m/>
    <n v="55"/>
    <m/>
    <m/>
    <m/>
    <m/>
    <n v="0"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4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2"/>
    <s v="AJS"/>
    <x v="0"/>
    <x v="3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2"/>
    <s v="AJS"/>
    <x v="0"/>
    <x v="3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3"/>
    <s v="AJS"/>
    <x v="0"/>
    <x v="0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3"/>
    <s v="AJS"/>
    <x v="0"/>
    <x v="5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3"/>
    <s v="AJS"/>
    <x v="0"/>
    <x v="5"/>
    <n v="1"/>
    <n v="0.05"/>
    <n v="36"/>
    <m/>
    <m/>
    <m/>
    <m/>
    <m/>
    <m/>
    <m/>
    <m/>
    <m/>
    <m/>
    <n v="45"/>
    <m/>
    <m/>
    <m/>
    <m/>
    <n v="0"/>
    <m/>
    <m/>
    <m/>
    <x v="0"/>
    <m/>
  </r>
  <r>
    <d v="2013-12-04T00:00:00"/>
    <x v="0"/>
    <x v="4"/>
    <x v="13"/>
    <s v="AJS"/>
    <x v="0"/>
    <x v="6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3"/>
    <s v="AJS"/>
    <x v="0"/>
    <x v="6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60"/>
    <m/>
    <m/>
    <m/>
    <m/>
    <m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60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3"/>
    <s v="AJS"/>
    <x v="0"/>
    <x v="1"/>
    <n v="1"/>
    <n v="0.05"/>
    <n v="36"/>
    <m/>
    <m/>
    <m/>
    <m/>
    <m/>
    <m/>
    <m/>
    <m/>
    <m/>
    <m/>
    <n v="40"/>
    <m/>
    <m/>
    <m/>
    <m/>
    <n v="0"/>
    <m/>
    <m/>
    <m/>
    <x v="0"/>
    <m/>
  </r>
  <r>
    <d v="2013-12-04T00:00:00"/>
    <x v="0"/>
    <x v="4"/>
    <x v="13"/>
    <s v="AJS"/>
    <x v="0"/>
    <x v="4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3"/>
    <s v="AJS"/>
    <x v="0"/>
    <x v="4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4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3"/>
    <s v="AJS"/>
    <x v="0"/>
    <x v="4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3"/>
    <s v="AJS"/>
    <x v="0"/>
    <x v="3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4"/>
    <s v="AJS"/>
    <x v="0"/>
    <x v="0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4"/>
    <s v="AJS"/>
    <x v="0"/>
    <x v="0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4"/>
    <s v="AJS"/>
    <x v="0"/>
    <x v="0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4T00:00:00"/>
    <x v="0"/>
    <x v="4"/>
    <x v="14"/>
    <s v="AJS"/>
    <x v="0"/>
    <x v="0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4"/>
    <s v="AJS"/>
    <x v="0"/>
    <x v="0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4"/>
    <s v="AJS"/>
    <x v="0"/>
    <x v="0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4"/>
    <s v="AJS"/>
    <x v="0"/>
    <x v="2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4"/>
    <s v="AJS"/>
    <x v="0"/>
    <x v="2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4"/>
    <s v="AJS"/>
    <x v="0"/>
    <x v="6"/>
    <n v="1"/>
    <n v="0.05"/>
    <n v="36"/>
    <m/>
    <m/>
    <m/>
    <m/>
    <m/>
    <m/>
    <m/>
    <m/>
    <m/>
    <m/>
    <n v="16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0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55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7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40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40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35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45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60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65"/>
    <m/>
    <m/>
    <m/>
    <m/>
    <n v="0"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5"/>
    <m/>
    <m/>
    <m/>
    <m/>
    <m/>
    <m/>
    <m/>
    <m/>
    <x v="0"/>
    <m/>
  </r>
  <r>
    <d v="2013-12-04T00:00:00"/>
    <x v="0"/>
    <x v="4"/>
    <x v="14"/>
    <s v="AJS"/>
    <x v="0"/>
    <x v="1"/>
    <n v="1"/>
    <n v="0.05"/>
    <n v="36"/>
    <m/>
    <m/>
    <m/>
    <m/>
    <m/>
    <m/>
    <m/>
    <m/>
    <m/>
    <m/>
    <n v="25"/>
    <m/>
    <m/>
    <m/>
    <m/>
    <n v="0"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15"/>
    <m/>
    <m/>
    <m/>
    <m/>
    <m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15"/>
    <m/>
    <m/>
    <m/>
    <m/>
    <n v="0"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20"/>
    <m/>
    <m/>
    <m/>
    <m/>
    <m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20"/>
    <m/>
    <m/>
    <m/>
    <m/>
    <n v="0"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10"/>
    <m/>
    <m/>
    <m/>
    <m/>
    <m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10"/>
    <m/>
    <m/>
    <m/>
    <m/>
    <n v="0"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40"/>
    <m/>
    <m/>
    <m/>
    <m/>
    <n v="0"/>
    <m/>
    <m/>
    <m/>
    <x v="0"/>
    <m/>
  </r>
  <r>
    <d v="2013-12-04T00:00:00"/>
    <x v="0"/>
    <x v="4"/>
    <x v="14"/>
    <s v="AJS"/>
    <x v="0"/>
    <x v="4"/>
    <n v="1"/>
    <n v="0.05"/>
    <n v="36"/>
    <m/>
    <m/>
    <m/>
    <m/>
    <m/>
    <m/>
    <m/>
    <m/>
    <m/>
    <m/>
    <n v="30"/>
    <m/>
    <m/>
    <m/>
    <m/>
    <n v="0"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0"/>
    <n v="1"/>
    <n v="0.05"/>
    <n v="37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5"/>
    <s v="AJS"/>
    <x v="0"/>
    <x v="5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5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5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32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6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6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6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60"/>
    <m/>
    <m/>
    <m/>
    <m/>
    <m/>
    <m/>
    <m/>
    <m/>
    <x v="0"/>
    <m/>
  </r>
  <r>
    <d v="2013-12-04T00:00:00"/>
    <x v="0"/>
    <x v="5"/>
    <x v="15"/>
    <s v="AJS"/>
    <x v="0"/>
    <x v="1"/>
    <n v="1"/>
    <n v="0.05"/>
    <n v="37"/>
    <m/>
    <m/>
    <m/>
    <m/>
    <m/>
    <m/>
    <m/>
    <m/>
    <m/>
    <m/>
    <n v="70"/>
    <m/>
    <m/>
    <m/>
    <m/>
    <m/>
    <m/>
    <m/>
    <m/>
    <x v="0"/>
    <m/>
  </r>
  <r>
    <d v="2013-12-04T00:00:00"/>
    <x v="0"/>
    <x v="5"/>
    <x v="15"/>
    <s v="AJS"/>
    <x v="0"/>
    <x v="4"/>
    <n v="1"/>
    <n v="0.05"/>
    <n v="37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5"/>
    <s v="AJS"/>
    <x v="0"/>
    <x v="4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5"/>
    <s v="AJS"/>
    <x v="0"/>
    <x v="4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5"/>
    <s v="AJS"/>
    <x v="0"/>
    <x v="4"/>
    <n v="1"/>
    <n v="0.05"/>
    <n v="37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7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6"/>
    <s v="AJS"/>
    <x v="0"/>
    <x v="0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6"/>
    <s v="AJS"/>
    <x v="0"/>
    <x v="5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5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7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6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6"/>
    <s v="AJS"/>
    <x v="0"/>
    <x v="4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5"/>
    <m/>
    <m/>
    <m/>
    <m/>
    <m/>
    <m/>
    <m/>
    <m/>
    <x v="0"/>
    <m/>
  </r>
  <r>
    <d v="2013-12-04T00:00:00"/>
    <x v="0"/>
    <x v="5"/>
    <x v="17"/>
    <s v="AJS"/>
    <x v="0"/>
    <x v="5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5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6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2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3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45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5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6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6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6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6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6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6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70"/>
    <m/>
    <m/>
    <m/>
    <m/>
    <m/>
    <m/>
    <m/>
    <m/>
    <x v="0"/>
    <m/>
  </r>
  <r>
    <d v="2013-12-04T00:00:00"/>
    <x v="0"/>
    <x v="5"/>
    <x v="17"/>
    <s v="AJS"/>
    <x v="0"/>
    <x v="1"/>
    <n v="1"/>
    <n v="0.05"/>
    <n v="39"/>
    <m/>
    <m/>
    <m/>
    <m/>
    <m/>
    <m/>
    <m/>
    <m/>
    <m/>
    <m/>
    <n v="80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10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15"/>
    <m/>
    <m/>
    <m/>
    <m/>
    <m/>
    <m/>
    <m/>
    <m/>
    <x v="0"/>
    <m/>
  </r>
  <r>
    <d v="2013-12-04T00:00:00"/>
    <x v="0"/>
    <x v="5"/>
    <x v="17"/>
    <s v="AJS"/>
    <x v="0"/>
    <x v="4"/>
    <n v="1"/>
    <n v="0.05"/>
    <n v="39"/>
    <m/>
    <m/>
    <m/>
    <m/>
    <m/>
    <m/>
    <m/>
    <m/>
    <m/>
    <m/>
    <n v="20"/>
    <m/>
    <m/>
    <m/>
    <m/>
    <m/>
    <m/>
    <m/>
    <m/>
    <x v="0"/>
    <m/>
  </r>
  <r>
    <d v="2013-12-04T00:00:00"/>
    <x v="0"/>
    <x v="5"/>
    <x v="17"/>
    <s v="AJS"/>
    <x v="0"/>
    <x v="3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5"/>
    <x v="17"/>
    <s v="AJS"/>
    <x v="0"/>
    <x v="0"/>
    <n v="1"/>
    <n v="0.05"/>
    <n v="39"/>
    <m/>
    <m/>
    <m/>
    <m/>
    <m/>
    <m/>
    <m/>
    <m/>
    <m/>
    <m/>
    <n v="5"/>
    <m/>
    <m/>
    <m/>
    <m/>
    <m/>
    <m/>
    <m/>
    <m/>
    <x v="0"/>
    <m/>
  </r>
  <r>
    <d v="2013-12-04T00:00:00"/>
    <x v="0"/>
    <x v="3"/>
    <x v="9"/>
    <s v="JDC"/>
    <x v="1"/>
    <x v="12"/>
    <n v="1"/>
    <n v="0.05"/>
    <n v="44"/>
    <m/>
    <m/>
    <m/>
    <m/>
    <m/>
    <s v="Y"/>
    <n v="1"/>
    <s v="2 8"/>
    <s v="R"/>
    <n v="12"/>
    <m/>
    <m/>
    <n v="12"/>
    <m/>
    <n v="0"/>
    <n v="0"/>
    <m/>
    <m/>
    <n v="0"/>
    <x v="0"/>
    <m/>
  </r>
  <r>
    <d v="2013-12-04T00:00:00"/>
    <x v="0"/>
    <x v="3"/>
    <x v="9"/>
    <s v="JDC"/>
    <x v="1"/>
    <x v="7"/>
    <n v="1"/>
    <n v="0.05"/>
    <n v="44"/>
    <m/>
    <m/>
    <m/>
    <m/>
    <m/>
    <s v="Y"/>
    <n v="2"/>
    <s v="3 8"/>
    <s v="L"/>
    <n v="16"/>
    <m/>
    <m/>
    <n v="16"/>
    <m/>
    <n v="0"/>
    <n v="0"/>
    <m/>
    <m/>
    <n v="1"/>
    <x v="4"/>
    <m/>
  </r>
  <r>
    <d v="2013-12-04T00:00:00"/>
    <x v="0"/>
    <x v="3"/>
    <x v="9"/>
    <s v="JDC"/>
    <x v="1"/>
    <x v="12"/>
    <n v="1"/>
    <n v="0.05"/>
    <n v="44"/>
    <m/>
    <m/>
    <m/>
    <m/>
    <m/>
    <s v="Y"/>
    <n v="3"/>
    <s v="6 05"/>
    <s v="R"/>
    <n v="6"/>
    <m/>
    <m/>
    <n v="6"/>
    <m/>
    <n v="0"/>
    <n v="0"/>
    <m/>
    <m/>
    <n v="0"/>
    <x v="0"/>
    <m/>
  </r>
  <r>
    <d v="2013-12-04T00:00:00"/>
    <x v="0"/>
    <x v="3"/>
    <x v="9"/>
    <s v="JDC"/>
    <x v="1"/>
    <x v="9"/>
    <n v="1"/>
    <n v="0.05"/>
    <n v="44"/>
    <m/>
    <m/>
    <m/>
    <m/>
    <m/>
    <s v="Y"/>
    <n v="4"/>
    <s v="6 1"/>
    <s v="R"/>
    <n v="10"/>
    <m/>
    <m/>
    <n v="10"/>
    <m/>
    <n v="0"/>
    <n v="0"/>
    <m/>
    <m/>
    <n v="1"/>
    <x v="2"/>
    <m/>
  </r>
  <r>
    <d v="2013-12-04T00:00:00"/>
    <x v="0"/>
    <x v="3"/>
    <x v="9"/>
    <s v="JDC"/>
    <x v="1"/>
    <x v="12"/>
    <n v="1"/>
    <n v="0.05"/>
    <n v="44"/>
    <m/>
    <m/>
    <m/>
    <m/>
    <m/>
    <s v="Y"/>
    <n v="5"/>
    <s v="11 7"/>
    <s v="L"/>
    <n v="30"/>
    <m/>
    <m/>
    <n v="30"/>
    <m/>
    <n v="0"/>
    <n v="0"/>
    <m/>
    <m/>
    <n v="0"/>
    <x v="0"/>
    <m/>
  </r>
  <r>
    <d v="2013-12-04T00:00:00"/>
    <x v="0"/>
    <x v="3"/>
    <x v="9"/>
    <s v="JDC"/>
    <x v="1"/>
    <x v="9"/>
    <n v="1"/>
    <n v="0.05"/>
    <n v="44"/>
    <m/>
    <m/>
    <m/>
    <m/>
    <m/>
    <s v="Y"/>
    <n v="6"/>
    <s v="12 5"/>
    <s v="C"/>
    <n v="12"/>
    <m/>
    <m/>
    <n v="12"/>
    <m/>
    <n v="0"/>
    <n v="0"/>
    <m/>
    <m/>
    <n v="0"/>
    <x v="0"/>
    <m/>
  </r>
  <r>
    <d v="2013-12-04T00:00:00"/>
    <x v="0"/>
    <x v="3"/>
    <x v="9"/>
    <s v="JDC"/>
    <x v="1"/>
    <x v="9"/>
    <n v="1"/>
    <n v="0.05"/>
    <n v="44"/>
    <m/>
    <m/>
    <m/>
    <m/>
    <m/>
    <s v="Y"/>
    <n v="7"/>
    <s v="16 6"/>
    <s v="R"/>
    <n v="13"/>
    <m/>
    <m/>
    <n v="13"/>
    <m/>
    <n v="0"/>
    <n v="0"/>
    <m/>
    <m/>
    <n v="1"/>
    <x v="2"/>
    <m/>
  </r>
  <r>
    <d v="2013-12-04T00:00:00"/>
    <x v="0"/>
    <x v="3"/>
    <x v="9"/>
    <s v="JDC"/>
    <x v="1"/>
    <x v="10"/>
    <n v="1"/>
    <n v="0.05"/>
    <n v="44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3"/>
    <x v="9"/>
    <s v="JDC"/>
    <x v="1"/>
    <x v="33"/>
    <n v="1"/>
    <n v="0.05"/>
    <n v="44"/>
    <m/>
    <m/>
    <m/>
    <m/>
    <m/>
    <m/>
    <m/>
    <m/>
    <m/>
    <s v="2 5"/>
    <m/>
    <m/>
    <s v="2 5"/>
    <m/>
    <m/>
    <m/>
    <m/>
    <m/>
    <m/>
    <x v="0"/>
    <m/>
  </r>
  <r>
    <d v="2013-12-04T00:00:00"/>
    <x v="0"/>
    <x v="3"/>
    <x v="9"/>
    <s v="JDC"/>
    <x v="1"/>
    <x v="33"/>
    <n v="1"/>
    <n v="0.05"/>
    <n v="44"/>
    <m/>
    <m/>
    <m/>
    <m/>
    <m/>
    <m/>
    <m/>
    <m/>
    <m/>
    <s v="2 5"/>
    <m/>
    <m/>
    <s v="2 5"/>
    <m/>
    <m/>
    <n v="0"/>
    <m/>
    <m/>
    <m/>
    <x v="0"/>
    <m/>
  </r>
  <r>
    <d v="2013-12-04T00:00:00"/>
    <x v="0"/>
    <x v="3"/>
    <x v="9"/>
    <s v="JDC"/>
    <x v="1"/>
    <x v="33"/>
    <n v="1"/>
    <n v="0.05"/>
    <n v="44"/>
    <m/>
    <m/>
    <m/>
    <m/>
    <m/>
    <m/>
    <m/>
    <m/>
    <m/>
    <n v="3"/>
    <m/>
    <m/>
    <n v="3"/>
    <m/>
    <m/>
    <n v="0"/>
    <m/>
    <m/>
    <m/>
    <x v="0"/>
    <m/>
  </r>
  <r>
    <d v="2013-12-04T00:00:00"/>
    <x v="0"/>
    <x v="3"/>
    <x v="9"/>
    <s v="JDC"/>
    <x v="1"/>
    <x v="13"/>
    <n v="1"/>
    <n v="0.05"/>
    <n v="44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3"/>
    <x v="9"/>
    <s v="JDC"/>
    <x v="1"/>
    <x v="11"/>
    <n v="1"/>
    <n v="0.05"/>
    <n v="44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3"/>
    <x v="9"/>
    <s v="JDC"/>
    <x v="1"/>
    <x v="11"/>
    <n v="1"/>
    <n v="0.05"/>
    <n v="44"/>
    <m/>
    <m/>
    <m/>
    <m/>
    <m/>
    <m/>
    <m/>
    <m/>
    <m/>
    <n v="3"/>
    <m/>
    <m/>
    <n v="3"/>
    <m/>
    <m/>
    <n v="0"/>
    <m/>
    <m/>
    <m/>
    <x v="0"/>
    <m/>
  </r>
  <r>
    <d v="2013-12-04T00:00:00"/>
    <x v="0"/>
    <x v="3"/>
    <x v="9"/>
    <s v="JDC"/>
    <x v="1"/>
    <x v="12"/>
    <n v="1"/>
    <n v="0.05"/>
    <n v="44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3"/>
    <x v="9"/>
    <s v="JDC"/>
    <x v="1"/>
    <x v="12"/>
    <n v="1"/>
    <n v="0.05"/>
    <n v="44"/>
    <m/>
    <m/>
    <m/>
    <m/>
    <m/>
    <m/>
    <m/>
    <m/>
    <m/>
    <n v="15"/>
    <m/>
    <m/>
    <n v="15"/>
    <m/>
    <m/>
    <n v="0"/>
    <m/>
    <m/>
    <m/>
    <x v="0"/>
    <m/>
  </r>
  <r>
    <d v="2013-12-04T00:00:00"/>
    <x v="0"/>
    <x v="3"/>
    <x v="9"/>
    <s v="JDC"/>
    <x v="1"/>
    <x v="34"/>
    <n v="1"/>
    <n v="0.05"/>
    <n v="44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3"/>
    <x v="9"/>
    <s v="JDC"/>
    <x v="1"/>
    <x v="9"/>
    <n v="1"/>
    <n v="0.05"/>
    <n v="44"/>
    <m/>
    <m/>
    <m/>
    <m/>
    <m/>
    <m/>
    <m/>
    <m/>
    <m/>
    <n v="10"/>
    <m/>
    <m/>
    <n v="10"/>
    <m/>
    <m/>
    <n v="0"/>
    <m/>
    <m/>
    <m/>
    <x v="0"/>
    <m/>
  </r>
  <r>
    <d v="2013-12-04T00:00:00"/>
    <x v="0"/>
    <x v="3"/>
    <x v="9"/>
    <s v="JDC"/>
    <x v="1"/>
    <x v="9"/>
    <n v="1"/>
    <n v="0.05"/>
    <n v="44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3"/>
    <x v="9"/>
    <s v="JDC"/>
    <x v="1"/>
    <x v="9"/>
    <n v="1"/>
    <n v="0.05"/>
    <n v="44"/>
    <m/>
    <m/>
    <m/>
    <m/>
    <m/>
    <m/>
    <m/>
    <m/>
    <m/>
    <n v="7"/>
    <m/>
    <m/>
    <n v="7"/>
    <m/>
    <m/>
    <n v="0"/>
    <m/>
    <m/>
    <m/>
    <x v="0"/>
    <m/>
  </r>
  <r>
    <d v="2013-12-04T00:00:00"/>
    <x v="0"/>
    <x v="3"/>
    <x v="9"/>
    <s v="JDC"/>
    <x v="1"/>
    <x v="9"/>
    <n v="1"/>
    <n v="0.05"/>
    <n v="44"/>
    <m/>
    <m/>
    <m/>
    <m/>
    <m/>
    <m/>
    <m/>
    <m/>
    <m/>
    <n v="8"/>
    <m/>
    <m/>
    <n v="8"/>
    <m/>
    <m/>
    <n v="0"/>
    <m/>
    <m/>
    <m/>
    <x v="0"/>
    <m/>
  </r>
  <r>
    <d v="2013-12-04T00:00:00"/>
    <x v="0"/>
    <x v="3"/>
    <x v="9"/>
    <s v="JDC"/>
    <x v="1"/>
    <x v="9"/>
    <n v="1"/>
    <n v="0.05"/>
    <n v="44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3"/>
    <x v="9"/>
    <s v="JDC"/>
    <x v="1"/>
    <x v="15"/>
    <n v="1"/>
    <n v="0.05"/>
    <n v="44"/>
    <m/>
    <m/>
    <m/>
    <m/>
    <m/>
    <m/>
    <m/>
    <m/>
    <m/>
    <n v="7"/>
    <m/>
    <m/>
    <n v="7"/>
    <m/>
    <m/>
    <n v="0"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s v="Y"/>
    <n v="1"/>
    <s v="2 45"/>
    <s v="L"/>
    <n v="20"/>
    <m/>
    <m/>
    <n v="20"/>
    <m/>
    <n v="0"/>
    <n v="0"/>
    <m/>
    <s v="Sponge growing in middle of colony"/>
    <n v="1"/>
    <x v="1"/>
    <m/>
  </r>
  <r>
    <d v="2013-12-04T00:00:00"/>
    <x v="0"/>
    <x v="3"/>
    <x v="10"/>
    <s v="JDC"/>
    <x v="1"/>
    <x v="9"/>
    <n v="1"/>
    <n v="0.05"/>
    <n v="44"/>
    <m/>
    <m/>
    <m/>
    <m/>
    <m/>
    <s v="Y"/>
    <n v="2"/>
    <n v="7"/>
    <s v="L"/>
    <n v="7"/>
    <m/>
    <m/>
    <n v="7"/>
    <m/>
    <n v="0"/>
    <n v="0"/>
    <m/>
    <m/>
    <n v="1"/>
    <x v="1"/>
    <m/>
  </r>
  <r>
    <d v="2013-12-04T00:00:00"/>
    <x v="0"/>
    <x v="3"/>
    <x v="10"/>
    <s v="JDC"/>
    <x v="1"/>
    <x v="12"/>
    <n v="1"/>
    <n v="0.05"/>
    <n v="44"/>
    <m/>
    <m/>
    <m/>
    <m/>
    <m/>
    <s v="Y"/>
    <n v="3"/>
    <s v="13 9"/>
    <s v="L"/>
    <n v="9"/>
    <m/>
    <m/>
    <n v="9"/>
    <m/>
    <n v="0"/>
    <n v="0"/>
    <m/>
    <m/>
    <n v="0"/>
    <x v="0"/>
    <m/>
  </r>
  <r>
    <d v="2013-12-04T00:00:00"/>
    <x v="0"/>
    <x v="3"/>
    <x v="10"/>
    <s v="JDC"/>
    <x v="1"/>
    <x v="9"/>
    <n v="1"/>
    <n v="0.05"/>
    <n v="44"/>
    <m/>
    <m/>
    <m/>
    <m/>
    <m/>
    <s v="Y"/>
    <n v="4"/>
    <s v="14 5"/>
    <s v="L"/>
    <n v="9"/>
    <m/>
    <m/>
    <n v="9"/>
    <m/>
    <n v="0"/>
    <n v="0"/>
    <m/>
    <m/>
    <n v="1"/>
    <x v="3"/>
    <m/>
  </r>
  <r>
    <d v="2013-12-04T00:00:00"/>
    <x v="0"/>
    <x v="3"/>
    <x v="10"/>
    <s v="JDC"/>
    <x v="1"/>
    <x v="9"/>
    <n v="1"/>
    <n v="0.05"/>
    <n v="44"/>
    <m/>
    <m/>
    <m/>
    <m/>
    <m/>
    <s v="Y"/>
    <n v="5"/>
    <s v="14 83"/>
    <s v="R"/>
    <n v="11"/>
    <m/>
    <m/>
    <n v="11"/>
    <m/>
    <n v="0"/>
    <n v="0"/>
    <m/>
    <m/>
    <n v="1"/>
    <x v="3"/>
    <m/>
  </r>
  <r>
    <d v="2013-12-04T00:00:00"/>
    <x v="0"/>
    <x v="3"/>
    <x v="10"/>
    <s v="JDC"/>
    <x v="1"/>
    <x v="9"/>
    <n v="1"/>
    <n v="0.05"/>
    <n v="44"/>
    <m/>
    <m/>
    <m/>
    <m/>
    <m/>
    <s v="Y"/>
    <n v="6"/>
    <s v="14 98"/>
    <s v="R"/>
    <n v="7"/>
    <m/>
    <m/>
    <n v="7"/>
    <m/>
    <n v="0"/>
    <n v="0"/>
    <s v="FB"/>
    <s v="Fish Bites"/>
    <n v="1"/>
    <x v="2"/>
    <m/>
  </r>
  <r>
    <d v="2013-12-04T00:00:00"/>
    <x v="0"/>
    <x v="3"/>
    <x v="10"/>
    <s v="JDC"/>
    <x v="1"/>
    <x v="7"/>
    <n v="1"/>
    <n v="0.05"/>
    <n v="44"/>
    <m/>
    <m/>
    <m/>
    <m/>
    <m/>
    <s v="Y"/>
    <n v="7"/>
    <s v="15 9"/>
    <s v="L"/>
    <n v="8"/>
    <m/>
    <m/>
    <n v="8"/>
    <m/>
    <n v="0"/>
    <n v="0"/>
    <m/>
    <m/>
    <n v="1"/>
    <x v="5"/>
    <m/>
  </r>
  <r>
    <d v="2013-12-04T00:00:00"/>
    <x v="0"/>
    <x v="3"/>
    <x v="10"/>
    <s v="JDC"/>
    <x v="1"/>
    <x v="9"/>
    <n v="1"/>
    <n v="0.05"/>
    <n v="44"/>
    <m/>
    <m/>
    <m/>
    <m/>
    <m/>
    <s v="Y"/>
    <n v="8"/>
    <s v="18 4"/>
    <s v="L"/>
    <n v="15"/>
    <m/>
    <m/>
    <n v="15"/>
    <m/>
    <n v="0"/>
    <n v="0"/>
    <m/>
    <m/>
    <m/>
    <x v="0"/>
    <m/>
  </r>
  <r>
    <d v="2013-12-04T00:00:00"/>
    <x v="0"/>
    <x v="3"/>
    <x v="10"/>
    <s v="JDC"/>
    <x v="1"/>
    <x v="10"/>
    <n v="1"/>
    <n v="0.05"/>
    <n v="44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3"/>
    <x v="10"/>
    <s v="JDC"/>
    <x v="1"/>
    <x v="35"/>
    <n v="1"/>
    <n v="0.05"/>
    <n v="44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3"/>
    <x v="10"/>
    <s v="JDC"/>
    <x v="1"/>
    <x v="35"/>
    <n v="1"/>
    <n v="0.05"/>
    <n v="44"/>
    <m/>
    <m/>
    <m/>
    <m/>
    <m/>
    <m/>
    <m/>
    <m/>
    <m/>
    <s v="3 5"/>
    <m/>
    <m/>
    <s v="3 5"/>
    <m/>
    <m/>
    <m/>
    <m/>
    <m/>
    <m/>
    <x v="0"/>
    <m/>
  </r>
  <r>
    <d v="2013-12-04T00:00:00"/>
    <x v="0"/>
    <x v="3"/>
    <x v="10"/>
    <s v="JDC"/>
    <x v="1"/>
    <x v="36"/>
    <n v="1"/>
    <n v="0.05"/>
    <n v="44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3"/>
    <x v="10"/>
    <s v="JDC"/>
    <x v="1"/>
    <x v="12"/>
    <n v="1"/>
    <n v="0.05"/>
    <n v="44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27"/>
    <m/>
    <m/>
    <n v="27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3"/>
    <x v="10"/>
    <s v="JDC"/>
    <x v="1"/>
    <x v="9"/>
    <n v="1"/>
    <n v="0.05"/>
    <n v="44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3"/>
    <x v="11"/>
    <s v="JDC"/>
    <x v="1"/>
    <x v="11"/>
    <n v="1"/>
    <n v="0.05"/>
    <n v="45"/>
    <m/>
    <m/>
    <m/>
    <m/>
    <m/>
    <s v="Y"/>
    <n v="1"/>
    <s v="1 25"/>
    <s v="L"/>
    <n v="7"/>
    <m/>
    <m/>
    <m/>
    <m/>
    <n v="0"/>
    <n v="0"/>
    <m/>
    <m/>
    <n v="0"/>
    <x v="0"/>
    <m/>
  </r>
  <r>
    <d v="2013-12-04T00:00:00"/>
    <x v="0"/>
    <x v="3"/>
    <x v="11"/>
    <s v="JDC"/>
    <x v="1"/>
    <x v="9"/>
    <n v="1"/>
    <n v="0.05"/>
    <n v="45"/>
    <m/>
    <m/>
    <m/>
    <m/>
    <m/>
    <s v="Y"/>
    <n v="2"/>
    <s v="5 38"/>
    <s v="R"/>
    <n v="25"/>
    <m/>
    <m/>
    <m/>
    <m/>
    <n v="0"/>
    <n v="0"/>
    <m/>
    <m/>
    <n v="1"/>
    <x v="1"/>
    <m/>
  </r>
  <r>
    <d v="2013-12-04T00:00:00"/>
    <x v="0"/>
    <x v="3"/>
    <x v="11"/>
    <s v="JDC"/>
    <x v="1"/>
    <x v="9"/>
    <n v="1"/>
    <n v="0.05"/>
    <n v="45"/>
    <m/>
    <m/>
    <m/>
    <m/>
    <m/>
    <s v="Y"/>
    <n v="3"/>
    <s v="7 6"/>
    <s v="C"/>
    <n v="22"/>
    <m/>
    <m/>
    <m/>
    <m/>
    <n v="0"/>
    <n v="0"/>
    <m/>
    <s v="Denter is dead with worms and algae"/>
    <n v="1"/>
    <x v="9"/>
    <m/>
  </r>
  <r>
    <d v="2013-12-04T00:00:00"/>
    <x v="0"/>
    <x v="3"/>
    <x v="11"/>
    <s v="JDC"/>
    <x v="1"/>
    <x v="12"/>
    <n v="1"/>
    <n v="0.05"/>
    <n v="45"/>
    <m/>
    <m/>
    <m/>
    <m/>
    <m/>
    <s v="Y"/>
    <n v="4"/>
    <s v="12 6"/>
    <s v="R"/>
    <n v="10"/>
    <m/>
    <m/>
    <m/>
    <m/>
    <n v="0"/>
    <n v="0"/>
    <m/>
    <m/>
    <n v="0"/>
    <x v="0"/>
    <m/>
  </r>
  <r>
    <d v="2013-12-04T00:00:00"/>
    <x v="0"/>
    <x v="3"/>
    <x v="11"/>
    <s v="JDC"/>
    <x v="1"/>
    <x v="12"/>
    <n v="1"/>
    <n v="0.05"/>
    <n v="45"/>
    <m/>
    <m/>
    <m/>
    <m/>
    <m/>
    <s v="Y"/>
    <n v="5"/>
    <s v="13 3"/>
    <s v="L"/>
    <n v="27"/>
    <m/>
    <m/>
    <m/>
    <m/>
    <n v="0"/>
    <n v="0"/>
    <m/>
    <m/>
    <n v="0"/>
    <x v="0"/>
    <m/>
  </r>
  <r>
    <d v="2013-12-04T00:00:00"/>
    <x v="0"/>
    <x v="3"/>
    <x v="11"/>
    <s v="JDC"/>
    <x v="1"/>
    <x v="9"/>
    <n v="1"/>
    <n v="0.05"/>
    <n v="45"/>
    <m/>
    <m/>
    <m/>
    <m/>
    <m/>
    <s v="Y"/>
    <n v="6"/>
    <s v="14 9"/>
    <s v="L"/>
    <n v="14"/>
    <m/>
    <m/>
    <m/>
    <m/>
    <n v="0"/>
    <n v="0"/>
    <s v="SED"/>
    <s v="Covered with Sed"/>
    <n v="1"/>
    <x v="9"/>
    <m/>
  </r>
  <r>
    <d v="2013-12-04T00:00:00"/>
    <x v="0"/>
    <x v="3"/>
    <x v="11"/>
    <s v="JDC"/>
    <x v="1"/>
    <x v="9"/>
    <n v="1"/>
    <n v="0.05"/>
    <n v="45"/>
    <m/>
    <m/>
    <m/>
    <m/>
    <m/>
    <s v="Y"/>
    <n v="7"/>
    <n v="15"/>
    <s v="L"/>
    <n v="12"/>
    <m/>
    <m/>
    <m/>
    <m/>
    <n v="1"/>
    <n v="1"/>
    <s v="PB"/>
    <s v="Dusting PB on edge, sed on colony"/>
    <n v="1"/>
    <x v="6"/>
    <m/>
  </r>
  <r>
    <d v="2013-12-04T00:00:00"/>
    <x v="0"/>
    <x v="3"/>
    <x v="11"/>
    <s v="JDC"/>
    <x v="1"/>
    <x v="7"/>
    <n v="1"/>
    <n v="0.05"/>
    <n v="45"/>
    <m/>
    <m/>
    <m/>
    <m/>
    <m/>
    <s v="Y"/>
    <n v="8"/>
    <s v="16 9"/>
    <s v="L"/>
    <n v="15"/>
    <m/>
    <m/>
    <m/>
    <m/>
    <n v="0"/>
    <n v="0"/>
    <m/>
    <m/>
    <n v="1"/>
    <x v="5"/>
    <m/>
  </r>
  <r>
    <d v="2013-12-04T00:00:00"/>
    <x v="0"/>
    <x v="3"/>
    <x v="11"/>
    <s v="JDC"/>
    <x v="1"/>
    <x v="11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3"/>
    <x v="11"/>
    <s v="JDC"/>
    <x v="1"/>
    <x v="12"/>
    <n v="1"/>
    <n v="0.05"/>
    <n v="45"/>
    <m/>
    <m/>
    <m/>
    <m/>
    <m/>
    <m/>
    <m/>
    <m/>
    <m/>
    <n v="10"/>
    <m/>
    <m/>
    <n v="10"/>
    <m/>
    <m/>
    <n v="0"/>
    <m/>
    <m/>
    <m/>
    <x v="0"/>
    <m/>
  </r>
  <r>
    <d v="2013-12-04T00:00:00"/>
    <x v="0"/>
    <x v="3"/>
    <x v="11"/>
    <s v="JDC"/>
    <x v="1"/>
    <x v="12"/>
    <n v="1"/>
    <n v="0.05"/>
    <n v="45"/>
    <m/>
    <m/>
    <m/>
    <m/>
    <m/>
    <m/>
    <m/>
    <m/>
    <m/>
    <n v="3"/>
    <m/>
    <m/>
    <n v="3"/>
    <m/>
    <m/>
    <n v="0"/>
    <m/>
    <m/>
    <m/>
    <x v="0"/>
    <m/>
  </r>
  <r>
    <d v="2013-12-04T00:00:00"/>
    <x v="0"/>
    <x v="3"/>
    <x v="11"/>
    <s v="JDC"/>
    <x v="1"/>
    <x v="14"/>
    <n v="1"/>
    <n v="0.05"/>
    <n v="45"/>
    <m/>
    <m/>
    <m/>
    <m/>
    <m/>
    <m/>
    <m/>
    <m/>
    <m/>
    <n v="10"/>
    <m/>
    <m/>
    <n v="10"/>
    <m/>
    <m/>
    <n v="0"/>
    <m/>
    <m/>
    <m/>
    <x v="0"/>
    <m/>
  </r>
  <r>
    <d v="2013-12-04T00:00:00"/>
    <x v="0"/>
    <x v="3"/>
    <x v="11"/>
    <s v="JDC"/>
    <x v="1"/>
    <x v="14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3"/>
    <x v="11"/>
    <s v="JDC"/>
    <x v="1"/>
    <x v="9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3"/>
    <x v="11"/>
    <s v="JDC"/>
    <x v="1"/>
    <x v="9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3"/>
    <x v="11"/>
    <s v="JDC"/>
    <x v="1"/>
    <x v="9"/>
    <n v="1"/>
    <n v="0.05"/>
    <n v="45"/>
    <m/>
    <m/>
    <m/>
    <m/>
    <m/>
    <m/>
    <m/>
    <m/>
    <m/>
    <n v="7"/>
    <m/>
    <m/>
    <n v="7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s v="Y"/>
    <n v="1"/>
    <s v="0 27"/>
    <s v="L"/>
    <n v="10"/>
    <m/>
    <m/>
    <n v="10"/>
    <m/>
    <n v="1"/>
    <n v="1"/>
    <s v="M"/>
    <s v="Mucus"/>
    <n v="1"/>
    <x v="3"/>
    <m/>
  </r>
  <r>
    <d v="2013-12-04T00:00:00"/>
    <x v="0"/>
    <x v="4"/>
    <x v="12"/>
    <s v="JDC"/>
    <x v="1"/>
    <x v="23"/>
    <n v="1"/>
    <n v="0.05"/>
    <n v="36"/>
    <m/>
    <m/>
    <m/>
    <m/>
    <m/>
    <s v="Y"/>
    <n v="2"/>
    <s v="0 9"/>
    <s v="L"/>
    <n v="23"/>
    <m/>
    <m/>
    <n v="23"/>
    <m/>
    <n v="0"/>
    <n v="0"/>
    <m/>
    <m/>
    <n v="0"/>
    <x v="0"/>
    <m/>
  </r>
  <r>
    <d v="2013-12-04T00:00:00"/>
    <x v="0"/>
    <x v="4"/>
    <x v="12"/>
    <s v="JDC"/>
    <x v="1"/>
    <x v="10"/>
    <n v="1"/>
    <n v="0.05"/>
    <n v="36"/>
    <m/>
    <m/>
    <m/>
    <m/>
    <m/>
    <s v="Y"/>
    <n v="3"/>
    <s v="0 9"/>
    <s v="R"/>
    <n v="18"/>
    <m/>
    <m/>
    <n v="18"/>
    <m/>
    <n v="0"/>
    <n v="0"/>
    <m/>
    <m/>
    <n v="0"/>
    <x v="0"/>
    <m/>
  </r>
  <r>
    <d v="2013-12-04T00:00:00"/>
    <x v="0"/>
    <x v="4"/>
    <x v="12"/>
    <s v="JDC"/>
    <x v="1"/>
    <x v="7"/>
    <n v="1"/>
    <n v="0.05"/>
    <n v="36"/>
    <m/>
    <m/>
    <m/>
    <m/>
    <m/>
    <s v="Y"/>
    <n v="4"/>
    <s v="3 9"/>
    <s v="R"/>
    <n v="15"/>
    <m/>
    <m/>
    <n v="15"/>
    <m/>
    <n v="0"/>
    <n v="0"/>
    <m/>
    <m/>
    <n v="1"/>
    <x v="1"/>
    <m/>
  </r>
  <r>
    <d v="2013-12-04T00:00:00"/>
    <x v="0"/>
    <x v="4"/>
    <x v="12"/>
    <s v="JDC"/>
    <x v="1"/>
    <x v="37"/>
    <m/>
    <n v="0"/>
    <n v="36"/>
    <m/>
    <m/>
    <m/>
    <m/>
    <m/>
    <s v="Y"/>
    <n v="5"/>
    <s v="-"/>
    <s v="-"/>
    <s v="-"/>
    <m/>
    <m/>
    <s v="-"/>
    <m/>
    <s v="-"/>
    <s v="-"/>
    <m/>
    <s v="Missing Coral, tag present"/>
    <m/>
    <x v="0"/>
    <s v="no colony evident in photo"/>
  </r>
  <r>
    <d v="2013-12-04T00:00:00"/>
    <x v="0"/>
    <x v="4"/>
    <x v="12"/>
    <s v="JDC"/>
    <x v="1"/>
    <x v="23"/>
    <n v="1"/>
    <n v="0.05"/>
    <n v="36"/>
    <m/>
    <m/>
    <m/>
    <m/>
    <m/>
    <s v="Y"/>
    <n v="6"/>
    <s v="8 1"/>
    <s v="R"/>
    <n v="40"/>
    <m/>
    <m/>
    <n v="40"/>
    <m/>
    <n v="0"/>
    <n v="0"/>
    <m/>
    <s v="Living tissues in 2 colonies"/>
    <n v="0"/>
    <x v="0"/>
    <m/>
  </r>
  <r>
    <d v="2013-12-04T00:00:00"/>
    <x v="0"/>
    <x v="4"/>
    <x v="12"/>
    <s v="JDC"/>
    <x v="1"/>
    <x v="23"/>
    <n v="1"/>
    <n v="0.05"/>
    <n v="36"/>
    <m/>
    <m/>
    <m/>
    <m/>
    <m/>
    <s v="Y"/>
    <n v="7"/>
    <s v="10 5"/>
    <s v="R"/>
    <n v="15"/>
    <m/>
    <m/>
    <n v="15"/>
    <m/>
    <n v="0"/>
    <n v="0"/>
    <m/>
    <m/>
    <n v="1"/>
    <x v="1"/>
    <m/>
  </r>
  <r>
    <d v="2013-12-04T00:00:00"/>
    <x v="0"/>
    <x v="4"/>
    <x v="12"/>
    <s v="JDC"/>
    <x v="1"/>
    <x v="9"/>
    <n v="1"/>
    <n v="0.05"/>
    <n v="36"/>
    <m/>
    <m/>
    <m/>
    <m/>
    <m/>
    <s v="Y"/>
    <n v="8"/>
    <s v="13 7"/>
    <s v="L"/>
    <n v="8"/>
    <m/>
    <m/>
    <n v="8"/>
    <m/>
    <n v="0"/>
    <n v="0"/>
    <m/>
    <m/>
    <n v="1"/>
    <x v="1"/>
    <m/>
  </r>
  <r>
    <d v="2013-12-04T00:00:00"/>
    <x v="0"/>
    <x v="4"/>
    <x v="12"/>
    <s v="JDC"/>
    <x v="1"/>
    <x v="13"/>
    <n v="1"/>
    <n v="0.05"/>
    <n v="36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4"/>
    <x v="12"/>
    <s v="JDC"/>
    <x v="1"/>
    <x v="33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2"/>
    <s v="JDC"/>
    <x v="1"/>
    <x v="33"/>
    <n v="1"/>
    <n v="0.05"/>
    <n v="36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4"/>
    <x v="12"/>
    <s v="JDC"/>
    <x v="1"/>
    <x v="11"/>
    <n v="1"/>
    <n v="0.05"/>
    <n v="36"/>
    <m/>
    <m/>
    <m/>
    <m/>
    <m/>
    <m/>
    <m/>
    <m/>
    <m/>
    <n v="10"/>
    <m/>
    <m/>
    <n v="10"/>
    <m/>
    <m/>
    <n v="0"/>
    <m/>
    <m/>
    <m/>
    <x v="0"/>
    <m/>
  </r>
  <r>
    <d v="2013-12-04T00:00:00"/>
    <x v="0"/>
    <x v="4"/>
    <x v="12"/>
    <s v="JDC"/>
    <x v="1"/>
    <x v="11"/>
    <n v="1"/>
    <n v="0.05"/>
    <n v="36"/>
    <m/>
    <m/>
    <m/>
    <m/>
    <m/>
    <m/>
    <m/>
    <m/>
    <m/>
    <n v="7"/>
    <m/>
    <m/>
    <n v="7"/>
    <m/>
    <m/>
    <n v="0"/>
    <m/>
    <m/>
    <m/>
    <x v="0"/>
    <m/>
  </r>
  <r>
    <d v="2013-12-04T00:00:00"/>
    <x v="0"/>
    <x v="4"/>
    <x v="12"/>
    <s v="JDC"/>
    <x v="1"/>
    <x v="11"/>
    <n v="1"/>
    <n v="0.05"/>
    <n v="36"/>
    <m/>
    <m/>
    <m/>
    <m/>
    <m/>
    <m/>
    <m/>
    <m/>
    <m/>
    <n v="3"/>
    <m/>
    <m/>
    <n v="3"/>
    <m/>
    <m/>
    <n v="0"/>
    <m/>
    <m/>
    <m/>
    <x v="0"/>
    <m/>
  </r>
  <r>
    <d v="2013-12-04T00:00:00"/>
    <x v="0"/>
    <x v="4"/>
    <x v="12"/>
    <s v="JDC"/>
    <x v="1"/>
    <x v="11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2"/>
    <s v="JDC"/>
    <x v="1"/>
    <x v="11"/>
    <n v="1"/>
    <n v="0.05"/>
    <n v="36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10"/>
    <m/>
    <m/>
    <n v="10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8"/>
    <m/>
    <m/>
    <n v="8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15"/>
    <m/>
    <m/>
    <n v="15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7"/>
    <m/>
    <m/>
    <n v="7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20"/>
    <m/>
    <m/>
    <n v="20"/>
    <m/>
    <m/>
    <n v="0"/>
    <m/>
    <m/>
    <m/>
    <x v="0"/>
    <m/>
  </r>
  <r>
    <d v="2013-12-04T00:00:00"/>
    <x v="0"/>
    <x v="4"/>
    <x v="12"/>
    <s v="JDC"/>
    <x v="1"/>
    <x v="9"/>
    <n v="1"/>
    <n v="0.05"/>
    <n v="36"/>
    <m/>
    <m/>
    <m/>
    <m/>
    <m/>
    <m/>
    <m/>
    <m/>
    <m/>
    <n v="17"/>
    <m/>
    <m/>
    <n v="17"/>
    <m/>
    <m/>
    <n v="0"/>
    <m/>
    <m/>
    <m/>
    <x v="0"/>
    <m/>
  </r>
  <r>
    <d v="2013-12-04T00:00:00"/>
    <x v="0"/>
    <x v="4"/>
    <x v="12"/>
    <s v="JDC"/>
    <x v="1"/>
    <x v="7"/>
    <n v="1"/>
    <n v="0.05"/>
    <n v="36"/>
    <m/>
    <m/>
    <m/>
    <m/>
    <m/>
    <m/>
    <m/>
    <m/>
    <m/>
    <n v="17"/>
    <m/>
    <m/>
    <n v="17"/>
    <m/>
    <m/>
    <n v="0"/>
    <m/>
    <m/>
    <m/>
    <x v="0"/>
    <m/>
  </r>
  <r>
    <d v="2013-12-04T00:00:00"/>
    <x v="0"/>
    <x v="4"/>
    <x v="12"/>
    <s v="JDC"/>
    <x v="1"/>
    <x v="8"/>
    <n v="1"/>
    <n v="0.05"/>
    <n v="36"/>
    <m/>
    <m/>
    <m/>
    <m/>
    <m/>
    <m/>
    <m/>
    <m/>
    <m/>
    <n v="10"/>
    <m/>
    <m/>
    <n v="10"/>
    <m/>
    <m/>
    <n v="0"/>
    <m/>
    <m/>
    <m/>
    <x v="0"/>
    <m/>
  </r>
  <r>
    <d v="2013-12-04T00:00:00"/>
    <x v="0"/>
    <x v="4"/>
    <x v="13"/>
    <s v="JDC"/>
    <x v="1"/>
    <x v="10"/>
    <n v="1"/>
    <n v="0.05"/>
    <n v="36"/>
    <m/>
    <m/>
    <m/>
    <m/>
    <m/>
    <s v="Y"/>
    <n v="1"/>
    <s v="0 3"/>
    <s v="R"/>
    <n v="60"/>
    <m/>
    <m/>
    <n v="60"/>
    <m/>
    <n v="0"/>
    <n v="0"/>
    <m/>
    <m/>
    <n v="0"/>
    <x v="0"/>
    <m/>
  </r>
  <r>
    <d v="2013-12-04T00:00:00"/>
    <x v="0"/>
    <x v="4"/>
    <x v="13"/>
    <s v="JDC"/>
    <x v="1"/>
    <x v="9"/>
    <n v="1"/>
    <n v="0.05"/>
    <n v="36"/>
    <m/>
    <m/>
    <m/>
    <m/>
    <m/>
    <s v="Y"/>
    <n v="2"/>
    <s v="1 52"/>
    <s v="L"/>
    <n v="9"/>
    <m/>
    <m/>
    <n v="9"/>
    <m/>
    <n v="0"/>
    <n v="0"/>
    <m/>
    <m/>
    <n v="0"/>
    <x v="0"/>
    <m/>
  </r>
  <r>
    <d v="2013-12-04T00:00:00"/>
    <x v="0"/>
    <x v="4"/>
    <x v="13"/>
    <s v="JDC"/>
    <x v="1"/>
    <x v="9"/>
    <n v="1"/>
    <n v="0.05"/>
    <n v="36"/>
    <m/>
    <m/>
    <m/>
    <m/>
    <m/>
    <s v="Y"/>
    <n v="3"/>
    <s v="9 7"/>
    <s v="R"/>
    <n v="10"/>
    <m/>
    <m/>
    <n v="10"/>
    <m/>
    <n v="0"/>
    <n v="0"/>
    <m/>
    <m/>
    <n v="0"/>
    <x v="0"/>
    <m/>
  </r>
  <r>
    <d v="2013-12-04T00:00:00"/>
    <x v="0"/>
    <x v="4"/>
    <x v="13"/>
    <s v="JDC"/>
    <x v="1"/>
    <x v="23"/>
    <n v="1"/>
    <n v="0.05"/>
    <n v="36"/>
    <m/>
    <m/>
    <m/>
    <m/>
    <m/>
    <s v="Y"/>
    <n v="4"/>
    <n v="10"/>
    <s v="R"/>
    <n v="25"/>
    <m/>
    <m/>
    <n v="25"/>
    <m/>
    <n v="0"/>
    <n v="0"/>
    <m/>
    <m/>
    <n v="0"/>
    <x v="0"/>
    <m/>
  </r>
  <r>
    <d v="2013-12-04T00:00:00"/>
    <x v="0"/>
    <x v="4"/>
    <x v="13"/>
    <s v="JDC"/>
    <x v="1"/>
    <x v="9"/>
    <n v="1"/>
    <n v="0.05"/>
    <n v="36"/>
    <m/>
    <m/>
    <m/>
    <m/>
    <m/>
    <s v="Y"/>
    <n v="5"/>
    <s v="11 8"/>
    <s v="R"/>
    <n v="15"/>
    <m/>
    <m/>
    <n v="15"/>
    <m/>
    <n v="1"/>
    <n v="1"/>
    <s v="M"/>
    <s v="Mucus covered"/>
    <n v="1"/>
    <x v="3"/>
    <m/>
  </r>
  <r>
    <d v="2013-12-04T00:00:00"/>
    <x v="0"/>
    <x v="4"/>
    <x v="13"/>
    <s v="JDC"/>
    <x v="1"/>
    <x v="9"/>
    <n v="1"/>
    <n v="0.05"/>
    <n v="36"/>
    <m/>
    <m/>
    <m/>
    <m/>
    <m/>
    <s v="Y"/>
    <n v="6"/>
    <s v="18 3"/>
    <s v="R"/>
    <n v="16"/>
    <m/>
    <m/>
    <n v="16"/>
    <m/>
    <n v="0"/>
    <n v="0"/>
    <m/>
    <m/>
    <n v="0"/>
    <x v="0"/>
    <m/>
  </r>
  <r>
    <d v="2013-12-04T00:00:00"/>
    <x v="0"/>
    <x v="4"/>
    <x v="13"/>
    <s v="JDC"/>
    <x v="1"/>
    <x v="8"/>
    <n v="1"/>
    <n v="0.05"/>
    <n v="36"/>
    <m/>
    <m/>
    <m/>
    <m/>
    <m/>
    <s v="Y"/>
    <n v="7"/>
    <s v="18 75"/>
    <s v="L"/>
    <n v="11"/>
    <m/>
    <m/>
    <n v="11"/>
    <m/>
    <n v="0"/>
    <n v="0"/>
    <m/>
    <m/>
    <m/>
    <x v="0"/>
    <s v="no photo"/>
  </r>
  <r>
    <d v="2013-12-04T00:00:00"/>
    <x v="0"/>
    <x v="4"/>
    <x v="13"/>
    <s v="JDC"/>
    <x v="1"/>
    <x v="13"/>
    <n v="1"/>
    <n v="0.05"/>
    <n v="36"/>
    <m/>
    <m/>
    <m/>
    <m/>
    <m/>
    <m/>
    <m/>
    <m/>
    <m/>
    <n v="4"/>
    <m/>
    <m/>
    <n v="4"/>
    <m/>
    <n v="0"/>
    <n v="0"/>
    <m/>
    <m/>
    <m/>
    <x v="0"/>
    <m/>
  </r>
  <r>
    <d v="2013-12-04T00:00:00"/>
    <x v="0"/>
    <x v="4"/>
    <x v="13"/>
    <s v="JDC"/>
    <x v="1"/>
    <x v="10"/>
    <n v="1"/>
    <n v="0.05"/>
    <n v="36"/>
    <m/>
    <m/>
    <m/>
    <m/>
    <m/>
    <m/>
    <m/>
    <m/>
    <m/>
    <n v="5"/>
    <m/>
    <m/>
    <n v="5"/>
    <m/>
    <n v="0"/>
    <n v="0"/>
    <m/>
    <m/>
    <m/>
    <x v="0"/>
    <m/>
  </r>
  <r>
    <d v="2013-12-04T00:00:00"/>
    <x v="0"/>
    <x v="4"/>
    <x v="13"/>
    <s v="JDC"/>
    <x v="1"/>
    <x v="33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3"/>
    <s v="JDC"/>
    <x v="1"/>
    <x v="33"/>
    <n v="1"/>
    <n v="0.05"/>
    <n v="36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4"/>
    <x v="13"/>
    <s v="JDC"/>
    <x v="1"/>
    <x v="11"/>
    <n v="1"/>
    <n v="0.05"/>
    <n v="36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4"/>
    <x v="13"/>
    <s v="JDC"/>
    <x v="1"/>
    <x v="11"/>
    <n v="1"/>
    <n v="0.05"/>
    <n v="36"/>
    <m/>
    <m/>
    <m/>
    <m/>
    <m/>
    <m/>
    <m/>
    <m/>
    <m/>
    <n v="3"/>
    <m/>
    <m/>
    <n v="3"/>
    <m/>
    <m/>
    <n v="0"/>
    <m/>
    <m/>
    <m/>
    <x v="0"/>
    <m/>
  </r>
  <r>
    <d v="2013-12-04T00:00:00"/>
    <x v="0"/>
    <x v="4"/>
    <x v="13"/>
    <s v="JDC"/>
    <x v="1"/>
    <x v="11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11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11"/>
    <n v="1"/>
    <n v="0.05"/>
    <n v="36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4"/>
    <x v="13"/>
    <s v="JDC"/>
    <x v="1"/>
    <x v="11"/>
    <n v="1"/>
    <n v="0.05"/>
    <n v="36"/>
    <m/>
    <m/>
    <m/>
    <m/>
    <m/>
    <m/>
    <m/>
    <m/>
    <m/>
    <n v="12"/>
    <m/>
    <m/>
    <n v="12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0"/>
    <m/>
    <m/>
    <n v="10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5"/>
    <m/>
    <m/>
    <n v="5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6"/>
    <m/>
    <m/>
    <n v="6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1"/>
    <m/>
    <m/>
    <n v="11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1"/>
    <m/>
    <m/>
    <n v="11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2"/>
    <m/>
    <m/>
    <n v="12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15"/>
    <m/>
    <m/>
    <n v="15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7"/>
    <m/>
    <m/>
    <n v="7"/>
    <m/>
    <m/>
    <n v="0"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4"/>
    <x v="13"/>
    <s v="JDC"/>
    <x v="1"/>
    <x v="9"/>
    <n v="1"/>
    <n v="0.05"/>
    <n v="36"/>
    <m/>
    <m/>
    <m/>
    <m/>
    <m/>
    <m/>
    <m/>
    <m/>
    <m/>
    <n v="8"/>
    <m/>
    <m/>
    <n v="8"/>
    <m/>
    <m/>
    <n v="0"/>
    <m/>
    <m/>
    <m/>
    <x v="0"/>
    <m/>
  </r>
  <r>
    <d v="2013-12-04T00:00:00"/>
    <x v="0"/>
    <x v="4"/>
    <x v="13"/>
    <s v="JDC"/>
    <x v="1"/>
    <x v="38"/>
    <n v="1"/>
    <n v="0.05"/>
    <n v="36"/>
    <m/>
    <m/>
    <m/>
    <m/>
    <m/>
    <m/>
    <m/>
    <m/>
    <m/>
    <n v="3"/>
    <m/>
    <m/>
    <n v="3"/>
    <m/>
    <m/>
    <n v="0"/>
    <m/>
    <m/>
    <m/>
    <x v="0"/>
    <m/>
  </r>
  <r>
    <d v="2013-12-04T00:00:00"/>
    <x v="0"/>
    <x v="4"/>
    <x v="13"/>
    <s v="JDC"/>
    <x v="1"/>
    <x v="8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3"/>
    <s v="JDC"/>
    <x v="1"/>
    <x v="8"/>
    <n v="1"/>
    <n v="0.05"/>
    <n v="36"/>
    <m/>
    <m/>
    <m/>
    <m/>
    <m/>
    <m/>
    <m/>
    <m/>
    <m/>
    <n v="4"/>
    <m/>
    <m/>
    <n v="4"/>
    <m/>
    <m/>
    <n v="0"/>
    <m/>
    <m/>
    <m/>
    <x v="0"/>
    <m/>
  </r>
  <r>
    <d v="2013-12-04T00:00:00"/>
    <x v="0"/>
    <x v="4"/>
    <x v="13"/>
    <s v="JDC"/>
    <x v="1"/>
    <x v="12"/>
    <n v="1"/>
    <n v="0.05"/>
    <n v="36"/>
    <m/>
    <m/>
    <m/>
    <m/>
    <m/>
    <m/>
    <m/>
    <m/>
    <m/>
    <n v="45"/>
    <m/>
    <m/>
    <n v="45"/>
    <m/>
    <m/>
    <n v="0"/>
    <m/>
    <m/>
    <m/>
    <x v="0"/>
    <m/>
  </r>
  <r>
    <d v="2013-12-04T00:00:00"/>
    <x v="0"/>
    <x v="4"/>
    <x v="13"/>
    <s v="JDC"/>
    <x v="1"/>
    <x v="17"/>
    <n v="1"/>
    <n v="0.05"/>
    <n v="36"/>
    <m/>
    <m/>
    <m/>
    <m/>
    <m/>
    <m/>
    <m/>
    <m/>
    <m/>
    <n v="6"/>
    <m/>
    <m/>
    <n v="6"/>
    <m/>
    <m/>
    <n v="0"/>
    <m/>
    <m/>
    <m/>
    <x v="0"/>
    <m/>
  </r>
  <r>
    <d v="2013-12-04T00:00:00"/>
    <x v="0"/>
    <x v="4"/>
    <x v="13"/>
    <s v="JDC"/>
    <x v="1"/>
    <x v="14"/>
    <n v="1"/>
    <n v="0.05"/>
    <n v="36"/>
    <m/>
    <m/>
    <m/>
    <m/>
    <m/>
    <m/>
    <m/>
    <m/>
    <m/>
    <n v="8"/>
    <m/>
    <m/>
    <n v="8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Y"/>
    <n v="1"/>
    <s v="0 1"/>
    <s v="R"/>
    <n v="15"/>
    <m/>
    <m/>
    <n v="15"/>
    <m/>
    <n v="0"/>
    <n v="0"/>
    <m/>
    <m/>
    <n v="0"/>
    <x v="0"/>
    <m/>
  </r>
  <r>
    <d v="2013-12-04T00:00:00"/>
    <x v="0"/>
    <x v="4"/>
    <x v="14"/>
    <s v="JDC"/>
    <x v="1"/>
    <x v="9"/>
    <n v="1"/>
    <n v="0.05"/>
    <n v="36"/>
    <m/>
    <m/>
    <m/>
    <m/>
    <m/>
    <s v="Y"/>
    <n v="2"/>
    <s v="4 54"/>
    <s v="C"/>
    <n v="12"/>
    <m/>
    <m/>
    <n v="12"/>
    <m/>
    <n v="0"/>
    <n v="0"/>
    <m/>
    <m/>
    <n v="0"/>
    <x v="0"/>
    <m/>
  </r>
  <r>
    <d v="2013-12-04T00:00:00"/>
    <x v="0"/>
    <x v="4"/>
    <x v="14"/>
    <s v="JDC"/>
    <x v="1"/>
    <x v="12"/>
    <n v="1"/>
    <n v="0.05"/>
    <n v="36"/>
    <m/>
    <m/>
    <m/>
    <m/>
    <m/>
    <s v="Y"/>
    <n v="3"/>
    <s v="7 7"/>
    <s v="R"/>
    <n v="22"/>
    <m/>
    <m/>
    <n v="22"/>
    <m/>
    <n v="0"/>
    <n v="0"/>
    <m/>
    <s v="Living tissues in 2 colonies"/>
    <n v="0"/>
    <x v="0"/>
    <m/>
  </r>
  <r>
    <d v="2013-12-04T00:00:00"/>
    <x v="0"/>
    <x v="4"/>
    <x v="14"/>
    <s v="JDC"/>
    <x v="1"/>
    <x v="9"/>
    <n v="1"/>
    <n v="0.05"/>
    <n v="36"/>
    <m/>
    <m/>
    <m/>
    <m/>
    <m/>
    <s v="Y"/>
    <n v="4"/>
    <s v="11 6"/>
    <s v="L"/>
    <n v="15"/>
    <m/>
    <m/>
    <n v="15"/>
    <m/>
    <n v="1"/>
    <n v="1"/>
    <s v="M"/>
    <s v="Mucus covered"/>
    <n v="1"/>
    <x v="9"/>
    <m/>
  </r>
  <r>
    <d v="2013-12-04T00:00:00"/>
    <x v="0"/>
    <x v="4"/>
    <x v="14"/>
    <s v="JDC"/>
    <x v="1"/>
    <x v="7"/>
    <n v="1"/>
    <n v="0.05"/>
    <n v="36"/>
    <m/>
    <m/>
    <m/>
    <m/>
    <m/>
    <s v="Y"/>
    <n v="5"/>
    <s v="14 9"/>
    <s v="R"/>
    <n v="16"/>
    <m/>
    <m/>
    <n v="16"/>
    <m/>
    <n v="0"/>
    <n v="0"/>
    <m/>
    <m/>
    <n v="1"/>
    <x v="4"/>
    <m/>
  </r>
  <r>
    <d v="2013-12-04T00:00:00"/>
    <x v="0"/>
    <x v="4"/>
    <x v="14"/>
    <s v="JDC"/>
    <x v="1"/>
    <x v="9"/>
    <n v="1"/>
    <n v="0.05"/>
    <n v="36"/>
    <m/>
    <m/>
    <m/>
    <m/>
    <m/>
    <s v="Y"/>
    <n v="6"/>
    <n v="15"/>
    <s v="R"/>
    <n v="20"/>
    <m/>
    <m/>
    <n v="20"/>
    <m/>
    <n v="1"/>
    <n v="1"/>
    <s v="SED/M"/>
    <s v="Mucus and Sed - 3 colonies"/>
    <n v="1"/>
    <x v="1"/>
    <m/>
  </r>
  <r>
    <d v="2013-12-04T00:00:00"/>
    <x v="0"/>
    <x v="4"/>
    <x v="14"/>
    <s v="JDC"/>
    <x v="1"/>
    <x v="10"/>
    <n v="1"/>
    <n v="0.05"/>
    <n v="36"/>
    <m/>
    <m/>
    <m/>
    <m/>
    <m/>
    <s v="Y"/>
    <n v="7"/>
    <s v="15 1"/>
    <s v="R"/>
    <n v="10"/>
    <m/>
    <m/>
    <n v="10"/>
    <m/>
    <n v="0"/>
    <n v="0"/>
    <m/>
    <m/>
    <n v="1"/>
    <x v="4"/>
    <m/>
  </r>
  <r>
    <d v="2013-12-04T00:00:00"/>
    <x v="0"/>
    <x v="4"/>
    <x v="14"/>
    <s v="JDC"/>
    <x v="1"/>
    <x v="7"/>
    <n v="1"/>
    <n v="0.05"/>
    <n v="36"/>
    <m/>
    <m/>
    <m/>
    <m/>
    <m/>
    <s v="Y"/>
    <n v="8"/>
    <n v="17"/>
    <s v="L"/>
    <n v="11"/>
    <m/>
    <m/>
    <n v="11"/>
    <m/>
    <n v="0"/>
    <n v="0"/>
    <m/>
    <m/>
    <n v="1"/>
    <x v="5"/>
    <m/>
  </r>
  <r>
    <d v="2013-12-04T00:00:00"/>
    <x v="0"/>
    <x v="4"/>
    <x v="14"/>
    <s v="JDC"/>
    <x v="1"/>
    <x v="13"/>
    <n v="1"/>
    <n v="0.05"/>
    <n v="36"/>
    <m/>
    <m/>
    <m/>
    <m/>
    <m/>
    <s v="N"/>
    <m/>
    <m/>
    <m/>
    <n v="5"/>
    <m/>
    <m/>
    <n v="5"/>
    <m/>
    <m/>
    <n v="0"/>
    <m/>
    <m/>
    <m/>
    <x v="0"/>
    <m/>
  </r>
  <r>
    <d v="2013-12-04T00:00:00"/>
    <x v="0"/>
    <x v="4"/>
    <x v="14"/>
    <s v="JDC"/>
    <x v="1"/>
    <x v="10"/>
    <n v="1"/>
    <n v="0.05"/>
    <n v="36"/>
    <m/>
    <m/>
    <m/>
    <m/>
    <m/>
    <s v="N"/>
    <m/>
    <m/>
    <m/>
    <n v="3"/>
    <m/>
    <m/>
    <n v="3"/>
    <m/>
    <m/>
    <n v="0"/>
    <m/>
    <m/>
    <m/>
    <x v="0"/>
    <m/>
  </r>
  <r>
    <d v="2013-12-04T00:00:00"/>
    <x v="0"/>
    <x v="4"/>
    <x v="14"/>
    <s v="JDC"/>
    <x v="1"/>
    <x v="33"/>
    <n v="1"/>
    <n v="0.05"/>
    <n v="36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4"/>
    <x v="14"/>
    <s v="JDC"/>
    <x v="1"/>
    <x v="33"/>
    <n v="1"/>
    <n v="0.05"/>
    <n v="36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4"/>
    <x v="14"/>
    <s v="JDC"/>
    <x v="1"/>
    <x v="33"/>
    <n v="1"/>
    <n v="0.05"/>
    <n v="36"/>
    <m/>
    <m/>
    <m/>
    <m/>
    <m/>
    <s v="N"/>
    <m/>
    <m/>
    <m/>
    <n v="3"/>
    <m/>
    <m/>
    <n v="3"/>
    <m/>
    <m/>
    <n v="0"/>
    <m/>
    <m/>
    <m/>
    <x v="0"/>
    <m/>
  </r>
  <r>
    <d v="2013-12-04T00:00:00"/>
    <x v="0"/>
    <x v="4"/>
    <x v="14"/>
    <s v="JDC"/>
    <x v="1"/>
    <x v="33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33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33"/>
    <n v="1"/>
    <n v="0.05"/>
    <n v="36"/>
    <m/>
    <m/>
    <m/>
    <m/>
    <m/>
    <s v="N"/>
    <m/>
    <m/>
    <m/>
    <n v="4"/>
    <m/>
    <m/>
    <n v="4"/>
    <m/>
    <m/>
    <n v="0"/>
    <m/>
    <m/>
    <m/>
    <x v="0"/>
    <m/>
  </r>
  <r>
    <d v="2013-12-04T00:00:00"/>
    <x v="0"/>
    <x v="4"/>
    <x v="14"/>
    <s v="JDC"/>
    <x v="1"/>
    <x v="11"/>
    <n v="1"/>
    <n v="0.05"/>
    <n v="36"/>
    <m/>
    <m/>
    <m/>
    <m/>
    <m/>
    <s v="N"/>
    <m/>
    <m/>
    <m/>
    <n v="8"/>
    <m/>
    <m/>
    <n v="8"/>
    <m/>
    <m/>
    <n v="0"/>
    <m/>
    <m/>
    <m/>
    <x v="0"/>
    <m/>
  </r>
  <r>
    <d v="2013-12-04T00:00:00"/>
    <x v="0"/>
    <x v="4"/>
    <x v="14"/>
    <s v="JDC"/>
    <x v="1"/>
    <x v="11"/>
    <n v="1"/>
    <n v="0.05"/>
    <n v="36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4"/>
    <x v="14"/>
    <s v="JDC"/>
    <x v="1"/>
    <x v="11"/>
    <n v="1"/>
    <n v="0.05"/>
    <n v="36"/>
    <m/>
    <m/>
    <m/>
    <m/>
    <m/>
    <s v="N"/>
    <m/>
    <m/>
    <m/>
    <n v="7"/>
    <m/>
    <m/>
    <n v="7"/>
    <m/>
    <m/>
    <n v="0"/>
    <m/>
    <m/>
    <m/>
    <x v="0"/>
    <m/>
  </r>
  <r>
    <d v="2013-12-04T00:00:00"/>
    <x v="0"/>
    <x v="4"/>
    <x v="14"/>
    <s v="JDC"/>
    <x v="1"/>
    <x v="11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11"/>
    <n v="1"/>
    <n v="0.05"/>
    <n v="36"/>
    <m/>
    <m/>
    <m/>
    <m/>
    <m/>
    <s v="N"/>
    <m/>
    <m/>
    <m/>
    <n v="4"/>
    <m/>
    <m/>
    <n v="4"/>
    <m/>
    <m/>
    <n v="0"/>
    <m/>
    <m/>
    <m/>
    <x v="0"/>
    <m/>
  </r>
  <r>
    <d v="2013-12-04T00:00:00"/>
    <x v="0"/>
    <x v="4"/>
    <x v="14"/>
    <s v="JDC"/>
    <x v="1"/>
    <x v="11"/>
    <n v="1"/>
    <n v="0.05"/>
    <n v="36"/>
    <m/>
    <m/>
    <m/>
    <m/>
    <m/>
    <s v="N"/>
    <m/>
    <m/>
    <m/>
    <n v="5"/>
    <m/>
    <m/>
    <n v="5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10"/>
    <m/>
    <m/>
    <n v="10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3"/>
    <m/>
    <m/>
    <n v="3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7"/>
    <m/>
    <m/>
    <n v="7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6"/>
    <m/>
    <m/>
    <n v="6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4"/>
    <m/>
    <m/>
    <n v="4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11"/>
    <m/>
    <m/>
    <n v="11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11"/>
    <m/>
    <m/>
    <n v="11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8"/>
    <m/>
    <m/>
    <n v="8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15"/>
    <m/>
    <m/>
    <n v="15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9"/>
    <m/>
    <m/>
    <n v="9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20"/>
    <m/>
    <m/>
    <n v="20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12"/>
    <m/>
    <m/>
    <n v="12"/>
    <m/>
    <m/>
    <n v="0"/>
    <m/>
    <m/>
    <m/>
    <x v="0"/>
    <m/>
  </r>
  <r>
    <d v="2013-12-04T00:00:00"/>
    <x v="0"/>
    <x v="4"/>
    <x v="14"/>
    <s v="JDC"/>
    <x v="1"/>
    <x v="9"/>
    <n v="1"/>
    <n v="0.05"/>
    <n v="36"/>
    <m/>
    <m/>
    <m/>
    <m/>
    <m/>
    <s v="N"/>
    <m/>
    <m/>
    <m/>
    <n v="5"/>
    <m/>
    <m/>
    <n v="5"/>
    <m/>
    <m/>
    <n v="0"/>
    <m/>
    <m/>
    <m/>
    <x v="0"/>
    <m/>
  </r>
  <r>
    <d v="2013-12-04T00:00:00"/>
    <x v="0"/>
    <x v="4"/>
    <x v="14"/>
    <s v="JDC"/>
    <x v="1"/>
    <x v="7"/>
    <n v="1"/>
    <n v="0.05"/>
    <n v="36"/>
    <m/>
    <m/>
    <m/>
    <m/>
    <m/>
    <s v="N"/>
    <m/>
    <m/>
    <m/>
    <n v="5"/>
    <m/>
    <m/>
    <n v="5"/>
    <m/>
    <m/>
    <n v="0"/>
    <m/>
    <m/>
    <m/>
    <x v="0"/>
    <m/>
  </r>
  <r>
    <d v="2013-12-04T00:00:00"/>
    <x v="0"/>
    <x v="4"/>
    <x v="14"/>
    <s v="JDC"/>
    <x v="1"/>
    <x v="8"/>
    <n v="1"/>
    <n v="0.05"/>
    <n v="36"/>
    <m/>
    <m/>
    <m/>
    <m/>
    <m/>
    <s v="N"/>
    <m/>
    <m/>
    <m/>
    <n v="6"/>
    <m/>
    <m/>
    <n v="6"/>
    <m/>
    <m/>
    <n v="0"/>
    <m/>
    <m/>
    <m/>
    <x v="0"/>
    <m/>
  </r>
  <r>
    <d v="2013-12-04T00:00:00"/>
    <x v="0"/>
    <x v="4"/>
    <x v="14"/>
    <s v="JDC"/>
    <x v="1"/>
    <x v="8"/>
    <n v="1"/>
    <n v="0.05"/>
    <n v="36"/>
    <m/>
    <m/>
    <m/>
    <m/>
    <m/>
    <s v="N"/>
    <m/>
    <m/>
    <m/>
    <n v="3"/>
    <m/>
    <m/>
    <n v="3"/>
    <m/>
    <m/>
    <n v="0"/>
    <m/>
    <m/>
    <m/>
    <x v="0"/>
    <m/>
  </r>
  <r>
    <d v="2013-12-04T00:00:00"/>
    <x v="0"/>
    <x v="4"/>
    <x v="14"/>
    <s v="JDC"/>
    <x v="1"/>
    <x v="8"/>
    <n v="1"/>
    <n v="0.05"/>
    <n v="36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4"/>
    <x v="14"/>
    <s v="JDC"/>
    <x v="1"/>
    <x v="8"/>
    <n v="1"/>
    <n v="0.05"/>
    <n v="36"/>
    <m/>
    <m/>
    <m/>
    <m/>
    <m/>
    <s v="N"/>
    <m/>
    <m/>
    <m/>
    <n v="5"/>
    <m/>
    <m/>
    <n v="5"/>
    <m/>
    <m/>
    <n v="0"/>
    <m/>
    <m/>
    <m/>
    <x v="0"/>
    <m/>
  </r>
  <r>
    <d v="2013-12-04T00:00:00"/>
    <x v="0"/>
    <x v="4"/>
    <x v="14"/>
    <s v="JDC"/>
    <x v="1"/>
    <x v="12"/>
    <n v="1"/>
    <n v="0.05"/>
    <n v="36"/>
    <m/>
    <m/>
    <m/>
    <m/>
    <m/>
    <s v="N"/>
    <m/>
    <m/>
    <m/>
    <n v="3"/>
    <m/>
    <m/>
    <n v="3"/>
    <m/>
    <m/>
    <n v="0"/>
    <m/>
    <m/>
    <m/>
    <x v="0"/>
    <m/>
  </r>
  <r>
    <d v="2013-12-04T00:00:00"/>
    <x v="0"/>
    <x v="4"/>
    <x v="14"/>
    <s v="JDC"/>
    <x v="1"/>
    <x v="12"/>
    <n v="1"/>
    <n v="0.05"/>
    <n v="36"/>
    <m/>
    <m/>
    <m/>
    <m/>
    <m/>
    <s v="N"/>
    <m/>
    <m/>
    <m/>
    <n v="4"/>
    <m/>
    <m/>
    <n v="4"/>
    <m/>
    <m/>
    <n v="0"/>
    <m/>
    <m/>
    <m/>
    <x v="0"/>
    <m/>
  </r>
  <r>
    <d v="2013-12-04T00:00:00"/>
    <x v="0"/>
    <x v="4"/>
    <x v="14"/>
    <s v="JDC"/>
    <x v="1"/>
    <x v="14"/>
    <n v="1"/>
    <n v="0.05"/>
    <n v="36"/>
    <m/>
    <m/>
    <m/>
    <m/>
    <m/>
    <s v="N"/>
    <m/>
    <m/>
    <m/>
    <n v="4"/>
    <m/>
    <m/>
    <n v="4"/>
    <m/>
    <m/>
    <n v="0"/>
    <m/>
    <m/>
    <m/>
    <x v="0"/>
    <m/>
  </r>
  <r>
    <d v="2013-12-04T00:00:00"/>
    <x v="0"/>
    <x v="4"/>
    <x v="14"/>
    <s v="JDC"/>
    <x v="1"/>
    <x v="14"/>
    <n v="1"/>
    <n v="0.05"/>
    <n v="36"/>
    <m/>
    <m/>
    <m/>
    <m/>
    <m/>
    <s v="N"/>
    <m/>
    <m/>
    <m/>
    <n v="6"/>
    <m/>
    <m/>
    <n v="6"/>
    <m/>
    <m/>
    <n v="0"/>
    <m/>
    <m/>
    <m/>
    <x v="0"/>
    <m/>
  </r>
  <r>
    <d v="2013-12-04T00:00:00"/>
    <x v="0"/>
    <x v="4"/>
    <x v="14"/>
    <s v="JDC"/>
    <x v="1"/>
    <x v="34"/>
    <n v="1"/>
    <n v="0.05"/>
    <n v="36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4"/>
    <x v="14"/>
    <s v="JDC"/>
    <x v="1"/>
    <x v="34"/>
    <n v="1"/>
    <n v="0.05"/>
    <n v="36"/>
    <m/>
    <m/>
    <m/>
    <m/>
    <m/>
    <s v="N"/>
    <m/>
    <m/>
    <m/>
    <n v="3"/>
    <m/>
    <m/>
    <n v="3"/>
    <m/>
    <m/>
    <n v="0"/>
    <m/>
    <m/>
    <m/>
    <x v="0"/>
    <m/>
  </r>
  <r>
    <d v="2013-12-04T00:00:00"/>
    <x v="0"/>
    <x v="5"/>
    <x v="15"/>
    <s v="JDC"/>
    <x v="1"/>
    <x v="13"/>
    <n v="1"/>
    <n v="0.05"/>
    <n v="37"/>
    <m/>
    <m/>
    <m/>
    <m/>
    <m/>
    <s v="Y"/>
    <n v="1"/>
    <s v="0 7"/>
    <s v="R"/>
    <n v="10"/>
    <m/>
    <m/>
    <n v="10"/>
    <m/>
    <n v="0"/>
    <n v="0"/>
    <m/>
    <m/>
    <n v="0"/>
    <x v="0"/>
    <m/>
  </r>
  <r>
    <d v="2013-12-04T00:00:00"/>
    <x v="0"/>
    <x v="5"/>
    <x v="15"/>
    <s v="JDC"/>
    <x v="1"/>
    <x v="10"/>
    <n v="1"/>
    <n v="0.05"/>
    <n v="37"/>
    <m/>
    <m/>
    <m/>
    <m/>
    <m/>
    <s v="Y"/>
    <n v="2"/>
    <s v="1 2"/>
    <s v="L"/>
    <n v="50"/>
    <m/>
    <m/>
    <n v="50"/>
    <m/>
    <n v="0"/>
    <n v="0"/>
    <m/>
    <m/>
    <n v="0"/>
    <x v="0"/>
    <m/>
  </r>
  <r>
    <d v="2013-12-04T00:00:00"/>
    <x v="0"/>
    <x v="5"/>
    <x v="15"/>
    <s v="JDC"/>
    <x v="1"/>
    <x v="9"/>
    <n v="1"/>
    <n v="0.05"/>
    <n v="37"/>
    <m/>
    <m/>
    <m/>
    <m/>
    <m/>
    <s v="Y"/>
    <n v="3"/>
    <s v="2 1"/>
    <s v="R"/>
    <n v="10"/>
    <m/>
    <m/>
    <n v="10"/>
    <m/>
    <n v="0"/>
    <n v="0"/>
    <m/>
    <m/>
    <n v="1"/>
    <x v="12"/>
    <m/>
  </r>
  <r>
    <d v="2013-12-04T00:00:00"/>
    <x v="0"/>
    <x v="5"/>
    <x v="15"/>
    <s v="JDC"/>
    <x v="1"/>
    <x v="9"/>
    <n v="1"/>
    <n v="0.05"/>
    <n v="37"/>
    <m/>
    <m/>
    <m/>
    <m/>
    <m/>
    <s v="Y"/>
    <n v="4"/>
    <s v="2 7"/>
    <s v="R"/>
    <n v="15"/>
    <m/>
    <m/>
    <n v="15"/>
    <m/>
    <n v="1"/>
    <n v="1"/>
    <s v="M"/>
    <s v="Mucus"/>
    <n v="1"/>
    <x v="9"/>
    <m/>
  </r>
  <r>
    <d v="2013-12-04T00:00:00"/>
    <x v="0"/>
    <x v="5"/>
    <x v="15"/>
    <s v="JDC"/>
    <x v="1"/>
    <x v="9"/>
    <n v="1"/>
    <n v="0.05"/>
    <n v="37"/>
    <m/>
    <m/>
    <m/>
    <m/>
    <m/>
    <s v="Y"/>
    <n v="5"/>
    <s v="7 5"/>
    <s v="R"/>
    <n v="15"/>
    <m/>
    <m/>
    <n v="15"/>
    <m/>
    <n v="1"/>
    <n v="1"/>
    <s v="M"/>
    <s v="mucus dusting"/>
    <n v="1"/>
    <x v="9"/>
    <m/>
  </r>
  <r>
    <d v="2013-12-04T00:00:00"/>
    <x v="0"/>
    <x v="5"/>
    <x v="15"/>
    <s v="JDC"/>
    <x v="1"/>
    <x v="8"/>
    <n v="1"/>
    <n v="0.05"/>
    <n v="37"/>
    <m/>
    <m/>
    <m/>
    <m/>
    <m/>
    <s v="Y"/>
    <n v="6"/>
    <s v="16 2"/>
    <s v="L"/>
    <n v="12"/>
    <m/>
    <m/>
    <n v="12"/>
    <m/>
    <n v="0"/>
    <n v="0"/>
    <m/>
    <m/>
    <n v="1"/>
    <x v="9"/>
    <m/>
  </r>
  <r>
    <d v="2013-12-04T00:00:00"/>
    <x v="0"/>
    <x v="5"/>
    <x v="15"/>
    <s v="JDC"/>
    <x v="1"/>
    <x v="8"/>
    <n v="1"/>
    <n v="0.05"/>
    <n v="37"/>
    <m/>
    <m/>
    <m/>
    <m/>
    <m/>
    <s v="Y"/>
    <n v="7"/>
    <s v="19 67"/>
    <s v="L"/>
    <n v="20"/>
    <m/>
    <m/>
    <n v="20"/>
    <m/>
    <n v="0"/>
    <n v="0"/>
    <m/>
    <m/>
    <n v="0"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33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11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20"/>
    <m/>
    <m/>
    <n v="2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20"/>
    <m/>
    <m/>
    <n v="2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9"/>
    <m/>
    <m/>
    <n v="9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7"/>
    <m/>
    <m/>
    <n v="17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1"/>
    <m/>
    <m/>
    <n v="11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4"/>
    <m/>
    <m/>
    <n v="14"/>
    <m/>
    <m/>
    <m/>
    <m/>
    <m/>
    <m/>
    <x v="0"/>
    <m/>
  </r>
  <r>
    <d v="2013-12-04T00:00:00"/>
    <x v="0"/>
    <x v="5"/>
    <x v="15"/>
    <s v="JDC"/>
    <x v="1"/>
    <x v="9"/>
    <n v="1"/>
    <n v="0.05"/>
    <n v="37"/>
    <m/>
    <m/>
    <m/>
    <m/>
    <m/>
    <m/>
    <m/>
    <m/>
    <m/>
    <n v="14"/>
    <m/>
    <m/>
    <n v="14"/>
    <m/>
    <m/>
    <m/>
    <m/>
    <m/>
    <m/>
    <x v="0"/>
    <m/>
  </r>
  <r>
    <d v="2013-12-04T00:00:00"/>
    <x v="0"/>
    <x v="5"/>
    <x v="15"/>
    <s v="JDC"/>
    <x v="1"/>
    <x v="7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7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8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14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14"/>
    <n v="1"/>
    <n v="0.05"/>
    <n v="37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5"/>
    <s v="JDC"/>
    <x v="1"/>
    <x v="14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14"/>
    <n v="1"/>
    <n v="0.05"/>
    <n v="37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5"/>
    <s v="JDC"/>
    <x v="1"/>
    <x v="14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5"/>
    <s v="JDC"/>
    <x v="1"/>
    <x v="14"/>
    <n v="1"/>
    <n v="0.05"/>
    <n v="37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5"/>
    <x v="15"/>
    <s v="JDC"/>
    <x v="1"/>
    <x v="14"/>
    <n v="1"/>
    <n v="0.05"/>
    <n v="37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5"/>
    <s v="JDC"/>
    <x v="1"/>
    <x v="12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12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12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12"/>
    <n v="1"/>
    <n v="0.05"/>
    <n v="37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5"/>
    <s v="JDC"/>
    <x v="1"/>
    <x v="34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4"/>
    <n v="1"/>
    <n v="0.05"/>
    <n v="37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5"/>
    <s v="JDC"/>
    <x v="1"/>
    <x v="34"/>
    <n v="1"/>
    <n v="0.05"/>
    <n v="37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s v="Y"/>
    <n v="1"/>
    <s v="0 2"/>
    <s v="R"/>
    <n v="20"/>
    <m/>
    <m/>
    <n v="20"/>
    <m/>
    <n v="0"/>
    <n v="0"/>
    <m/>
    <m/>
    <n v="0"/>
    <x v="0"/>
    <m/>
  </r>
  <r>
    <d v="2013-12-04T00:00:00"/>
    <x v="0"/>
    <x v="5"/>
    <x v="16"/>
    <s v="JDC"/>
    <x v="1"/>
    <x v="7"/>
    <n v="1"/>
    <n v="0.05"/>
    <n v="39"/>
    <m/>
    <m/>
    <m/>
    <m/>
    <m/>
    <s v="Y"/>
    <n v="2"/>
    <s v="0 4"/>
    <s v="R"/>
    <n v="22"/>
    <m/>
    <m/>
    <n v="22"/>
    <m/>
    <n v="0"/>
    <n v="0"/>
    <m/>
    <m/>
    <n v="0"/>
    <x v="0"/>
    <m/>
  </r>
  <r>
    <d v="2013-12-04T00:00:00"/>
    <x v="0"/>
    <x v="5"/>
    <x v="16"/>
    <s v="JDC"/>
    <x v="1"/>
    <x v="9"/>
    <n v="1"/>
    <n v="0.05"/>
    <n v="39"/>
    <m/>
    <m/>
    <m/>
    <m/>
    <m/>
    <s v="Y"/>
    <n v="3"/>
    <s v="2 29"/>
    <s v="L"/>
    <n v="12"/>
    <m/>
    <m/>
    <n v="12"/>
    <m/>
    <n v="0"/>
    <n v="0"/>
    <m/>
    <m/>
    <n v="0"/>
    <x v="0"/>
    <m/>
  </r>
  <r>
    <d v="2013-12-04T00:00:00"/>
    <x v="0"/>
    <x v="5"/>
    <x v="16"/>
    <s v="JDC"/>
    <x v="1"/>
    <x v="9"/>
    <n v="1"/>
    <n v="0.05"/>
    <n v="39"/>
    <m/>
    <m/>
    <m/>
    <m/>
    <m/>
    <s v="Y"/>
    <n v="4"/>
    <s v="5 7"/>
    <s v="L"/>
    <n v="20"/>
    <m/>
    <m/>
    <n v="20"/>
    <m/>
    <n v="0"/>
    <n v="0"/>
    <m/>
    <m/>
    <n v="1"/>
    <x v="1"/>
    <m/>
  </r>
  <r>
    <d v="2013-12-04T00:00:00"/>
    <x v="0"/>
    <x v="5"/>
    <x v="16"/>
    <s v="JDC"/>
    <x v="1"/>
    <x v="37"/>
    <m/>
    <n v="0"/>
    <n v="39"/>
    <m/>
    <m/>
    <m/>
    <m/>
    <m/>
    <s v="Y"/>
    <n v="5"/>
    <m/>
    <m/>
    <m/>
    <m/>
    <m/>
    <m/>
    <m/>
    <m/>
    <m/>
    <m/>
    <s v="No coral (tag there)"/>
    <m/>
    <x v="0"/>
    <m/>
  </r>
  <r>
    <d v="2013-12-04T00:00:00"/>
    <x v="0"/>
    <x v="5"/>
    <x v="16"/>
    <s v="JDC"/>
    <x v="1"/>
    <x v="7"/>
    <n v="1"/>
    <n v="0.05"/>
    <n v="39"/>
    <m/>
    <m/>
    <m/>
    <m/>
    <m/>
    <s v="Y"/>
    <n v="6"/>
    <s v="10 9"/>
    <s v="L"/>
    <n v="15"/>
    <m/>
    <m/>
    <n v="15"/>
    <m/>
    <n v="0"/>
    <n v="0"/>
    <m/>
    <m/>
    <n v="1"/>
    <x v="1"/>
    <m/>
  </r>
  <r>
    <d v="2013-12-04T00:00:00"/>
    <x v="0"/>
    <x v="5"/>
    <x v="16"/>
    <s v="JDC"/>
    <x v="1"/>
    <x v="14"/>
    <n v="1"/>
    <n v="0.05"/>
    <n v="39"/>
    <m/>
    <m/>
    <m/>
    <m/>
    <m/>
    <s v="Y"/>
    <n v="7"/>
    <s v="16 7"/>
    <s v="R"/>
    <n v="12"/>
    <m/>
    <m/>
    <n v="12"/>
    <m/>
    <n v="0"/>
    <n v="0"/>
    <m/>
    <s v="three colonies near tag (PPOR  PAST  PAST)"/>
    <m/>
    <x v="0"/>
    <m/>
  </r>
  <r>
    <d v="2013-12-04T00:00:00"/>
    <x v="0"/>
    <x v="5"/>
    <x v="16"/>
    <s v="JDC"/>
    <x v="1"/>
    <x v="9"/>
    <n v="1"/>
    <n v="0.05"/>
    <n v="39"/>
    <m/>
    <m/>
    <m/>
    <m/>
    <m/>
    <s v="Y"/>
    <n v="8"/>
    <n v="18"/>
    <s v="C"/>
    <n v="15"/>
    <m/>
    <m/>
    <n v="15"/>
    <m/>
    <n v="0"/>
    <n v="0"/>
    <m/>
    <m/>
    <n v="1"/>
    <x v="1"/>
    <m/>
  </r>
  <r>
    <d v="2013-12-04T00:00:00"/>
    <x v="0"/>
    <x v="5"/>
    <x v="16"/>
    <s v="JDC"/>
    <x v="1"/>
    <x v="10"/>
    <n v="1"/>
    <n v="0.05"/>
    <n v="39"/>
    <m/>
    <m/>
    <m/>
    <m/>
    <m/>
    <s v="Y"/>
    <n v="9"/>
    <s v="18 2"/>
    <s v="R"/>
    <n v="25"/>
    <m/>
    <m/>
    <n v="25"/>
    <m/>
    <n v="0"/>
    <n v="0"/>
    <m/>
    <m/>
    <n v="0"/>
    <x v="0"/>
    <m/>
  </r>
  <r>
    <d v="2013-12-04T00:00:00"/>
    <x v="0"/>
    <x v="5"/>
    <x v="16"/>
    <s v="JDC"/>
    <x v="1"/>
    <x v="13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0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10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33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6"/>
    <s v="JDC"/>
    <x v="1"/>
    <x v="33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6"/>
    <s v="JDC"/>
    <x v="1"/>
    <x v="33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9"/>
    <m/>
    <m/>
    <n v="9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25"/>
    <m/>
    <m/>
    <n v="2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3"/>
    <m/>
    <m/>
    <n v="13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1"/>
    <m/>
    <m/>
    <n v="11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4"/>
    <m/>
    <m/>
    <n v="14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16"/>
    <m/>
    <m/>
    <n v="16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6"/>
    <s v="JDC"/>
    <x v="1"/>
    <x v="7"/>
    <n v="1"/>
    <n v="0.05"/>
    <n v="39"/>
    <m/>
    <m/>
    <m/>
    <m/>
    <m/>
    <m/>
    <m/>
    <m/>
    <m/>
    <n v="25"/>
    <m/>
    <m/>
    <n v="25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8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14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4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4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6"/>
    <s v="JDC"/>
    <x v="1"/>
    <x v="17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6"/>
    <s v="JDC"/>
    <x v="1"/>
    <x v="12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6"/>
    <s v="JDC"/>
    <x v="1"/>
    <x v="12"/>
    <n v="1"/>
    <n v="0.05"/>
    <n v="39"/>
    <m/>
    <m/>
    <m/>
    <m/>
    <m/>
    <m/>
    <m/>
    <m/>
    <m/>
    <n v="11"/>
    <m/>
    <m/>
    <n v="11"/>
    <m/>
    <m/>
    <m/>
    <m/>
    <m/>
    <m/>
    <x v="0"/>
    <m/>
  </r>
  <r>
    <d v="2013-12-04T00:00:00"/>
    <x v="0"/>
    <x v="5"/>
    <x v="16"/>
    <s v="JDC"/>
    <x v="1"/>
    <x v="12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6"/>
    <s v="JDC"/>
    <x v="1"/>
    <x v="12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6"/>
    <s v="JDC"/>
    <x v="1"/>
    <x v="12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s v="Y"/>
    <n v="1"/>
    <s v="3 6"/>
    <s v="L"/>
    <n v="13"/>
    <m/>
    <m/>
    <n v="13"/>
    <m/>
    <n v="0"/>
    <n v="0"/>
    <m/>
    <m/>
    <n v="0"/>
    <x v="0"/>
    <m/>
  </r>
  <r>
    <d v="2013-12-04T00:00:00"/>
    <x v="0"/>
    <x v="5"/>
    <x v="17"/>
    <s v="JDC"/>
    <x v="1"/>
    <x v="9"/>
    <n v="1"/>
    <n v="0.05"/>
    <n v="39"/>
    <m/>
    <m/>
    <m/>
    <m/>
    <m/>
    <s v="Y"/>
    <n v="2"/>
    <s v="4 45"/>
    <s v="R"/>
    <n v="12"/>
    <m/>
    <m/>
    <n v="12"/>
    <m/>
    <n v="0"/>
    <n v="0"/>
    <m/>
    <m/>
    <n v="1"/>
    <x v="1"/>
    <m/>
  </r>
  <r>
    <d v="2013-12-04T00:00:00"/>
    <x v="0"/>
    <x v="5"/>
    <x v="17"/>
    <s v="JDC"/>
    <x v="1"/>
    <x v="10"/>
    <n v="1"/>
    <n v="0.05"/>
    <n v="39"/>
    <m/>
    <m/>
    <m/>
    <m/>
    <m/>
    <s v="Y"/>
    <n v="3"/>
    <n v="7"/>
    <s v="L"/>
    <n v="22"/>
    <m/>
    <m/>
    <n v="22"/>
    <m/>
    <n v="0"/>
    <n v="0"/>
    <m/>
    <m/>
    <n v="1"/>
    <x v="1"/>
    <m/>
  </r>
  <r>
    <d v="2013-12-04T00:00:00"/>
    <x v="0"/>
    <x v="5"/>
    <x v="17"/>
    <s v="JDC"/>
    <x v="1"/>
    <x v="22"/>
    <n v="1"/>
    <n v="0.05"/>
    <n v="39"/>
    <m/>
    <m/>
    <m/>
    <m/>
    <m/>
    <s v="Y"/>
    <n v="4"/>
    <s v="10 4"/>
    <s v="L"/>
    <n v="60"/>
    <m/>
    <m/>
    <n v="60"/>
    <m/>
    <n v="0"/>
    <n v="0"/>
    <m/>
    <m/>
    <n v="0"/>
    <x v="0"/>
    <m/>
  </r>
  <r>
    <d v="2013-12-04T00:00:00"/>
    <x v="0"/>
    <x v="5"/>
    <x v="17"/>
    <s v="JDC"/>
    <x v="1"/>
    <x v="23"/>
    <n v="1"/>
    <n v="0.05"/>
    <n v="39"/>
    <m/>
    <m/>
    <m/>
    <m/>
    <m/>
    <s v="Y"/>
    <n v="5"/>
    <s v="10 6"/>
    <s v="R"/>
    <n v="20"/>
    <m/>
    <m/>
    <n v="20"/>
    <m/>
    <n v="0"/>
    <n v="0"/>
    <m/>
    <m/>
    <n v="0"/>
    <x v="0"/>
    <m/>
  </r>
  <r>
    <d v="2013-12-04T00:00:00"/>
    <x v="0"/>
    <x v="5"/>
    <x v="17"/>
    <s v="JDC"/>
    <x v="1"/>
    <x v="12"/>
    <n v="1"/>
    <n v="0.05"/>
    <n v="39"/>
    <m/>
    <m/>
    <m/>
    <m/>
    <m/>
    <s v="Y"/>
    <n v="6"/>
    <s v="11 3"/>
    <s v="R"/>
    <n v="17"/>
    <m/>
    <m/>
    <n v="17"/>
    <m/>
    <n v="0"/>
    <n v="0"/>
    <m/>
    <m/>
    <n v="0"/>
    <x v="0"/>
    <m/>
  </r>
  <r>
    <d v="2013-12-04T00:00:00"/>
    <x v="0"/>
    <x v="5"/>
    <x v="17"/>
    <s v="JDC"/>
    <x v="1"/>
    <x v="23"/>
    <n v="1"/>
    <n v="0.05"/>
    <n v="39"/>
    <m/>
    <m/>
    <m/>
    <m/>
    <m/>
    <s v="Y"/>
    <n v="7"/>
    <s v="12 1"/>
    <s v="R"/>
    <n v="27"/>
    <m/>
    <m/>
    <n v="27"/>
    <m/>
    <n v="0"/>
    <n v="0"/>
    <m/>
    <m/>
    <n v="0"/>
    <x v="0"/>
    <m/>
  </r>
  <r>
    <d v="2013-12-04T00:00:00"/>
    <x v="0"/>
    <x v="5"/>
    <x v="17"/>
    <s v="JDC"/>
    <x v="1"/>
    <x v="12"/>
    <n v="1"/>
    <n v="0.05"/>
    <n v="39"/>
    <m/>
    <m/>
    <m/>
    <m/>
    <m/>
    <s v="Y"/>
    <n v="8"/>
    <s v="14 62"/>
    <s v="R"/>
    <n v="15"/>
    <m/>
    <m/>
    <n v="15"/>
    <m/>
    <n v="0"/>
    <n v="0"/>
    <m/>
    <m/>
    <n v="0"/>
    <x v="0"/>
    <m/>
  </r>
  <r>
    <d v="2013-12-04T00:00:00"/>
    <x v="0"/>
    <x v="5"/>
    <x v="17"/>
    <s v="JDC"/>
    <x v="1"/>
    <x v="23"/>
    <n v="1"/>
    <n v="0.05"/>
    <n v="39"/>
    <m/>
    <m/>
    <m/>
    <m/>
    <m/>
    <s v="Y"/>
    <n v="9"/>
    <s v="19 8"/>
    <s v="R"/>
    <n v="25"/>
    <m/>
    <m/>
    <n v="25"/>
    <m/>
    <n v="0"/>
    <n v="0"/>
    <m/>
    <s v="25 cm of living tissue large tissue left on colony"/>
    <n v="1"/>
    <x v="13"/>
    <m/>
  </r>
  <r>
    <d v="2013-12-04T00:00:00"/>
    <x v="0"/>
    <x v="5"/>
    <x v="17"/>
    <s v="JDC"/>
    <x v="1"/>
    <x v="10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11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11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7"/>
    <s v="JDC"/>
    <x v="1"/>
    <x v="11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7"/>
    <s v="JDC"/>
    <x v="1"/>
    <x v="11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11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11"/>
    <n v="1"/>
    <n v="0.05"/>
    <n v="39"/>
    <m/>
    <m/>
    <m/>
    <m/>
    <m/>
    <m/>
    <m/>
    <m/>
    <m/>
    <n v="12"/>
    <m/>
    <m/>
    <n v="12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33"/>
    <m/>
    <m/>
    <n v="3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5"/>
    <m/>
    <m/>
    <n v="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0"/>
    <m/>
    <m/>
    <n v="10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3"/>
    <m/>
    <m/>
    <n v="13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9"/>
    <m/>
    <m/>
    <n v="9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20"/>
    <m/>
    <m/>
    <n v="20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8"/>
    <m/>
    <m/>
    <n v="18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11"/>
    <m/>
    <m/>
    <n v="11"/>
    <m/>
    <m/>
    <m/>
    <m/>
    <m/>
    <m/>
    <x v="0"/>
    <m/>
  </r>
  <r>
    <d v="2013-12-04T00:00:00"/>
    <x v="0"/>
    <x v="5"/>
    <x v="17"/>
    <s v="JDC"/>
    <x v="1"/>
    <x v="9"/>
    <n v="1"/>
    <n v="0.05"/>
    <n v="39"/>
    <m/>
    <m/>
    <m/>
    <m/>
    <m/>
    <m/>
    <m/>
    <m/>
    <m/>
    <n v="77"/>
    <m/>
    <m/>
    <n v="77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7"/>
    <m/>
    <m/>
    <n v="7"/>
    <m/>
    <m/>
    <m/>
    <m/>
    <m/>
    <m/>
    <x v="0"/>
    <m/>
  </r>
  <r>
    <d v="2013-12-04T00:00:00"/>
    <x v="0"/>
    <x v="5"/>
    <x v="17"/>
    <s v="JDC"/>
    <x v="1"/>
    <x v="8"/>
    <n v="1"/>
    <n v="0.05"/>
    <n v="39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5"/>
    <x v="17"/>
    <s v="JDC"/>
    <x v="1"/>
    <x v="14"/>
    <n v="1"/>
    <n v="0.05"/>
    <n v="39"/>
    <m/>
    <m/>
    <m/>
    <m/>
    <m/>
    <m/>
    <m/>
    <m/>
    <m/>
    <n v="15"/>
    <m/>
    <m/>
    <n v="15"/>
    <m/>
    <m/>
    <m/>
    <m/>
    <m/>
    <m/>
    <x v="0"/>
    <m/>
  </r>
  <r>
    <d v="2013-12-04T00:00:00"/>
    <x v="0"/>
    <x v="5"/>
    <x v="17"/>
    <s v="JDC"/>
    <x v="1"/>
    <x v="14"/>
    <n v="1"/>
    <n v="0.05"/>
    <n v="39"/>
    <m/>
    <m/>
    <m/>
    <m/>
    <m/>
    <m/>
    <m/>
    <m/>
    <m/>
    <n v="6"/>
    <m/>
    <m/>
    <n v="6"/>
    <m/>
    <m/>
    <m/>
    <m/>
    <m/>
    <m/>
    <x v="0"/>
    <m/>
  </r>
  <r>
    <d v="2013-12-04T00:00:00"/>
    <x v="0"/>
    <x v="5"/>
    <x v="17"/>
    <s v="JDC"/>
    <x v="1"/>
    <x v="14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12"/>
    <n v="1"/>
    <n v="0.05"/>
    <n v="39"/>
    <m/>
    <m/>
    <m/>
    <m/>
    <m/>
    <m/>
    <m/>
    <m/>
    <m/>
    <n v="2"/>
    <m/>
    <m/>
    <n v="2"/>
    <m/>
    <m/>
    <m/>
    <m/>
    <m/>
    <m/>
    <x v="0"/>
    <m/>
  </r>
  <r>
    <d v="2013-12-04T00:00:00"/>
    <x v="0"/>
    <x v="5"/>
    <x v="17"/>
    <s v="JDC"/>
    <x v="1"/>
    <x v="12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12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12"/>
    <n v="1"/>
    <n v="0.05"/>
    <n v="39"/>
    <m/>
    <m/>
    <m/>
    <m/>
    <m/>
    <m/>
    <m/>
    <m/>
    <m/>
    <n v="3"/>
    <m/>
    <m/>
    <n v="3"/>
    <m/>
    <m/>
    <m/>
    <m/>
    <m/>
    <m/>
    <x v="0"/>
    <m/>
  </r>
  <r>
    <d v="2013-12-04T00:00:00"/>
    <x v="0"/>
    <x v="5"/>
    <x v="17"/>
    <s v="JDC"/>
    <x v="1"/>
    <x v="17"/>
    <n v="1"/>
    <n v="0.05"/>
    <n v="39"/>
    <m/>
    <m/>
    <m/>
    <m/>
    <m/>
    <m/>
    <m/>
    <m/>
    <m/>
    <n v="4"/>
    <m/>
    <m/>
    <n v="4"/>
    <m/>
    <m/>
    <m/>
    <m/>
    <m/>
    <m/>
    <x v="0"/>
    <m/>
  </r>
  <r>
    <d v="2013-12-04T00:00:00"/>
    <x v="0"/>
    <x v="5"/>
    <x v="17"/>
    <s v="JDC"/>
    <x v="1"/>
    <x v="34"/>
    <n v="1"/>
    <n v="0.05"/>
    <n v="39"/>
    <m/>
    <m/>
    <m/>
    <m/>
    <m/>
    <m/>
    <m/>
    <m/>
    <m/>
    <n v="8"/>
    <m/>
    <m/>
    <n v="8"/>
    <m/>
    <m/>
    <m/>
    <m/>
    <m/>
    <m/>
    <x v="0"/>
    <m/>
  </r>
  <r>
    <d v="2013-12-04T00:00:00"/>
    <x v="0"/>
    <x v="3"/>
    <x v="9"/>
    <s v="JDC"/>
    <x v="2"/>
    <x v="24"/>
    <n v="26"/>
    <n v="1.3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9"/>
    <s v="JDC"/>
    <x v="2"/>
    <x v="25"/>
    <n v="7"/>
    <n v="0.3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9"/>
    <s v="JDC"/>
    <x v="2"/>
    <x v="26"/>
    <n v="15"/>
    <n v="0.7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9"/>
    <s v="JDC"/>
    <x v="2"/>
    <x v="27"/>
    <n v="85"/>
    <n v="4.2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9"/>
    <s v="JDC"/>
    <x v="2"/>
    <x v="28"/>
    <n v="36"/>
    <n v="1.8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9"/>
    <s v="JDC"/>
    <x v="2"/>
    <x v="29"/>
    <n v="1"/>
    <n v="0.0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JDC"/>
    <x v="2"/>
    <x v="24"/>
    <n v="16"/>
    <n v="0.8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JDC"/>
    <x v="2"/>
    <x v="25"/>
    <n v="5"/>
    <n v="0.2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JDC"/>
    <x v="2"/>
    <x v="26"/>
    <n v="7"/>
    <n v="0.3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JDC"/>
    <x v="2"/>
    <x v="27"/>
    <n v="83"/>
    <n v="4.1500000000000004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JDC"/>
    <x v="2"/>
    <x v="28"/>
    <n v="54"/>
    <n v="2.7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JDC"/>
    <x v="2"/>
    <x v="29"/>
    <n v="4"/>
    <n v="0.2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JDC"/>
    <x v="2"/>
    <x v="30"/>
    <n v="1"/>
    <n v="0.0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1"/>
    <s v="JDC"/>
    <x v="2"/>
    <x v="24"/>
    <n v="28"/>
    <n v="1.4"/>
    <n v="45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1"/>
    <s v="JDC"/>
    <x v="2"/>
    <x v="25"/>
    <n v="7"/>
    <n v="0.35"/>
    <n v="45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1"/>
    <s v="JDC"/>
    <x v="2"/>
    <x v="26"/>
    <n v="5"/>
    <n v="0.25"/>
    <n v="45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1"/>
    <s v="JDC"/>
    <x v="2"/>
    <x v="27"/>
    <n v="80"/>
    <n v="4"/>
    <n v="45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1"/>
    <s v="JDC"/>
    <x v="2"/>
    <x v="28"/>
    <n v="28"/>
    <n v="1.4"/>
    <n v="45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1"/>
    <s v="JDC"/>
    <x v="2"/>
    <x v="29"/>
    <n v="3"/>
    <n v="0.15"/>
    <n v="45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2"/>
    <s v="JDC"/>
    <x v="2"/>
    <x v="24"/>
    <n v="17"/>
    <n v="0.8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2"/>
    <s v="JDC"/>
    <x v="2"/>
    <x v="25"/>
    <n v="2"/>
    <n v="0.1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2"/>
    <s v="JDC"/>
    <x v="2"/>
    <x v="26"/>
    <n v="9"/>
    <n v="0.4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2"/>
    <s v="JDC"/>
    <x v="2"/>
    <x v="27"/>
    <n v="38"/>
    <n v="1.9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2"/>
    <s v="JDC"/>
    <x v="2"/>
    <x v="28"/>
    <n v="17"/>
    <n v="0.8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2"/>
    <s v="JDC"/>
    <x v="2"/>
    <x v="29"/>
    <n v="6"/>
    <n v="0.3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3"/>
    <s v="JDC"/>
    <x v="2"/>
    <x v="24"/>
    <n v="17"/>
    <n v="0.8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3"/>
    <s v="JDC"/>
    <x v="2"/>
    <x v="25"/>
    <n v="3"/>
    <n v="0.1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3"/>
    <s v="JDC"/>
    <x v="2"/>
    <x v="26"/>
    <n v="18"/>
    <n v="0.9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3"/>
    <s v="JDC"/>
    <x v="2"/>
    <x v="27"/>
    <n v="20"/>
    <n v="1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3"/>
    <s v="JDC"/>
    <x v="2"/>
    <x v="28"/>
    <n v="10"/>
    <n v="0.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3"/>
    <s v="JDC"/>
    <x v="2"/>
    <x v="29"/>
    <n v="1"/>
    <n v="0.0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4"/>
    <s v="JDC"/>
    <x v="2"/>
    <x v="24"/>
    <n v="18"/>
    <n v="0.9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4"/>
    <s v="JDC"/>
    <x v="2"/>
    <x v="25"/>
    <n v="2"/>
    <n v="0.1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4"/>
    <s v="JDC"/>
    <x v="2"/>
    <x v="26"/>
    <n v="13"/>
    <n v="0.6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4"/>
    <s v="JDC"/>
    <x v="2"/>
    <x v="27"/>
    <n v="44"/>
    <n v="2.2000000000000002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4"/>
    <s v="JDC"/>
    <x v="2"/>
    <x v="28"/>
    <n v="24"/>
    <n v="1.2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5"/>
    <x v="15"/>
    <s v="JDC"/>
    <x v="2"/>
    <x v="24"/>
    <n v="10"/>
    <n v="0.5"/>
    <n v="37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5"/>
    <s v="JDC"/>
    <x v="2"/>
    <x v="25"/>
    <n v="5"/>
    <n v="0.25"/>
    <n v="37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5"/>
    <s v="JDC"/>
    <x v="2"/>
    <x v="26"/>
    <n v="20"/>
    <n v="1"/>
    <n v="37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5"/>
    <s v="JDC"/>
    <x v="2"/>
    <x v="27"/>
    <n v="60"/>
    <n v="3"/>
    <n v="37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5"/>
    <s v="JDC"/>
    <x v="2"/>
    <x v="28"/>
    <n v="28"/>
    <n v="1.4"/>
    <n v="37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5"/>
    <s v="JDC"/>
    <x v="2"/>
    <x v="29"/>
    <n v="5"/>
    <n v="0.25"/>
    <n v="37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6"/>
    <s v="JDC"/>
    <x v="2"/>
    <x v="24"/>
    <n v="10"/>
    <n v="0.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6"/>
    <s v="JDC"/>
    <x v="2"/>
    <x v="25"/>
    <n v="5"/>
    <n v="0.2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6"/>
    <s v="JDC"/>
    <x v="2"/>
    <x v="26"/>
    <n v="9"/>
    <n v="0.4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6"/>
    <s v="JDC"/>
    <x v="2"/>
    <x v="27"/>
    <n v="38"/>
    <n v="1.9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6"/>
    <s v="JDC"/>
    <x v="2"/>
    <x v="28"/>
    <n v="25"/>
    <n v="1.2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6"/>
    <s v="JDC"/>
    <x v="2"/>
    <x v="29"/>
    <n v="6"/>
    <n v="0.3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7"/>
    <s v="JDC"/>
    <x v="2"/>
    <x v="24"/>
    <n v="21"/>
    <n v="1.0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7"/>
    <s v="JDC"/>
    <x v="2"/>
    <x v="25"/>
    <n v="5"/>
    <n v="0.2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7"/>
    <s v="JDC"/>
    <x v="2"/>
    <x v="26"/>
    <n v="8"/>
    <n v="0.4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7"/>
    <s v="JDC"/>
    <x v="2"/>
    <x v="27"/>
    <n v="48"/>
    <n v="2.4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7"/>
    <s v="JDC"/>
    <x v="2"/>
    <x v="28"/>
    <n v="30"/>
    <n v="1.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7"/>
    <s v="JDC"/>
    <x v="2"/>
    <x v="29"/>
    <n v="5"/>
    <n v="0.25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3"/>
    <x v="9"/>
    <s v="JDC"/>
    <x v="3"/>
    <x v="31"/>
    <n v="1"/>
    <n v="0.0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3"/>
    <x v="10"/>
    <s v="AJS"/>
    <x v="3"/>
    <x v="31"/>
    <n v="1"/>
    <n v="0.05"/>
    <n v="44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2"/>
    <s v="JDC"/>
    <x v="3"/>
    <x v="31"/>
    <n v="3"/>
    <n v="0.1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3"/>
    <s v="JDC"/>
    <x v="3"/>
    <x v="31"/>
    <n v="9"/>
    <n v="0.45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4"/>
    <x v="14"/>
    <s v="JDC"/>
    <x v="3"/>
    <x v="31"/>
    <n v="16"/>
    <n v="0.8"/>
    <n v="36"/>
    <m/>
    <m/>
    <m/>
    <m/>
    <m/>
    <m/>
    <m/>
    <m/>
    <m/>
    <m/>
    <m/>
    <m/>
    <m/>
    <m/>
    <m/>
    <n v="0"/>
    <m/>
    <m/>
    <m/>
    <x v="0"/>
    <m/>
  </r>
  <r>
    <d v="2013-12-04T00:00:00"/>
    <x v="0"/>
    <x v="5"/>
    <x v="15"/>
    <s v="JDC"/>
    <x v="3"/>
    <x v="31"/>
    <n v="12"/>
    <n v="0.6"/>
    <n v="37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6"/>
    <s v="JDC"/>
    <x v="3"/>
    <x v="31"/>
    <n v="2"/>
    <n v="0.1"/>
    <n v="39"/>
    <m/>
    <m/>
    <m/>
    <m/>
    <m/>
    <m/>
    <m/>
    <m/>
    <m/>
    <m/>
    <m/>
    <m/>
    <m/>
    <m/>
    <m/>
    <m/>
    <m/>
    <m/>
    <m/>
    <x v="0"/>
    <m/>
  </r>
  <r>
    <d v="2013-12-04T00:00:00"/>
    <x v="0"/>
    <x v="5"/>
    <x v="17"/>
    <s v="JDC"/>
    <x v="3"/>
    <x v="31"/>
    <n v="10"/>
    <n v="0.5"/>
    <n v="39"/>
    <m/>
    <m/>
    <m/>
    <m/>
    <m/>
    <m/>
    <m/>
    <m/>
    <m/>
    <m/>
    <m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2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55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55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65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40"/>
    <m/>
    <m/>
    <m/>
    <m/>
    <n v="0"/>
    <m/>
    <m/>
    <m/>
    <x v="0"/>
    <m/>
  </r>
  <r>
    <d v="2013-12-05T00:00:00"/>
    <x v="0"/>
    <x v="6"/>
    <x v="18"/>
    <s v="JDC"/>
    <x v="0"/>
    <x v="0"/>
    <n v="1"/>
    <n v="0.05"/>
    <n v="43"/>
    <m/>
    <m/>
    <m/>
    <m/>
    <m/>
    <m/>
    <m/>
    <m/>
    <m/>
    <m/>
    <n v="100"/>
    <m/>
    <m/>
    <m/>
    <m/>
    <n v="0"/>
    <m/>
    <m/>
    <m/>
    <x v="0"/>
    <m/>
  </r>
  <r>
    <d v="2013-12-05T00:00:00"/>
    <x v="0"/>
    <x v="6"/>
    <x v="18"/>
    <s v="JDC"/>
    <x v="0"/>
    <x v="2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1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4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4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5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6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7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75"/>
    <m/>
    <m/>
    <m/>
    <m/>
    <m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7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80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85"/>
    <m/>
    <m/>
    <m/>
    <m/>
    <n v="0"/>
    <m/>
    <m/>
    <m/>
    <x v="0"/>
    <m/>
  </r>
  <r>
    <d v="2013-12-05T00:00:00"/>
    <x v="0"/>
    <x v="6"/>
    <x v="18"/>
    <s v="JDC"/>
    <x v="0"/>
    <x v="1"/>
    <n v="1"/>
    <n v="0.05"/>
    <n v="43"/>
    <m/>
    <m/>
    <m/>
    <m/>
    <m/>
    <m/>
    <m/>
    <m/>
    <m/>
    <m/>
    <n v="5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40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70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70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70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70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55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55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65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60"/>
    <m/>
    <m/>
    <m/>
    <m/>
    <n v="0"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50"/>
    <m/>
    <m/>
    <m/>
    <m/>
    <m/>
    <m/>
    <m/>
    <m/>
    <x v="0"/>
    <m/>
  </r>
  <r>
    <d v="2013-12-05T00:00:00"/>
    <x v="0"/>
    <x v="6"/>
    <x v="18"/>
    <s v="JDC"/>
    <x v="0"/>
    <x v="4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18"/>
    <s v="JDC"/>
    <x v="0"/>
    <x v="3"/>
    <n v="1"/>
    <n v="0.05"/>
    <n v="43"/>
    <m/>
    <m/>
    <m/>
    <m/>
    <m/>
    <m/>
    <m/>
    <m/>
    <m/>
    <m/>
    <n v="23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45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10"/>
    <m/>
    <m/>
    <m/>
    <m/>
    <n v="0"/>
    <m/>
    <m/>
    <m/>
    <x v="0"/>
    <m/>
  </r>
  <r>
    <d v="2013-12-05T00:00:00"/>
    <x v="0"/>
    <x v="6"/>
    <x v="19"/>
    <s v="JDC"/>
    <x v="0"/>
    <x v="0"/>
    <n v="1"/>
    <n v="0.05"/>
    <n v="43"/>
    <m/>
    <m/>
    <m/>
    <m/>
    <m/>
    <m/>
    <m/>
    <m/>
    <m/>
    <m/>
    <n v="5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45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55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75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40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80"/>
    <m/>
    <m/>
    <m/>
    <m/>
    <m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80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10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19"/>
    <s v="JDC"/>
    <x v="0"/>
    <x v="1"/>
    <n v="1"/>
    <n v="0.05"/>
    <n v="43"/>
    <m/>
    <m/>
    <m/>
    <m/>
    <m/>
    <m/>
    <m/>
    <m/>
    <m/>
    <m/>
    <n v="6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1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1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45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6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6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0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4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7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20"/>
    <m/>
    <m/>
    <m/>
    <m/>
    <n v="0"/>
    <m/>
    <m/>
    <m/>
    <x v="0"/>
    <m/>
  </r>
  <r>
    <d v="2013-12-05T00:00:00"/>
    <x v="0"/>
    <x v="6"/>
    <x v="19"/>
    <s v="JDC"/>
    <x v="0"/>
    <x v="4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9"/>
    <s v="JDC"/>
    <x v="0"/>
    <x v="3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3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19"/>
    <s v="JDC"/>
    <x v="0"/>
    <x v="3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19"/>
    <s v="JDC"/>
    <x v="0"/>
    <x v="3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19"/>
    <s v="JDC"/>
    <x v="0"/>
    <x v="3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19"/>
    <s v="JDC"/>
    <x v="0"/>
    <x v="3"/>
    <n v="1"/>
    <n v="0.05"/>
    <n v="43"/>
    <m/>
    <m/>
    <m/>
    <m/>
    <m/>
    <m/>
    <m/>
    <m/>
    <m/>
    <m/>
    <n v="1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0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45"/>
    <m/>
    <m/>
    <m/>
    <m/>
    <n v="0"/>
    <m/>
    <m/>
    <m/>
    <x v="0"/>
    <m/>
  </r>
  <r>
    <d v="2013-12-05T00:00:00"/>
    <x v="0"/>
    <x v="6"/>
    <x v="20"/>
    <s v="JDC"/>
    <x v="0"/>
    <x v="0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20"/>
    <s v="JDC"/>
    <x v="0"/>
    <x v="5"/>
    <n v="1"/>
    <n v="0.05"/>
    <n v="43"/>
    <m/>
    <m/>
    <m/>
    <m/>
    <m/>
    <m/>
    <m/>
    <m/>
    <m/>
    <m/>
    <n v="75"/>
    <m/>
    <m/>
    <m/>
    <m/>
    <n v="0"/>
    <m/>
    <m/>
    <m/>
    <x v="0"/>
    <m/>
  </r>
  <r>
    <d v="2013-12-05T00:00:00"/>
    <x v="0"/>
    <x v="6"/>
    <x v="20"/>
    <s v="JDC"/>
    <x v="0"/>
    <x v="5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20"/>
    <s v="JDC"/>
    <x v="0"/>
    <x v="6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6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65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35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10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5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95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100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5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50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6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65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65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15"/>
    <m/>
    <m/>
    <m/>
    <m/>
    <n v="0"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6"/>
    <x v="20"/>
    <s v="JDC"/>
    <x v="0"/>
    <x v="1"/>
    <n v="1"/>
    <n v="0.05"/>
    <n v="43"/>
    <m/>
    <m/>
    <m/>
    <m/>
    <m/>
    <m/>
    <m/>
    <m/>
    <m/>
    <m/>
    <n v="40"/>
    <m/>
    <m/>
    <m/>
    <m/>
    <n v="0"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55"/>
    <m/>
    <m/>
    <m/>
    <m/>
    <n v="0"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10"/>
    <m/>
    <m/>
    <m/>
    <m/>
    <n v="0"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30"/>
    <m/>
    <m/>
    <m/>
    <m/>
    <n v="0"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6"/>
    <x v="20"/>
    <s v="JDC"/>
    <x v="0"/>
    <x v="4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20"/>
    <s v="JDC"/>
    <x v="0"/>
    <x v="3"/>
    <n v="1"/>
    <n v="0.05"/>
    <n v="43"/>
    <m/>
    <m/>
    <m/>
    <m/>
    <m/>
    <m/>
    <m/>
    <m/>
    <m/>
    <m/>
    <n v="20"/>
    <m/>
    <m/>
    <m/>
    <m/>
    <n v="0"/>
    <m/>
    <m/>
    <m/>
    <x v="0"/>
    <m/>
  </r>
  <r>
    <d v="2013-12-05T00:00:00"/>
    <x v="0"/>
    <x v="6"/>
    <x v="20"/>
    <s v="JDC"/>
    <x v="0"/>
    <x v="3"/>
    <n v="1"/>
    <n v="0.05"/>
    <n v="43"/>
    <m/>
    <m/>
    <m/>
    <m/>
    <m/>
    <m/>
    <m/>
    <m/>
    <m/>
    <m/>
    <n v="32"/>
    <m/>
    <m/>
    <m/>
    <m/>
    <n v="0"/>
    <m/>
    <m/>
    <m/>
    <x v="0"/>
    <m/>
  </r>
  <r>
    <d v="2013-12-05T00:00:00"/>
    <x v="0"/>
    <x v="6"/>
    <x v="20"/>
    <s v="JDC"/>
    <x v="0"/>
    <x v="3"/>
    <n v="1"/>
    <n v="0.05"/>
    <n v="43"/>
    <m/>
    <m/>
    <m/>
    <m/>
    <m/>
    <m/>
    <m/>
    <m/>
    <m/>
    <m/>
    <n v="25"/>
    <m/>
    <m/>
    <m/>
    <m/>
    <n v="0"/>
    <m/>
    <m/>
    <m/>
    <x v="0"/>
    <m/>
  </r>
  <r>
    <d v="2013-12-05T00:00:00"/>
    <x v="0"/>
    <x v="6"/>
    <x v="20"/>
    <s v="JDC"/>
    <x v="0"/>
    <x v="3"/>
    <n v="1"/>
    <n v="0.05"/>
    <n v="43"/>
    <m/>
    <m/>
    <m/>
    <m/>
    <m/>
    <m/>
    <m/>
    <m/>
    <m/>
    <m/>
    <n v="37"/>
    <m/>
    <m/>
    <m/>
    <m/>
    <n v="0"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0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70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27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5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50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32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5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55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43"/>
    <m/>
    <m/>
    <m/>
    <m/>
    <m/>
    <m/>
    <m/>
    <m/>
    <x v="0"/>
    <m/>
  </r>
  <r>
    <d v="2013-12-05T00:00:00"/>
    <x v="0"/>
    <x v="7"/>
    <x v="21"/>
    <s v="JDC"/>
    <x v="0"/>
    <x v="1"/>
    <n v="1"/>
    <n v="0.05"/>
    <n v="43"/>
    <m/>
    <m/>
    <m/>
    <m/>
    <m/>
    <m/>
    <m/>
    <m/>
    <m/>
    <m/>
    <n v="50"/>
    <m/>
    <m/>
    <m/>
    <m/>
    <m/>
    <m/>
    <m/>
    <m/>
    <x v="0"/>
    <m/>
  </r>
  <r>
    <d v="2013-12-05T00:00:00"/>
    <x v="0"/>
    <x v="7"/>
    <x v="21"/>
    <s v="JDC"/>
    <x v="0"/>
    <x v="4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22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7"/>
    <x v="22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2"/>
    <s v="JDC"/>
    <x v="0"/>
    <x v="5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2"/>
    <s v="JDC"/>
    <x v="0"/>
    <x v="5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60"/>
    <m/>
    <m/>
    <m/>
    <m/>
    <m/>
    <m/>
    <m/>
    <m/>
    <x v="0"/>
    <m/>
  </r>
  <r>
    <d v="2013-12-05T00:00:00"/>
    <x v="0"/>
    <x v="7"/>
    <x v="22"/>
    <s v="JDC"/>
    <x v="0"/>
    <x v="1"/>
    <n v="1"/>
    <n v="0.05"/>
    <n v="43"/>
    <m/>
    <m/>
    <m/>
    <m/>
    <m/>
    <m/>
    <m/>
    <m/>
    <m/>
    <m/>
    <n v="50"/>
    <m/>
    <m/>
    <m/>
    <m/>
    <m/>
    <m/>
    <m/>
    <m/>
    <x v="0"/>
    <m/>
  </r>
  <r>
    <d v="2013-12-05T00:00:00"/>
    <x v="0"/>
    <x v="7"/>
    <x v="22"/>
    <s v="JDC"/>
    <x v="0"/>
    <x v="4"/>
    <n v="1"/>
    <n v="0.05"/>
    <n v="43"/>
    <m/>
    <m/>
    <m/>
    <m/>
    <m/>
    <m/>
    <m/>
    <m/>
    <m/>
    <m/>
    <n v="65"/>
    <m/>
    <m/>
    <m/>
    <m/>
    <m/>
    <m/>
    <m/>
    <m/>
    <x v="0"/>
    <m/>
  </r>
  <r>
    <d v="2013-12-05T00:00:00"/>
    <x v="0"/>
    <x v="7"/>
    <x v="22"/>
    <s v="JDC"/>
    <x v="0"/>
    <x v="3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0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5"/>
    <n v="1"/>
    <n v="0.05"/>
    <n v="43"/>
    <m/>
    <m/>
    <m/>
    <m/>
    <m/>
    <m/>
    <m/>
    <m/>
    <m/>
    <m/>
    <n v="50"/>
    <m/>
    <m/>
    <m/>
    <m/>
    <m/>
    <m/>
    <m/>
    <m/>
    <x v="0"/>
    <m/>
  </r>
  <r>
    <d v="2013-12-05T00:00:00"/>
    <x v="0"/>
    <x v="7"/>
    <x v="23"/>
    <s v="JDC"/>
    <x v="0"/>
    <x v="5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3"/>
    <s v="JDC"/>
    <x v="0"/>
    <x v="5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5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7"/>
    <x v="23"/>
    <s v="JDC"/>
    <x v="0"/>
    <x v="32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3"/>
    <s v="JDC"/>
    <x v="0"/>
    <x v="6"/>
    <n v="1"/>
    <n v="0.05"/>
    <n v="43"/>
    <m/>
    <m/>
    <m/>
    <m/>
    <m/>
    <m/>
    <m/>
    <m/>
    <m/>
    <m/>
    <n v="17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1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2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3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35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40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7"/>
    <m/>
    <m/>
    <m/>
    <m/>
    <m/>
    <m/>
    <m/>
    <m/>
    <x v="0"/>
    <m/>
  </r>
  <r>
    <d v="2013-12-05T00:00:00"/>
    <x v="0"/>
    <x v="7"/>
    <x v="23"/>
    <s v="JDC"/>
    <x v="0"/>
    <x v="1"/>
    <n v="1"/>
    <n v="0.05"/>
    <n v="43"/>
    <m/>
    <m/>
    <m/>
    <m/>
    <m/>
    <m/>
    <m/>
    <m/>
    <m/>
    <m/>
    <n v="45"/>
    <m/>
    <m/>
    <m/>
    <m/>
    <m/>
    <m/>
    <m/>
    <m/>
    <x v="0"/>
    <m/>
  </r>
  <r>
    <d v="2013-12-05T00:00:00"/>
    <x v="0"/>
    <x v="7"/>
    <x v="23"/>
    <s v="JDC"/>
    <x v="0"/>
    <x v="4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4"/>
    <n v="1"/>
    <n v="0.05"/>
    <n v="43"/>
    <m/>
    <m/>
    <m/>
    <m/>
    <m/>
    <m/>
    <m/>
    <m/>
    <m/>
    <m/>
    <n v="10"/>
    <m/>
    <m/>
    <m/>
    <m/>
    <m/>
    <m/>
    <m/>
    <m/>
    <x v="0"/>
    <m/>
  </r>
  <r>
    <d v="2013-12-05T00:00:00"/>
    <x v="0"/>
    <x v="7"/>
    <x v="23"/>
    <s v="JDC"/>
    <x v="0"/>
    <x v="3"/>
    <n v="1"/>
    <n v="0.05"/>
    <n v="43"/>
    <m/>
    <m/>
    <m/>
    <m/>
    <m/>
    <m/>
    <m/>
    <m/>
    <m/>
    <m/>
    <n v="12"/>
    <m/>
    <m/>
    <m/>
    <m/>
    <m/>
    <m/>
    <m/>
    <m/>
    <x v="0"/>
    <m/>
  </r>
  <r>
    <d v="2013-12-05T00:00:00"/>
    <x v="0"/>
    <x v="6"/>
    <x v="18"/>
    <s v="WFP"/>
    <x v="1"/>
    <x v="8"/>
    <n v="1"/>
    <n v="0.05"/>
    <n v="45"/>
    <m/>
    <m/>
    <m/>
    <m/>
    <m/>
    <s v="Y"/>
    <n v="1"/>
    <n v="2"/>
    <s v="L"/>
    <n v="11"/>
    <m/>
    <m/>
    <n v="11"/>
    <m/>
    <n v="0"/>
    <n v="0"/>
    <m/>
    <m/>
    <n v="1"/>
    <x v="3"/>
    <m/>
  </r>
  <r>
    <d v="2013-12-05T00:00:00"/>
    <x v="0"/>
    <x v="6"/>
    <x v="18"/>
    <s v="WFP"/>
    <x v="1"/>
    <x v="11"/>
    <n v="1"/>
    <n v="0.05"/>
    <n v="45"/>
    <m/>
    <m/>
    <m/>
    <m/>
    <m/>
    <s v="Y"/>
    <n v="2"/>
    <s v="5 6"/>
    <s v="R"/>
    <n v="8"/>
    <m/>
    <m/>
    <n v="8"/>
    <m/>
    <n v="0"/>
    <n v="0"/>
    <m/>
    <m/>
    <n v="1"/>
    <x v="3"/>
    <m/>
  </r>
  <r>
    <d v="2013-12-05T00:00:00"/>
    <x v="0"/>
    <x v="6"/>
    <x v="18"/>
    <s v="WFP"/>
    <x v="1"/>
    <x v="11"/>
    <n v="1"/>
    <n v="0.05"/>
    <n v="45"/>
    <m/>
    <m/>
    <m/>
    <m/>
    <m/>
    <s v="Y"/>
    <n v="3"/>
    <s v="9 5"/>
    <s v="R"/>
    <n v="8"/>
    <m/>
    <m/>
    <n v="8"/>
    <m/>
    <n v="0"/>
    <n v="0"/>
    <m/>
    <m/>
    <n v="1"/>
    <x v="5"/>
    <m/>
  </r>
  <r>
    <d v="2013-12-05T00:00:00"/>
    <x v="0"/>
    <x v="6"/>
    <x v="18"/>
    <s v="WFP"/>
    <x v="1"/>
    <x v="23"/>
    <n v="1"/>
    <n v="0.05"/>
    <n v="45"/>
    <m/>
    <m/>
    <m/>
    <m/>
    <m/>
    <s v="Y"/>
    <n v="4"/>
    <s v="10 3"/>
    <s v="R"/>
    <n v="40"/>
    <m/>
    <m/>
    <n v="40"/>
    <m/>
    <n v="0"/>
    <n v="0"/>
    <m/>
    <m/>
    <n v="1"/>
    <x v="1"/>
    <m/>
  </r>
  <r>
    <d v="2013-12-05T00:00:00"/>
    <x v="0"/>
    <x v="6"/>
    <x v="18"/>
    <s v="WFP"/>
    <x v="1"/>
    <x v="10"/>
    <n v="1"/>
    <n v="0.05"/>
    <n v="45"/>
    <m/>
    <m/>
    <m/>
    <m/>
    <m/>
    <s v="Y"/>
    <n v="5"/>
    <s v="12 9"/>
    <s v="R"/>
    <n v="17"/>
    <m/>
    <m/>
    <n v="17"/>
    <m/>
    <n v="0"/>
    <n v="0"/>
    <m/>
    <m/>
    <n v="1"/>
    <x v="1"/>
    <m/>
  </r>
  <r>
    <d v="2013-12-05T00:00:00"/>
    <x v="0"/>
    <x v="6"/>
    <x v="18"/>
    <s v="WFP"/>
    <x v="1"/>
    <x v="10"/>
    <n v="1"/>
    <n v="0.05"/>
    <n v="45"/>
    <m/>
    <m/>
    <m/>
    <m/>
    <m/>
    <s v="Y"/>
    <n v="6"/>
    <s v="15 3"/>
    <s v="L"/>
    <n v="22"/>
    <m/>
    <m/>
    <n v="22"/>
    <m/>
    <n v="0"/>
    <n v="0"/>
    <m/>
    <m/>
    <n v="1"/>
    <x v="9"/>
    <m/>
  </r>
  <r>
    <d v="2013-12-05T00:00:00"/>
    <x v="0"/>
    <x v="6"/>
    <x v="18"/>
    <s v="WFP"/>
    <x v="1"/>
    <x v="7"/>
    <n v="1"/>
    <n v="0.05"/>
    <n v="45"/>
    <m/>
    <m/>
    <m/>
    <m/>
    <m/>
    <s v="Y"/>
    <n v="7"/>
    <s v="16 1"/>
    <s v="L"/>
    <n v="12"/>
    <m/>
    <m/>
    <n v="12"/>
    <m/>
    <n v="0"/>
    <n v="0"/>
    <m/>
    <m/>
    <n v="0"/>
    <x v="0"/>
    <m/>
  </r>
  <r>
    <d v="2013-12-05T00:00:00"/>
    <x v="0"/>
    <x v="6"/>
    <x v="18"/>
    <s v="WFP"/>
    <x v="1"/>
    <x v="8"/>
    <n v="1"/>
    <n v="0.05"/>
    <n v="45"/>
    <m/>
    <m/>
    <m/>
    <m/>
    <m/>
    <m/>
    <m/>
    <m/>
    <m/>
    <n v="10"/>
    <m/>
    <m/>
    <n v="10"/>
    <m/>
    <m/>
    <n v="0"/>
    <m/>
    <m/>
    <m/>
    <x v="0"/>
    <m/>
  </r>
  <r>
    <d v="2013-12-05T00:00:00"/>
    <x v="0"/>
    <x v="6"/>
    <x v="18"/>
    <s v="WFP"/>
    <x v="1"/>
    <x v="8"/>
    <n v="1"/>
    <n v="0.05"/>
    <n v="45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6"/>
    <x v="18"/>
    <s v="WFP"/>
    <x v="1"/>
    <x v="8"/>
    <n v="1"/>
    <n v="0.05"/>
    <n v="45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18"/>
    <s v="WFP"/>
    <x v="1"/>
    <x v="8"/>
    <n v="1"/>
    <n v="0.05"/>
    <n v="45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18"/>
    <s v="WFP"/>
    <x v="1"/>
    <x v="8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18"/>
    <s v="WFP"/>
    <x v="1"/>
    <x v="7"/>
    <n v="1"/>
    <n v="0.05"/>
    <n v="45"/>
    <m/>
    <m/>
    <m/>
    <m/>
    <m/>
    <m/>
    <m/>
    <m/>
    <m/>
    <n v="8"/>
    <m/>
    <m/>
    <n v="8"/>
    <m/>
    <m/>
    <n v="0"/>
    <m/>
    <m/>
    <m/>
    <x v="0"/>
    <m/>
  </r>
  <r>
    <d v="2013-12-05T00:00:00"/>
    <x v="0"/>
    <x v="6"/>
    <x v="18"/>
    <s v="WFP"/>
    <x v="1"/>
    <x v="11"/>
    <n v="1"/>
    <n v="0.05"/>
    <n v="45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18"/>
    <s v="WFP"/>
    <x v="1"/>
    <x v="11"/>
    <n v="1"/>
    <n v="0.05"/>
    <n v="45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18"/>
    <s v="WFP"/>
    <x v="1"/>
    <x v="11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18"/>
    <s v="WFP"/>
    <x v="1"/>
    <x v="11"/>
    <n v="1"/>
    <n v="0.05"/>
    <n v="45"/>
    <m/>
    <m/>
    <m/>
    <m/>
    <m/>
    <m/>
    <m/>
    <m/>
    <m/>
    <n v="12"/>
    <m/>
    <m/>
    <n v="12"/>
    <m/>
    <m/>
    <n v="0"/>
    <m/>
    <m/>
    <m/>
    <x v="0"/>
    <m/>
  </r>
  <r>
    <d v="2013-12-05T00:00:00"/>
    <x v="0"/>
    <x v="6"/>
    <x v="18"/>
    <s v="WFP"/>
    <x v="1"/>
    <x v="12"/>
    <n v="1"/>
    <n v="0.05"/>
    <n v="45"/>
    <m/>
    <m/>
    <m/>
    <m/>
    <m/>
    <m/>
    <m/>
    <m/>
    <m/>
    <n v="15"/>
    <m/>
    <m/>
    <n v="15"/>
    <m/>
    <m/>
    <n v="0"/>
    <m/>
    <m/>
    <m/>
    <x v="0"/>
    <m/>
  </r>
  <r>
    <d v="2013-12-05T00:00:00"/>
    <x v="0"/>
    <x v="6"/>
    <x v="18"/>
    <s v="WFP"/>
    <x v="1"/>
    <x v="12"/>
    <n v="1"/>
    <n v="0.05"/>
    <n v="45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18"/>
    <s v="WFP"/>
    <x v="1"/>
    <x v="12"/>
    <n v="1"/>
    <n v="0.05"/>
    <n v="45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18"/>
    <s v="WFP"/>
    <x v="1"/>
    <x v="12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18"/>
    <s v="WFP"/>
    <x v="1"/>
    <x v="9"/>
    <n v="1"/>
    <n v="0.05"/>
    <n v="45"/>
    <m/>
    <m/>
    <m/>
    <m/>
    <m/>
    <m/>
    <m/>
    <m/>
    <m/>
    <n v="10"/>
    <m/>
    <m/>
    <n v="10"/>
    <m/>
    <m/>
    <n v="0"/>
    <m/>
    <m/>
    <m/>
    <x v="0"/>
    <m/>
  </r>
  <r>
    <d v="2013-12-05T00:00:00"/>
    <x v="0"/>
    <x v="6"/>
    <x v="19"/>
    <s v="WFP"/>
    <x v="1"/>
    <x v="7"/>
    <n v="1"/>
    <n v="0.05"/>
    <n v="45"/>
    <m/>
    <m/>
    <m/>
    <m/>
    <m/>
    <s v="Y"/>
    <n v="1"/>
    <s v="0 5"/>
    <s v="R"/>
    <n v="23"/>
    <m/>
    <m/>
    <n v="23"/>
    <m/>
    <n v="1"/>
    <n v="1"/>
    <s v="BB"/>
    <s v="Sponge on crust, puss, BB on top"/>
    <n v="1"/>
    <x v="5"/>
    <m/>
  </r>
  <r>
    <d v="2013-12-05T00:00:00"/>
    <x v="0"/>
    <x v="6"/>
    <x v="19"/>
    <s v="WFP"/>
    <x v="1"/>
    <x v="9"/>
    <n v="1"/>
    <n v="0.05"/>
    <n v="45"/>
    <m/>
    <m/>
    <m/>
    <m/>
    <m/>
    <s v="Y"/>
    <n v="2"/>
    <s v="9 4"/>
    <s v="R"/>
    <n v="12"/>
    <m/>
    <m/>
    <n v="12"/>
    <m/>
    <n v="0"/>
    <n v="0"/>
    <s v="FB"/>
    <s v="Healing FB"/>
    <n v="1"/>
    <x v="2"/>
    <s v="refer to diver"/>
  </r>
  <r>
    <d v="2013-12-05T00:00:00"/>
    <x v="0"/>
    <x v="6"/>
    <x v="19"/>
    <s v="WFP"/>
    <x v="1"/>
    <x v="7"/>
    <n v="1"/>
    <n v="0.05"/>
    <n v="45"/>
    <m/>
    <m/>
    <m/>
    <m/>
    <m/>
    <s v="Y"/>
    <n v="3"/>
    <s v="9 7"/>
    <s v="L"/>
    <n v="21"/>
    <m/>
    <m/>
    <n v="21"/>
    <m/>
    <n v="0"/>
    <n v="0"/>
    <m/>
    <m/>
    <n v="1"/>
    <x v="4"/>
    <m/>
  </r>
  <r>
    <d v="2013-12-05T00:00:00"/>
    <x v="0"/>
    <x v="6"/>
    <x v="19"/>
    <s v="WFP"/>
    <x v="1"/>
    <x v="11"/>
    <n v="1"/>
    <n v="0.05"/>
    <n v="45"/>
    <m/>
    <m/>
    <m/>
    <m/>
    <m/>
    <s v="Y"/>
    <n v="4"/>
    <s v="15 2"/>
    <s v="R"/>
    <n v="7"/>
    <m/>
    <m/>
    <n v="7"/>
    <m/>
    <n v="0"/>
    <n v="0"/>
    <m/>
    <m/>
    <n v="1"/>
    <x v="5"/>
    <m/>
  </r>
  <r>
    <d v="2013-12-05T00:00:00"/>
    <x v="0"/>
    <x v="6"/>
    <x v="19"/>
    <s v="WFP"/>
    <x v="1"/>
    <x v="9"/>
    <n v="1"/>
    <n v="0.05"/>
    <n v="45"/>
    <m/>
    <m/>
    <m/>
    <m/>
    <m/>
    <s v="Y"/>
    <n v="5"/>
    <s v="16 1"/>
    <s v="L"/>
    <n v="12"/>
    <m/>
    <m/>
    <n v="12"/>
    <m/>
    <n v="0"/>
    <n v="0"/>
    <m/>
    <m/>
    <n v="0"/>
    <x v="0"/>
    <m/>
  </r>
  <r>
    <d v="2013-12-05T00:00:00"/>
    <x v="0"/>
    <x v="6"/>
    <x v="19"/>
    <s v="WFP"/>
    <x v="1"/>
    <x v="8"/>
    <n v="1"/>
    <n v="0.05"/>
    <n v="45"/>
    <m/>
    <m/>
    <m/>
    <m/>
    <m/>
    <s v="Y"/>
    <n v="6"/>
    <s v="19 8"/>
    <s v="L"/>
    <n v="10"/>
    <m/>
    <m/>
    <n v="10"/>
    <m/>
    <n v="0"/>
    <n v="0"/>
    <m/>
    <s v="Encrusted octo on base"/>
    <n v="0"/>
    <x v="0"/>
    <m/>
  </r>
  <r>
    <d v="2013-12-05T00:00:00"/>
    <x v="0"/>
    <x v="6"/>
    <x v="19"/>
    <s v="WFP"/>
    <x v="1"/>
    <x v="10"/>
    <n v="1"/>
    <n v="0.05"/>
    <n v="45"/>
    <m/>
    <m/>
    <m/>
    <m/>
    <m/>
    <s v="Y"/>
    <n v="7"/>
    <n v="20"/>
    <s v="L"/>
    <n v="37"/>
    <m/>
    <m/>
    <n v="37"/>
    <m/>
    <n v="0"/>
    <n v="0"/>
    <m/>
    <m/>
    <n v="0"/>
    <x v="0"/>
    <m/>
  </r>
  <r>
    <d v="2013-12-05T00:00:00"/>
    <x v="0"/>
    <x v="6"/>
    <x v="19"/>
    <s v="WFP"/>
    <x v="1"/>
    <x v="13"/>
    <n v="1"/>
    <n v="0.05"/>
    <n v="45"/>
    <m/>
    <m/>
    <m/>
    <m/>
    <m/>
    <m/>
    <m/>
    <m/>
    <m/>
    <n v="7"/>
    <m/>
    <m/>
    <n v="7"/>
    <m/>
    <m/>
    <n v="0"/>
    <m/>
    <m/>
    <m/>
    <x v="0"/>
    <m/>
  </r>
  <r>
    <d v="2013-12-05T00:00:00"/>
    <x v="0"/>
    <x v="6"/>
    <x v="19"/>
    <s v="WFP"/>
    <x v="1"/>
    <x v="8"/>
    <n v="1"/>
    <n v="0.05"/>
    <n v="45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6"/>
    <x v="19"/>
    <s v="WFP"/>
    <x v="1"/>
    <x v="8"/>
    <n v="1"/>
    <n v="0.05"/>
    <n v="45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19"/>
    <s v="WFP"/>
    <x v="1"/>
    <x v="8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19"/>
    <s v="WFP"/>
    <x v="1"/>
    <x v="8"/>
    <n v="1"/>
    <n v="0.05"/>
    <n v="45"/>
    <m/>
    <m/>
    <m/>
    <m/>
    <m/>
    <m/>
    <m/>
    <m/>
    <m/>
    <n v="7"/>
    <m/>
    <m/>
    <n v="7"/>
    <m/>
    <m/>
    <n v="0"/>
    <m/>
    <m/>
    <m/>
    <x v="0"/>
    <m/>
  </r>
  <r>
    <d v="2013-12-05T00:00:00"/>
    <x v="0"/>
    <x v="6"/>
    <x v="19"/>
    <s v="WFP"/>
    <x v="1"/>
    <x v="8"/>
    <n v="1"/>
    <n v="0.05"/>
    <n v="45"/>
    <m/>
    <m/>
    <m/>
    <m/>
    <m/>
    <m/>
    <m/>
    <m/>
    <m/>
    <n v="16"/>
    <m/>
    <m/>
    <n v="16"/>
    <m/>
    <m/>
    <n v="0"/>
    <m/>
    <m/>
    <m/>
    <x v="0"/>
    <m/>
  </r>
  <r>
    <d v="2013-12-05T00:00:00"/>
    <x v="0"/>
    <x v="6"/>
    <x v="19"/>
    <s v="WFP"/>
    <x v="1"/>
    <x v="11"/>
    <n v="1"/>
    <n v="0.05"/>
    <n v="45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6"/>
    <x v="19"/>
    <s v="WFP"/>
    <x v="1"/>
    <x v="11"/>
    <n v="1"/>
    <n v="0.05"/>
    <n v="45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6"/>
    <x v="19"/>
    <s v="WFP"/>
    <x v="1"/>
    <x v="11"/>
    <n v="1"/>
    <n v="0.05"/>
    <n v="45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19"/>
    <s v="WFP"/>
    <x v="1"/>
    <x v="11"/>
    <n v="1"/>
    <n v="0.05"/>
    <n v="45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19"/>
    <s v="WFP"/>
    <x v="1"/>
    <x v="11"/>
    <n v="1"/>
    <n v="0.05"/>
    <n v="45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19"/>
    <s v="WFP"/>
    <x v="1"/>
    <x v="11"/>
    <n v="1"/>
    <n v="0.05"/>
    <n v="45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19"/>
    <s v="WFP"/>
    <x v="1"/>
    <x v="11"/>
    <n v="1"/>
    <n v="0.05"/>
    <n v="45"/>
    <m/>
    <m/>
    <m/>
    <m/>
    <m/>
    <m/>
    <m/>
    <m/>
    <m/>
    <n v="13"/>
    <m/>
    <m/>
    <n v="13"/>
    <m/>
    <m/>
    <n v="0"/>
    <m/>
    <m/>
    <m/>
    <x v="0"/>
    <m/>
  </r>
  <r>
    <d v="2013-12-05T00:00:00"/>
    <x v="0"/>
    <x v="6"/>
    <x v="19"/>
    <s v="WFP"/>
    <x v="1"/>
    <x v="12"/>
    <n v="1"/>
    <n v="0.05"/>
    <n v="45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19"/>
    <s v="WFP"/>
    <x v="1"/>
    <x v="9"/>
    <n v="1"/>
    <n v="0.05"/>
    <n v="45"/>
    <m/>
    <m/>
    <m/>
    <m/>
    <m/>
    <m/>
    <m/>
    <m/>
    <m/>
    <n v="1"/>
    <m/>
    <m/>
    <n v="1"/>
    <m/>
    <m/>
    <n v="0"/>
    <m/>
    <m/>
    <m/>
    <x v="0"/>
    <m/>
  </r>
  <r>
    <d v="2013-12-05T00:00:00"/>
    <x v="0"/>
    <x v="6"/>
    <x v="20"/>
    <s v="WFP"/>
    <x v="1"/>
    <x v="8"/>
    <n v="1"/>
    <n v="0.05"/>
    <n v="44"/>
    <m/>
    <m/>
    <m/>
    <m/>
    <m/>
    <s v="Y"/>
    <n v="1"/>
    <s v="0 1"/>
    <s v="R"/>
    <n v="8"/>
    <m/>
    <m/>
    <n v="8"/>
    <m/>
    <n v="0"/>
    <n v="0"/>
    <m/>
    <s v="Base Dead"/>
    <n v="1"/>
    <x v="8"/>
    <s v="unkown disease - mottled"/>
  </r>
  <r>
    <d v="2013-12-05T00:00:00"/>
    <x v="0"/>
    <x v="6"/>
    <x v="20"/>
    <s v="WFP"/>
    <x v="1"/>
    <x v="11"/>
    <n v="1"/>
    <n v="0.05"/>
    <n v="44"/>
    <m/>
    <m/>
    <m/>
    <m/>
    <m/>
    <s v="Y"/>
    <n v="2"/>
    <s v="1 4"/>
    <s v="R"/>
    <n v="8"/>
    <m/>
    <m/>
    <n v="8"/>
    <m/>
    <n v="1"/>
    <n v="1"/>
    <s v="SED"/>
    <s v="Overgrowth -Sed"/>
    <n v="1"/>
    <x v="5"/>
    <m/>
  </r>
  <r>
    <d v="2013-12-05T00:00:00"/>
    <x v="0"/>
    <x v="6"/>
    <x v="20"/>
    <s v="WFP"/>
    <x v="1"/>
    <x v="7"/>
    <n v="1"/>
    <n v="0.05"/>
    <n v="44"/>
    <m/>
    <m/>
    <m/>
    <m/>
    <m/>
    <s v="Y"/>
    <n v="3"/>
    <s v="3 8"/>
    <s v="R"/>
    <n v="17"/>
    <m/>
    <m/>
    <n v="17"/>
    <m/>
    <n v="0"/>
    <n v="0"/>
    <m/>
    <m/>
    <n v="1"/>
    <x v="5"/>
    <m/>
  </r>
  <r>
    <d v="2013-12-05T00:00:00"/>
    <x v="0"/>
    <x v="6"/>
    <x v="20"/>
    <s v="WFP"/>
    <x v="1"/>
    <x v="22"/>
    <n v="1"/>
    <n v="0.05"/>
    <n v="44"/>
    <m/>
    <m/>
    <m/>
    <m/>
    <m/>
    <s v="Y"/>
    <n v="4"/>
    <s v="4 1"/>
    <s v="L"/>
    <n v="67"/>
    <m/>
    <m/>
    <n v="67"/>
    <m/>
    <n v="0"/>
    <n v="0"/>
    <m/>
    <s v="Grandfather"/>
    <n v="0"/>
    <x v="0"/>
    <m/>
  </r>
  <r>
    <d v="2013-12-05T00:00:00"/>
    <x v="0"/>
    <x v="6"/>
    <x v="20"/>
    <s v="WFP"/>
    <x v="1"/>
    <x v="10"/>
    <n v="1"/>
    <n v="0.05"/>
    <n v="44"/>
    <m/>
    <m/>
    <m/>
    <m/>
    <m/>
    <s v="Y"/>
    <n v="5"/>
    <s v="7 4"/>
    <s v="L"/>
    <n v="13"/>
    <m/>
    <m/>
    <n v="13"/>
    <m/>
    <n v="0"/>
    <n v="0"/>
    <m/>
    <m/>
    <n v="0"/>
    <x v="0"/>
    <m/>
  </r>
  <r>
    <d v="2013-12-05T00:00:00"/>
    <x v="0"/>
    <x v="6"/>
    <x v="20"/>
    <s v="WFP"/>
    <x v="1"/>
    <x v="9"/>
    <n v="1"/>
    <n v="0.05"/>
    <n v="44"/>
    <m/>
    <m/>
    <m/>
    <m/>
    <m/>
    <s v="Y"/>
    <n v="6"/>
    <s v="12 8"/>
    <s v="L"/>
    <n v="12"/>
    <m/>
    <m/>
    <n v="12"/>
    <m/>
    <n v="0"/>
    <n v="0"/>
    <m/>
    <m/>
    <n v="0"/>
    <x v="0"/>
    <m/>
  </r>
  <r>
    <d v="2013-12-05T00:00:00"/>
    <x v="0"/>
    <x v="6"/>
    <x v="20"/>
    <s v="WFP"/>
    <x v="1"/>
    <x v="8"/>
    <n v="1"/>
    <n v="0.05"/>
    <n v="44"/>
    <m/>
    <m/>
    <m/>
    <m/>
    <m/>
    <s v="Y"/>
    <n v="7"/>
    <s v="13 1"/>
    <s v="L"/>
    <n v="22"/>
    <m/>
    <m/>
    <n v="22"/>
    <m/>
    <n v="1"/>
    <n v="1"/>
    <s v="P"/>
    <s v="Blue - pailing on top"/>
    <n v="1"/>
    <x v="14"/>
    <s v="partial bleach"/>
  </r>
  <r>
    <d v="2013-12-05T00:00:00"/>
    <x v="0"/>
    <x v="6"/>
    <x v="20"/>
    <s v="WFP"/>
    <x v="1"/>
    <x v="11"/>
    <n v="1"/>
    <n v="0.05"/>
    <n v="44"/>
    <m/>
    <m/>
    <m/>
    <m/>
    <m/>
    <s v="Y"/>
    <n v="8"/>
    <n v="15"/>
    <s v="C"/>
    <n v="13"/>
    <m/>
    <m/>
    <n v="13"/>
    <m/>
    <n v="0"/>
    <n v="0"/>
    <m/>
    <m/>
    <n v="0"/>
    <x v="0"/>
    <m/>
  </r>
  <r>
    <d v="2013-12-05T00:00:00"/>
    <x v="0"/>
    <x v="6"/>
    <x v="20"/>
    <s v="WFP"/>
    <x v="1"/>
    <x v="14"/>
    <n v="1"/>
    <n v="0.05"/>
    <n v="44"/>
    <m/>
    <m/>
    <m/>
    <m/>
    <m/>
    <s v="Y"/>
    <n v="9"/>
    <s v="16 4"/>
    <s v="L"/>
    <n v="13"/>
    <m/>
    <m/>
    <n v="13"/>
    <m/>
    <n v="0"/>
    <n v="0"/>
    <m/>
    <s v="Healing FB"/>
    <n v="0"/>
    <x v="0"/>
    <m/>
  </r>
  <r>
    <d v="2013-12-05T00:00:00"/>
    <x v="0"/>
    <x v="6"/>
    <x v="20"/>
    <s v="WFP"/>
    <x v="1"/>
    <x v="11"/>
    <n v="1"/>
    <n v="0.05"/>
    <n v="44"/>
    <m/>
    <m/>
    <m/>
    <m/>
    <m/>
    <s v="Y"/>
    <n v="10"/>
    <s v="19 2"/>
    <s v="L"/>
    <n v="17"/>
    <m/>
    <m/>
    <n v="17"/>
    <m/>
    <n v="0"/>
    <n v="0"/>
    <m/>
    <s v="Worm holes"/>
    <n v="1"/>
    <x v="5"/>
    <m/>
  </r>
  <r>
    <d v="2013-12-05T00:00:00"/>
    <x v="0"/>
    <x v="6"/>
    <x v="20"/>
    <s v="WFP"/>
    <x v="1"/>
    <x v="13"/>
    <n v="1"/>
    <n v="0.05"/>
    <n v="44"/>
    <m/>
    <m/>
    <m/>
    <m/>
    <m/>
    <m/>
    <m/>
    <m/>
    <m/>
    <n v="7"/>
    <m/>
    <m/>
    <n v="7"/>
    <m/>
    <m/>
    <n v="0"/>
    <m/>
    <m/>
    <m/>
    <x v="0"/>
    <m/>
  </r>
  <r>
    <d v="2013-12-05T00:00:00"/>
    <x v="0"/>
    <x v="6"/>
    <x v="20"/>
    <s v="WFP"/>
    <x v="1"/>
    <x v="13"/>
    <n v="1"/>
    <n v="0.05"/>
    <n v="44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20"/>
    <s v="WFP"/>
    <x v="1"/>
    <x v="13"/>
    <n v="1"/>
    <n v="0.05"/>
    <n v="44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20"/>
    <s v="WFP"/>
    <x v="1"/>
    <x v="8"/>
    <n v="1"/>
    <n v="0.05"/>
    <n v="44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20"/>
    <s v="WFP"/>
    <x v="1"/>
    <x v="8"/>
    <n v="1"/>
    <n v="0.05"/>
    <n v="44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20"/>
    <s v="WFP"/>
    <x v="1"/>
    <x v="8"/>
    <n v="1"/>
    <n v="0.05"/>
    <n v="44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20"/>
    <s v="WFP"/>
    <x v="1"/>
    <x v="8"/>
    <n v="1"/>
    <n v="0.05"/>
    <n v="44"/>
    <m/>
    <m/>
    <m/>
    <m/>
    <m/>
    <m/>
    <m/>
    <m/>
    <m/>
    <n v="10"/>
    <m/>
    <m/>
    <n v="10"/>
    <m/>
    <m/>
    <n v="0"/>
    <m/>
    <m/>
    <m/>
    <x v="0"/>
    <m/>
  </r>
  <r>
    <d v="2013-12-05T00:00:00"/>
    <x v="0"/>
    <x v="6"/>
    <x v="20"/>
    <s v="WFP"/>
    <x v="1"/>
    <x v="11"/>
    <n v="1"/>
    <n v="0.05"/>
    <n v="44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6"/>
    <x v="20"/>
    <s v="WFP"/>
    <x v="1"/>
    <x v="11"/>
    <n v="1"/>
    <n v="0.05"/>
    <n v="44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20"/>
    <s v="WFP"/>
    <x v="1"/>
    <x v="11"/>
    <n v="1"/>
    <n v="0.05"/>
    <n v="44"/>
    <m/>
    <m/>
    <m/>
    <m/>
    <m/>
    <m/>
    <m/>
    <m/>
    <m/>
    <n v="7"/>
    <m/>
    <m/>
    <n v="7"/>
    <m/>
    <m/>
    <n v="0"/>
    <m/>
    <m/>
    <m/>
    <x v="0"/>
    <m/>
  </r>
  <r>
    <d v="2013-12-05T00:00:00"/>
    <x v="0"/>
    <x v="6"/>
    <x v="20"/>
    <s v="WFP"/>
    <x v="1"/>
    <x v="11"/>
    <n v="1"/>
    <n v="0.05"/>
    <n v="44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20"/>
    <s v="WFP"/>
    <x v="1"/>
    <x v="9"/>
    <n v="1"/>
    <n v="0.05"/>
    <n v="44"/>
    <m/>
    <m/>
    <m/>
    <m/>
    <m/>
    <m/>
    <m/>
    <m/>
    <m/>
    <n v="5"/>
    <m/>
    <m/>
    <n v="5"/>
    <m/>
    <m/>
    <n v="0"/>
    <m/>
    <m/>
    <m/>
    <x v="0"/>
    <m/>
  </r>
  <r>
    <d v="2013-12-05T00:00:00"/>
    <x v="0"/>
    <x v="6"/>
    <x v="20"/>
    <s v="WFP"/>
    <x v="1"/>
    <x v="9"/>
    <n v="1"/>
    <n v="0.05"/>
    <n v="44"/>
    <m/>
    <m/>
    <m/>
    <m/>
    <m/>
    <m/>
    <m/>
    <m/>
    <m/>
    <n v="6"/>
    <m/>
    <m/>
    <n v="6"/>
    <m/>
    <m/>
    <n v="0"/>
    <m/>
    <m/>
    <m/>
    <x v="0"/>
    <m/>
  </r>
  <r>
    <d v="2013-12-05T00:00:00"/>
    <x v="0"/>
    <x v="6"/>
    <x v="20"/>
    <s v="WFP"/>
    <x v="1"/>
    <x v="9"/>
    <n v="1"/>
    <n v="0.05"/>
    <n v="44"/>
    <m/>
    <m/>
    <m/>
    <m/>
    <m/>
    <m/>
    <m/>
    <m/>
    <m/>
    <n v="7"/>
    <m/>
    <m/>
    <n v="7"/>
    <m/>
    <m/>
    <n v="0"/>
    <m/>
    <m/>
    <m/>
    <x v="0"/>
    <m/>
  </r>
  <r>
    <d v="2013-12-05T00:00:00"/>
    <x v="0"/>
    <x v="7"/>
    <x v="21"/>
    <s v="WFP"/>
    <x v="1"/>
    <x v="7"/>
    <n v="1"/>
    <n v="0.05"/>
    <n v="43"/>
    <m/>
    <m/>
    <m/>
    <m/>
    <m/>
    <s v="Y"/>
    <n v="1"/>
    <s v="0 2"/>
    <s v="R"/>
    <n v="17"/>
    <m/>
    <m/>
    <n v="17"/>
    <m/>
    <n v="0"/>
    <n v="0"/>
    <m/>
    <m/>
    <n v="1"/>
    <x v="5"/>
    <m/>
  </r>
  <r>
    <d v="2013-12-05T00:00:00"/>
    <x v="0"/>
    <x v="7"/>
    <x v="21"/>
    <s v="WFP"/>
    <x v="1"/>
    <x v="12"/>
    <n v="1"/>
    <n v="0.05"/>
    <n v="43"/>
    <m/>
    <m/>
    <m/>
    <m/>
    <m/>
    <s v="Y"/>
    <n v="2"/>
    <s v="1 9"/>
    <s v="R"/>
    <n v="24"/>
    <m/>
    <m/>
    <n v="24"/>
    <m/>
    <n v="0"/>
    <n v="0"/>
    <m/>
    <s v="dead patch"/>
    <n v="1"/>
    <x v="1"/>
    <m/>
  </r>
  <r>
    <d v="2013-12-05T00:00:00"/>
    <x v="0"/>
    <x v="7"/>
    <x v="21"/>
    <s v="WFP"/>
    <x v="1"/>
    <x v="12"/>
    <n v="1"/>
    <n v="0.05"/>
    <n v="43"/>
    <m/>
    <m/>
    <m/>
    <m/>
    <m/>
    <s v="Y"/>
    <n v="3"/>
    <n v="5"/>
    <s v="L"/>
    <n v="17"/>
    <m/>
    <m/>
    <n v="17"/>
    <m/>
    <n v="0"/>
    <n v="0"/>
    <m/>
    <m/>
    <n v="1"/>
    <x v="4"/>
    <m/>
  </r>
  <r>
    <d v="2013-12-05T00:00:00"/>
    <x v="0"/>
    <x v="7"/>
    <x v="21"/>
    <s v="WFP"/>
    <x v="1"/>
    <x v="9"/>
    <n v="1"/>
    <n v="0.05"/>
    <n v="43"/>
    <m/>
    <m/>
    <m/>
    <m/>
    <m/>
    <s v="Y"/>
    <n v="4"/>
    <n v="11"/>
    <s v="L"/>
    <n v="10"/>
    <m/>
    <m/>
    <n v="10"/>
    <m/>
    <n v="0"/>
    <n v="0"/>
    <m/>
    <m/>
    <n v="1"/>
    <x v="3"/>
    <m/>
  </r>
  <r>
    <d v="2013-12-05T00:00:00"/>
    <x v="0"/>
    <x v="7"/>
    <x v="21"/>
    <s v="WFP"/>
    <x v="1"/>
    <x v="9"/>
    <n v="1"/>
    <n v="0.05"/>
    <n v="43"/>
    <m/>
    <m/>
    <m/>
    <m/>
    <m/>
    <s v="Y"/>
    <n v="5"/>
    <s v="12 9"/>
    <s v="L"/>
    <n v="11"/>
    <m/>
    <m/>
    <n v="11"/>
    <m/>
    <n v="0"/>
    <n v="0"/>
    <m/>
    <m/>
    <n v="1"/>
    <x v="3"/>
    <m/>
  </r>
  <r>
    <d v="2013-12-05T00:00:00"/>
    <x v="0"/>
    <x v="7"/>
    <x v="21"/>
    <s v="WFP"/>
    <x v="1"/>
    <x v="12"/>
    <n v="1"/>
    <n v="0.05"/>
    <n v="43"/>
    <m/>
    <m/>
    <m/>
    <m/>
    <m/>
    <s v="Y"/>
    <n v="6"/>
    <s v="13 1"/>
    <s v="L"/>
    <n v="19"/>
    <m/>
    <m/>
    <n v="19"/>
    <m/>
    <n v="0"/>
    <n v="0"/>
    <m/>
    <m/>
    <n v="1"/>
    <x v="1"/>
    <m/>
  </r>
  <r>
    <d v="2013-12-05T00:00:00"/>
    <x v="0"/>
    <x v="7"/>
    <x v="21"/>
    <s v="WFP"/>
    <x v="1"/>
    <x v="9"/>
    <n v="1"/>
    <n v="0.05"/>
    <n v="43"/>
    <m/>
    <m/>
    <m/>
    <m/>
    <m/>
    <s v="Y"/>
    <n v="7"/>
    <s v="13 7"/>
    <s v="R"/>
    <n v="9"/>
    <m/>
    <m/>
    <n v="9"/>
    <m/>
    <n v="0"/>
    <n v="0"/>
    <m/>
    <m/>
    <n v="1"/>
    <x v="9"/>
    <m/>
  </r>
  <r>
    <d v="2013-12-05T00:00:00"/>
    <x v="0"/>
    <x v="7"/>
    <x v="21"/>
    <s v="WFP"/>
    <x v="1"/>
    <x v="7"/>
    <n v="1"/>
    <n v="0.05"/>
    <n v="43"/>
    <m/>
    <m/>
    <m/>
    <m/>
    <m/>
    <s v="Y"/>
    <n v="8"/>
    <s v="17 8"/>
    <s v="L"/>
    <n v="13"/>
    <m/>
    <m/>
    <n v="13"/>
    <m/>
    <n v="0"/>
    <n v="0"/>
    <m/>
    <m/>
    <n v="1"/>
    <x v="5"/>
    <m/>
  </r>
  <r>
    <d v="2013-12-05T00:00:00"/>
    <x v="0"/>
    <x v="7"/>
    <x v="21"/>
    <s v="WFP"/>
    <x v="1"/>
    <x v="7"/>
    <n v="1"/>
    <n v="0.05"/>
    <n v="43"/>
    <m/>
    <m/>
    <m/>
    <m/>
    <m/>
    <s v="Y"/>
    <n v="9"/>
    <s v="18 5"/>
    <s v="L"/>
    <n v="7"/>
    <m/>
    <m/>
    <n v="7"/>
    <m/>
    <n v="0"/>
    <n v="0"/>
    <m/>
    <s v="dead base"/>
    <n v="0"/>
    <x v="0"/>
    <s v="refer to diver"/>
  </r>
  <r>
    <d v="2013-12-05T00:00:00"/>
    <x v="0"/>
    <x v="7"/>
    <x v="21"/>
    <s v="WFP"/>
    <x v="1"/>
    <x v="7"/>
    <n v="1"/>
    <n v="0.05"/>
    <n v="43"/>
    <m/>
    <m/>
    <m/>
    <m/>
    <m/>
    <s v="Y"/>
    <n v="10"/>
    <s v="19 6"/>
    <s v="R"/>
    <n v="13"/>
    <m/>
    <m/>
    <n v="13"/>
    <m/>
    <n v="0"/>
    <n v="0"/>
    <m/>
    <m/>
    <n v="1"/>
    <x v="5"/>
    <m/>
  </r>
  <r>
    <d v="2013-12-05T00:00:00"/>
    <x v="0"/>
    <x v="7"/>
    <x v="21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8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1"/>
    <s v="WFP"/>
    <x v="1"/>
    <x v="11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11"/>
    <n v="1"/>
    <n v="0.05"/>
    <n v="43"/>
    <m/>
    <m/>
    <m/>
    <m/>
    <m/>
    <m/>
    <m/>
    <m/>
    <m/>
    <n v="7"/>
    <m/>
    <m/>
    <n v="7"/>
    <m/>
    <m/>
    <m/>
    <m/>
    <m/>
    <m/>
    <x v="0"/>
    <m/>
  </r>
  <r>
    <d v="2013-12-05T00:00:00"/>
    <x v="0"/>
    <x v="7"/>
    <x v="21"/>
    <s v="WFP"/>
    <x v="1"/>
    <x v="12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12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12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14"/>
    <n v="1"/>
    <n v="0.05"/>
    <n v="43"/>
    <m/>
    <m/>
    <m/>
    <m/>
    <m/>
    <m/>
    <m/>
    <m/>
    <m/>
    <n v="10"/>
    <m/>
    <m/>
    <n v="10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8"/>
    <m/>
    <m/>
    <n v="8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7"/>
    <m/>
    <m/>
    <n v="7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10"/>
    <m/>
    <m/>
    <n v="10"/>
    <m/>
    <m/>
    <m/>
    <m/>
    <m/>
    <m/>
    <x v="0"/>
    <m/>
  </r>
  <r>
    <d v="2013-12-05T00:00:00"/>
    <x v="0"/>
    <x v="7"/>
    <x v="21"/>
    <s v="WFP"/>
    <x v="1"/>
    <x v="9"/>
    <n v="1"/>
    <n v="0.05"/>
    <n v="43"/>
    <m/>
    <m/>
    <m/>
    <m/>
    <m/>
    <m/>
    <m/>
    <m/>
    <m/>
    <n v="10"/>
    <m/>
    <m/>
    <n v="10"/>
    <m/>
    <m/>
    <m/>
    <m/>
    <m/>
    <m/>
    <x v="0"/>
    <m/>
  </r>
  <r>
    <d v="2013-12-05T00:00:00"/>
    <x v="0"/>
    <x v="7"/>
    <x v="21"/>
    <s v="WFP"/>
    <x v="1"/>
    <x v="17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39"/>
    <n v="1"/>
    <n v="0.05"/>
    <n v="43"/>
    <m/>
    <m/>
    <m/>
    <m/>
    <m/>
    <s v="Y"/>
    <n v="1"/>
    <s v="1 1"/>
    <s v="R"/>
    <n v="20"/>
    <m/>
    <m/>
    <n v="20"/>
    <m/>
    <n v="0"/>
    <n v="0"/>
    <m/>
    <s v="another colony of ALAM &amp; AARG"/>
    <n v="1"/>
    <x v="10"/>
    <m/>
  </r>
  <r>
    <d v="2013-12-05T00:00:00"/>
    <x v="0"/>
    <x v="7"/>
    <x v="22"/>
    <s v="WFP"/>
    <x v="1"/>
    <x v="10"/>
    <n v="1"/>
    <n v="0.05"/>
    <n v="43"/>
    <m/>
    <m/>
    <m/>
    <m/>
    <m/>
    <s v="Y"/>
    <n v="2"/>
    <s v="1 6"/>
    <s v="R"/>
    <n v="42"/>
    <m/>
    <m/>
    <n v="42"/>
    <m/>
    <n v="0"/>
    <n v="0"/>
    <m/>
    <m/>
    <n v="1"/>
    <x v="1"/>
    <m/>
  </r>
  <r>
    <d v="2013-12-05T00:00:00"/>
    <x v="0"/>
    <x v="7"/>
    <x v="22"/>
    <s v="WFP"/>
    <x v="1"/>
    <x v="9"/>
    <n v="1"/>
    <n v="0.05"/>
    <n v="43"/>
    <m/>
    <m/>
    <m/>
    <m/>
    <m/>
    <s v="Y"/>
    <n v="3"/>
    <s v="13 1"/>
    <s v="R"/>
    <n v="18"/>
    <m/>
    <m/>
    <n v="18"/>
    <m/>
    <n v="1"/>
    <n v="1"/>
    <s v="SED/ M"/>
    <s v="covered with sed &amp; mucus bags"/>
    <n v="1"/>
    <x v="9"/>
    <m/>
  </r>
  <r>
    <d v="2013-12-05T00:00:00"/>
    <x v="0"/>
    <x v="7"/>
    <x v="22"/>
    <s v="WFP"/>
    <x v="1"/>
    <x v="12"/>
    <n v="1"/>
    <n v="0.05"/>
    <n v="43"/>
    <m/>
    <m/>
    <m/>
    <m/>
    <m/>
    <s v="Y"/>
    <n v="4"/>
    <s v="16 1"/>
    <s v="L"/>
    <n v="17"/>
    <m/>
    <m/>
    <n v="17"/>
    <m/>
    <n v="0"/>
    <n v="0"/>
    <m/>
    <m/>
    <n v="0"/>
    <x v="0"/>
    <m/>
  </r>
  <r>
    <d v="2013-12-05T00:00:00"/>
    <x v="0"/>
    <x v="7"/>
    <x v="22"/>
    <s v="WFP"/>
    <x v="1"/>
    <x v="9"/>
    <n v="1"/>
    <n v="0.05"/>
    <n v="43"/>
    <m/>
    <m/>
    <m/>
    <m/>
    <m/>
    <s v="Y"/>
    <n v="5"/>
    <s v="17 2"/>
    <s v="L"/>
    <n v="12"/>
    <m/>
    <m/>
    <n v="12"/>
    <m/>
    <n v="0"/>
    <n v="0"/>
    <m/>
    <s v="far left"/>
    <n v="1"/>
    <x v="9"/>
    <m/>
  </r>
  <r>
    <d v="2013-12-05T00:00:00"/>
    <x v="0"/>
    <x v="7"/>
    <x v="22"/>
    <s v="WFP"/>
    <x v="1"/>
    <x v="12"/>
    <n v="1"/>
    <n v="0.05"/>
    <n v="43"/>
    <m/>
    <m/>
    <m/>
    <m/>
    <m/>
    <s v="Y"/>
    <n v="6"/>
    <s v="17 3"/>
    <s v="L"/>
    <n v="7"/>
    <m/>
    <m/>
    <n v="7"/>
    <m/>
    <n v="0"/>
    <n v="0"/>
    <m/>
    <s v="far left"/>
    <n v="0"/>
    <x v="0"/>
    <m/>
  </r>
  <r>
    <d v="2013-12-05T00:00:00"/>
    <x v="0"/>
    <x v="7"/>
    <x v="22"/>
    <s v="WFP"/>
    <x v="1"/>
    <x v="13"/>
    <n v="1"/>
    <n v="0.05"/>
    <n v="43"/>
    <m/>
    <m/>
    <m/>
    <m/>
    <m/>
    <s v="Y"/>
    <n v="7"/>
    <s v="17 3"/>
    <s v="R"/>
    <n v="9"/>
    <m/>
    <m/>
    <n v="9"/>
    <m/>
    <n v="0"/>
    <n v="0"/>
    <m/>
    <m/>
    <n v="1"/>
    <x v="15"/>
    <m/>
  </r>
  <r>
    <d v="2013-12-05T00:00:00"/>
    <x v="0"/>
    <x v="7"/>
    <x v="22"/>
    <s v="WFP"/>
    <x v="1"/>
    <x v="7"/>
    <n v="1"/>
    <n v="0.05"/>
    <m/>
    <m/>
    <m/>
    <m/>
    <m/>
    <m/>
    <s v="Y"/>
    <n v="8"/>
    <m/>
    <m/>
    <m/>
    <m/>
    <m/>
    <m/>
    <m/>
    <m/>
    <m/>
    <m/>
    <s v="no data"/>
    <n v="1"/>
    <x v="16"/>
    <s v="Assessed via photo"/>
  </r>
  <r>
    <d v="2013-12-05T00:00:00"/>
    <x v="0"/>
    <x v="7"/>
    <x v="22"/>
    <s v="WFP"/>
    <x v="1"/>
    <x v="10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2"/>
    <s v="WFP"/>
    <x v="1"/>
    <x v="10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2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8"/>
    <n v="1"/>
    <n v="0.05"/>
    <n v="43"/>
    <m/>
    <m/>
    <m/>
    <m/>
    <m/>
    <m/>
    <m/>
    <m/>
    <m/>
    <n v="7"/>
    <m/>
    <m/>
    <n v="7"/>
    <m/>
    <m/>
    <m/>
    <m/>
    <m/>
    <m/>
    <x v="0"/>
    <m/>
  </r>
  <r>
    <d v="2013-12-05T00:00:00"/>
    <x v="0"/>
    <x v="7"/>
    <x v="22"/>
    <s v="WFP"/>
    <x v="1"/>
    <x v="8"/>
    <n v="1"/>
    <n v="0.05"/>
    <n v="43"/>
    <m/>
    <m/>
    <m/>
    <m/>
    <m/>
    <m/>
    <m/>
    <m/>
    <m/>
    <n v="7"/>
    <m/>
    <m/>
    <n v="7"/>
    <m/>
    <m/>
    <m/>
    <m/>
    <m/>
    <m/>
    <x v="0"/>
    <m/>
  </r>
  <r>
    <d v="2013-12-05T00:00:00"/>
    <x v="0"/>
    <x v="7"/>
    <x v="22"/>
    <s v="WFP"/>
    <x v="1"/>
    <x v="7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7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11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2"/>
    <s v="WFP"/>
    <x v="1"/>
    <x v="12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1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14"/>
    <n v="1"/>
    <n v="0.05"/>
    <n v="43"/>
    <m/>
    <m/>
    <m/>
    <m/>
    <m/>
    <m/>
    <m/>
    <m/>
    <m/>
    <n v="8"/>
    <m/>
    <m/>
    <n v="8"/>
    <m/>
    <m/>
    <m/>
    <m/>
    <m/>
    <m/>
    <x v="0"/>
    <m/>
  </r>
  <r>
    <d v="2013-12-05T00:00:00"/>
    <x v="0"/>
    <x v="7"/>
    <x v="22"/>
    <s v="WFP"/>
    <x v="1"/>
    <x v="14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14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15"/>
    <m/>
    <m/>
    <n v="1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15"/>
    <m/>
    <m/>
    <n v="1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15"/>
    <m/>
    <m/>
    <n v="15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7"/>
    <m/>
    <m/>
    <n v="7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7"/>
    <m/>
    <m/>
    <n v="7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9"/>
    <m/>
    <m/>
    <n v="9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11"/>
    <m/>
    <m/>
    <n v="11"/>
    <m/>
    <m/>
    <m/>
    <m/>
    <m/>
    <m/>
    <x v="0"/>
    <m/>
  </r>
  <r>
    <d v="2013-12-05T00:00:00"/>
    <x v="0"/>
    <x v="7"/>
    <x v="22"/>
    <s v="WFP"/>
    <x v="1"/>
    <x v="9"/>
    <n v="1"/>
    <n v="0.05"/>
    <n v="43"/>
    <m/>
    <m/>
    <m/>
    <m/>
    <m/>
    <m/>
    <m/>
    <m/>
    <m/>
    <n v="21"/>
    <m/>
    <m/>
    <n v="21"/>
    <m/>
    <m/>
    <m/>
    <m/>
    <m/>
    <m/>
    <x v="0"/>
    <m/>
  </r>
  <r>
    <d v="2013-12-05T00:00:00"/>
    <x v="0"/>
    <x v="7"/>
    <x v="23"/>
    <s v="WFP"/>
    <x v="1"/>
    <x v="8"/>
    <n v="1"/>
    <n v="0.05"/>
    <n v="43"/>
    <m/>
    <m/>
    <m/>
    <m/>
    <m/>
    <s v="Y"/>
    <n v="1"/>
    <s v="0 9"/>
    <s v="L"/>
    <n v="16"/>
    <m/>
    <m/>
    <n v="16"/>
    <m/>
    <n v="0"/>
    <n v="0"/>
    <m/>
    <m/>
    <n v="1"/>
    <x v="17"/>
    <m/>
  </r>
  <r>
    <d v="2013-12-05T00:00:00"/>
    <x v="0"/>
    <x v="7"/>
    <x v="23"/>
    <s v="WFP"/>
    <x v="1"/>
    <x v="19"/>
    <n v="1"/>
    <n v="0.05"/>
    <n v="43"/>
    <m/>
    <m/>
    <m/>
    <m/>
    <m/>
    <s v="Y"/>
    <n v="2"/>
    <s v="1 1"/>
    <s v="R"/>
    <n v="16"/>
    <m/>
    <m/>
    <n v="16"/>
    <m/>
    <n v="0"/>
    <n v="0"/>
    <m/>
    <m/>
    <n v="0"/>
    <x v="0"/>
    <m/>
  </r>
  <r>
    <d v="2013-12-05T00:00:00"/>
    <x v="0"/>
    <x v="7"/>
    <x v="23"/>
    <s v="WFP"/>
    <x v="1"/>
    <x v="14"/>
    <n v="1"/>
    <n v="0.05"/>
    <n v="43"/>
    <m/>
    <m/>
    <m/>
    <m/>
    <m/>
    <s v="Y"/>
    <n v="3"/>
    <s v="4 9"/>
    <s v="L"/>
    <n v="12"/>
    <m/>
    <m/>
    <n v="12"/>
    <m/>
    <n v="0"/>
    <n v="0"/>
    <m/>
    <s v="6 branches"/>
    <n v="1"/>
    <x v="5"/>
    <m/>
  </r>
  <r>
    <d v="2013-12-05T00:00:00"/>
    <x v="0"/>
    <x v="7"/>
    <x v="23"/>
    <s v="WFP"/>
    <x v="1"/>
    <x v="11"/>
    <n v="1"/>
    <n v="0.05"/>
    <n v="43"/>
    <m/>
    <m/>
    <m/>
    <m/>
    <m/>
    <s v="Y"/>
    <n v="4"/>
    <s v="8 1"/>
    <s v="R"/>
    <n v="12"/>
    <m/>
    <m/>
    <n v="12"/>
    <m/>
    <n v="0"/>
    <n v="0"/>
    <m/>
    <m/>
    <n v="1"/>
    <x v="5"/>
    <m/>
  </r>
  <r>
    <d v="2013-12-05T00:00:00"/>
    <x v="0"/>
    <x v="7"/>
    <x v="23"/>
    <s v="WFP"/>
    <x v="1"/>
    <x v="8"/>
    <n v="1"/>
    <n v="0.05"/>
    <n v="43"/>
    <m/>
    <m/>
    <m/>
    <m/>
    <m/>
    <s v="Y"/>
    <n v="5"/>
    <s v="8 3"/>
    <s v="L"/>
    <n v="10"/>
    <m/>
    <m/>
    <n v="10"/>
    <m/>
    <n v="0"/>
    <n v="0"/>
    <m/>
    <m/>
    <n v="0"/>
    <x v="0"/>
    <m/>
  </r>
  <r>
    <d v="2013-12-05T00:00:00"/>
    <x v="0"/>
    <x v="7"/>
    <x v="23"/>
    <s v="WFP"/>
    <x v="1"/>
    <x v="9"/>
    <n v="1"/>
    <n v="0.05"/>
    <n v="43"/>
    <m/>
    <m/>
    <m/>
    <m/>
    <m/>
    <s v="Y"/>
    <n v="6"/>
    <s v="11 4"/>
    <s v="R"/>
    <n v="9"/>
    <m/>
    <m/>
    <n v="9"/>
    <m/>
    <n v="0"/>
    <n v="0"/>
    <m/>
    <m/>
    <n v="0"/>
    <x v="0"/>
    <s v="no colony in photo"/>
  </r>
  <r>
    <d v="2013-12-05T00:00:00"/>
    <x v="0"/>
    <x v="7"/>
    <x v="23"/>
    <s v="WFP"/>
    <x v="1"/>
    <x v="9"/>
    <n v="1"/>
    <n v="0.05"/>
    <n v="43"/>
    <m/>
    <m/>
    <m/>
    <m/>
    <m/>
    <s v="Y"/>
    <n v="7"/>
    <s v="18 4"/>
    <s v="R"/>
    <n v="12"/>
    <m/>
    <m/>
    <n v="12"/>
    <m/>
    <n v="0"/>
    <n v="0"/>
    <m/>
    <m/>
    <n v="0"/>
    <x v="0"/>
    <m/>
  </r>
  <r>
    <d v="2013-12-05T00:00:00"/>
    <x v="0"/>
    <x v="7"/>
    <x v="23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8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8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3"/>
    <s v="WFP"/>
    <x v="1"/>
    <x v="7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7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7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11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12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12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12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8"/>
    <m/>
    <m/>
    <n v="8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8"/>
    <m/>
    <m/>
    <n v="8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8"/>
    <m/>
    <m/>
    <n v="8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10"/>
    <m/>
    <m/>
    <n v="10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10"/>
    <m/>
    <m/>
    <n v="10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14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22"/>
    <n v="1"/>
    <n v="0.05"/>
    <n v="43"/>
    <m/>
    <m/>
    <m/>
    <m/>
    <m/>
    <m/>
    <m/>
    <m/>
    <m/>
    <n v="10"/>
    <m/>
    <m/>
    <n v="10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7"/>
    <m/>
    <m/>
    <n v="7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13"/>
    <m/>
    <m/>
    <n v="13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12"/>
    <m/>
    <m/>
    <n v="12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12"/>
    <m/>
    <m/>
    <n v="12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6"/>
    <m/>
    <m/>
    <n v="6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11"/>
    <m/>
    <m/>
    <n v="11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11"/>
    <m/>
    <m/>
    <n v="11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9"/>
    <m/>
    <m/>
    <n v="9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9"/>
    <m/>
    <m/>
    <n v="9"/>
    <m/>
    <m/>
    <m/>
    <m/>
    <m/>
    <m/>
    <x v="0"/>
    <m/>
  </r>
  <r>
    <d v="2013-12-05T00:00:00"/>
    <x v="0"/>
    <x v="7"/>
    <x v="23"/>
    <s v="WFP"/>
    <x v="1"/>
    <x v="9"/>
    <n v="1"/>
    <n v="0.05"/>
    <n v="43"/>
    <m/>
    <m/>
    <m/>
    <m/>
    <m/>
    <m/>
    <m/>
    <m/>
    <m/>
    <n v="8"/>
    <m/>
    <m/>
    <n v="8"/>
    <m/>
    <m/>
    <m/>
    <m/>
    <m/>
    <m/>
    <x v="0"/>
    <m/>
  </r>
  <r>
    <d v="2013-12-05T00:00:00"/>
    <x v="0"/>
    <x v="7"/>
    <x v="23"/>
    <s v="WFP"/>
    <x v="1"/>
    <x v="39"/>
    <n v="1"/>
    <n v="0.05"/>
    <n v="43"/>
    <m/>
    <m/>
    <m/>
    <m/>
    <m/>
    <m/>
    <m/>
    <m/>
    <m/>
    <n v="5"/>
    <m/>
    <m/>
    <n v="5"/>
    <m/>
    <m/>
    <m/>
    <m/>
    <m/>
    <m/>
    <x v="0"/>
    <m/>
  </r>
  <r>
    <d v="2013-12-05T00:00:00"/>
    <x v="0"/>
    <x v="6"/>
    <x v="18"/>
    <s v="WFP"/>
    <x v="2"/>
    <x v="24"/>
    <n v="6"/>
    <n v="0.3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25"/>
    <n v="20"/>
    <n v="1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26"/>
    <n v="18"/>
    <n v="0.9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27"/>
    <n v="38"/>
    <n v="1.9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28"/>
    <n v="6"/>
    <n v="0.3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40"/>
    <n v="2"/>
    <n v="0.1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29"/>
    <n v="1"/>
    <n v="0.0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30"/>
    <n v="1"/>
    <n v="0.0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8"/>
    <s v="WFP"/>
    <x v="2"/>
    <x v="24"/>
    <n v="1"/>
    <n v="0.0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24"/>
    <n v="11"/>
    <n v="0.55000000000000004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25"/>
    <n v="7"/>
    <n v="0.3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26"/>
    <n v="15"/>
    <n v="0.7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27"/>
    <n v="50"/>
    <n v="2.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28"/>
    <n v="17"/>
    <n v="0.8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40"/>
    <n v="3"/>
    <n v="0.15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29"/>
    <n v="2"/>
    <n v="0.1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19"/>
    <s v="WFP"/>
    <x v="2"/>
    <x v="30"/>
    <n v="2"/>
    <n v="0.1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2"/>
    <x v="24"/>
    <n v="12"/>
    <n v="0.6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2"/>
    <x v="25"/>
    <n v="8"/>
    <n v="0.4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2"/>
    <x v="26"/>
    <n v="12"/>
    <n v="0.6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2"/>
    <x v="27"/>
    <n v="34"/>
    <n v="1.7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2"/>
    <x v="28"/>
    <n v="8"/>
    <n v="0.4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2"/>
    <x v="40"/>
    <n v="5"/>
    <n v="0.25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2"/>
    <x v="29"/>
    <n v="2"/>
    <n v="0.1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7"/>
    <x v="21"/>
    <s v="WFP"/>
    <x v="2"/>
    <x v="24"/>
    <n v="14"/>
    <n v="0.7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1"/>
    <s v="WFP"/>
    <x v="2"/>
    <x v="25"/>
    <n v="18"/>
    <n v="0.9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1"/>
    <s v="WFP"/>
    <x v="2"/>
    <x v="26"/>
    <n v="6"/>
    <n v="0.3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1"/>
    <s v="WFP"/>
    <x v="2"/>
    <x v="27"/>
    <n v="16"/>
    <n v="0.8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1"/>
    <s v="WFP"/>
    <x v="2"/>
    <x v="28"/>
    <n v="5"/>
    <n v="0.2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1"/>
    <s v="WFP"/>
    <x v="2"/>
    <x v="29"/>
    <n v="10"/>
    <n v="0.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1"/>
    <s v="WFP"/>
    <x v="2"/>
    <x v="30"/>
    <n v="1"/>
    <n v="0.0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24"/>
    <n v="5"/>
    <n v="0.2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25"/>
    <n v="6"/>
    <n v="0.3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26"/>
    <n v="2"/>
    <n v="0.1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27"/>
    <n v="34"/>
    <n v="1.7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28"/>
    <n v="1"/>
    <n v="0.0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40"/>
    <n v="2"/>
    <n v="0.1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29"/>
    <n v="2"/>
    <n v="0.1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2"/>
    <s v="WFP"/>
    <x v="2"/>
    <x v="30"/>
    <n v="1"/>
    <n v="0.0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24"/>
    <n v="6"/>
    <n v="0.3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25"/>
    <n v="11"/>
    <n v="0.55000000000000004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26"/>
    <n v="8"/>
    <n v="0.4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27"/>
    <n v="18"/>
    <n v="0.9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24"/>
    <n v="3"/>
    <n v="0.1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28"/>
    <n v="3"/>
    <n v="0.1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40"/>
    <n v="3"/>
    <n v="0.1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29"/>
    <n v="4"/>
    <n v="0.2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7"/>
    <x v="23"/>
    <s v="WFP"/>
    <x v="2"/>
    <x v="30"/>
    <n v="1"/>
    <n v="0.05"/>
    <n v="43"/>
    <m/>
    <m/>
    <m/>
    <m/>
    <m/>
    <m/>
    <m/>
    <m/>
    <m/>
    <m/>
    <m/>
    <m/>
    <m/>
    <m/>
    <m/>
    <m/>
    <m/>
    <m/>
    <m/>
    <x v="0"/>
    <m/>
  </r>
  <r>
    <d v="2013-12-05T00:00:00"/>
    <x v="0"/>
    <x v="6"/>
    <x v="19"/>
    <s v="WFP"/>
    <x v="3"/>
    <x v="31"/>
    <n v="2"/>
    <n v="0.1"/>
    <n v="45"/>
    <m/>
    <m/>
    <m/>
    <m/>
    <m/>
    <m/>
    <m/>
    <m/>
    <m/>
    <m/>
    <m/>
    <m/>
    <m/>
    <m/>
    <m/>
    <n v="0"/>
    <m/>
    <m/>
    <m/>
    <x v="0"/>
    <m/>
  </r>
  <r>
    <d v="2013-12-05T00:00:00"/>
    <x v="0"/>
    <x v="6"/>
    <x v="20"/>
    <s v="WFP"/>
    <x v="3"/>
    <x v="31"/>
    <n v="11"/>
    <n v="0.55000000000000004"/>
    <n v="44"/>
    <m/>
    <m/>
    <m/>
    <m/>
    <m/>
    <m/>
    <m/>
    <m/>
    <m/>
    <m/>
    <m/>
    <m/>
    <m/>
    <m/>
    <m/>
    <n v="0"/>
    <m/>
    <m/>
    <m/>
    <x v="0"/>
    <m/>
  </r>
  <r>
    <d v="2013-12-05T00:00:00"/>
    <x v="0"/>
    <x v="7"/>
    <x v="21"/>
    <s v="WFP"/>
    <x v="3"/>
    <x v="31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0T00:00:00"/>
    <x v="1"/>
    <x v="6"/>
    <x v="18"/>
    <s v="WFP"/>
    <x v="1"/>
    <x v="8"/>
    <n v="1"/>
    <n v="0.05"/>
    <n v="46"/>
    <m/>
    <m/>
    <m/>
    <m/>
    <m/>
    <s v="Y"/>
    <n v="1"/>
    <m/>
    <m/>
    <m/>
    <m/>
    <m/>
    <m/>
    <m/>
    <n v="0"/>
    <n v="0"/>
    <m/>
    <m/>
    <n v="0"/>
    <x v="0"/>
    <s v="dusting"/>
  </r>
  <r>
    <d v="2013-12-10T00:00:00"/>
    <x v="1"/>
    <x v="6"/>
    <x v="18"/>
    <s v="WFP"/>
    <x v="1"/>
    <x v="11"/>
    <n v="1"/>
    <n v="0.05"/>
    <n v="46"/>
    <m/>
    <m/>
    <m/>
    <m/>
    <m/>
    <s v="Y"/>
    <n v="2"/>
    <m/>
    <m/>
    <m/>
    <m/>
    <m/>
    <m/>
    <m/>
    <n v="0"/>
    <n v="0"/>
    <m/>
    <m/>
    <n v="0"/>
    <x v="0"/>
    <m/>
  </r>
  <r>
    <d v="2013-12-10T00:00:00"/>
    <x v="1"/>
    <x v="6"/>
    <x v="18"/>
    <s v="WFP"/>
    <x v="1"/>
    <x v="11"/>
    <n v="1"/>
    <n v="0.05"/>
    <n v="46"/>
    <m/>
    <m/>
    <m/>
    <m/>
    <m/>
    <s v="Y"/>
    <n v="3"/>
    <m/>
    <m/>
    <m/>
    <m/>
    <m/>
    <m/>
    <m/>
    <n v="0"/>
    <n v="0"/>
    <m/>
    <m/>
    <n v="1"/>
    <x v="5"/>
    <m/>
  </r>
  <r>
    <d v="2013-12-10T00:00:00"/>
    <x v="1"/>
    <x v="6"/>
    <x v="18"/>
    <s v="WFP"/>
    <x v="1"/>
    <x v="23"/>
    <n v="1"/>
    <n v="0.05"/>
    <n v="46"/>
    <m/>
    <m/>
    <m/>
    <m/>
    <m/>
    <s v="Y"/>
    <n v="4"/>
    <m/>
    <m/>
    <m/>
    <m/>
    <m/>
    <m/>
    <m/>
    <n v="0"/>
    <n v="0"/>
    <m/>
    <m/>
    <n v="0"/>
    <x v="0"/>
    <m/>
  </r>
  <r>
    <d v="2013-12-10T00:00:00"/>
    <x v="1"/>
    <x v="6"/>
    <x v="18"/>
    <s v="WFP"/>
    <x v="1"/>
    <x v="10"/>
    <n v="1"/>
    <n v="0.05"/>
    <n v="46"/>
    <m/>
    <m/>
    <m/>
    <m/>
    <m/>
    <s v="Y"/>
    <n v="5"/>
    <m/>
    <m/>
    <m/>
    <m/>
    <m/>
    <m/>
    <m/>
    <n v="0"/>
    <n v="0"/>
    <m/>
    <m/>
    <n v="1"/>
    <x v="5"/>
    <m/>
  </r>
  <r>
    <d v="2013-12-10T00:00:00"/>
    <x v="1"/>
    <x v="6"/>
    <x v="18"/>
    <s v="WFP"/>
    <x v="1"/>
    <x v="10"/>
    <n v="1"/>
    <n v="0.05"/>
    <n v="46"/>
    <m/>
    <m/>
    <m/>
    <m/>
    <m/>
    <s v="Y"/>
    <n v="6"/>
    <m/>
    <m/>
    <m/>
    <m/>
    <m/>
    <m/>
    <m/>
    <n v="0"/>
    <n v="0"/>
    <m/>
    <m/>
    <n v="0"/>
    <x v="0"/>
    <m/>
  </r>
  <r>
    <d v="2013-12-10T00:00:00"/>
    <x v="1"/>
    <x v="6"/>
    <x v="18"/>
    <s v="WFP"/>
    <x v="1"/>
    <x v="7"/>
    <n v="1"/>
    <n v="0.05"/>
    <n v="46"/>
    <m/>
    <m/>
    <m/>
    <m/>
    <m/>
    <s v="Y"/>
    <n v="7"/>
    <m/>
    <m/>
    <m/>
    <m/>
    <m/>
    <m/>
    <m/>
    <n v="0"/>
    <n v="0"/>
    <m/>
    <m/>
    <n v="0"/>
    <x v="0"/>
    <m/>
  </r>
  <r>
    <d v="2013-12-10T00:00:00"/>
    <x v="1"/>
    <x v="6"/>
    <x v="18"/>
    <s v="WFP"/>
    <x v="1"/>
    <x v="11"/>
    <n v="6"/>
    <n v="0.3"/>
    <n v="46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18"/>
    <s v="WFP"/>
    <x v="1"/>
    <x v="9"/>
    <n v="2"/>
    <n v="0.1"/>
    <n v="46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18"/>
    <s v="WFP"/>
    <x v="1"/>
    <x v="8"/>
    <n v="4"/>
    <n v="0.2"/>
    <n v="46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18"/>
    <s v="WFP"/>
    <x v="1"/>
    <x v="12"/>
    <n v="2"/>
    <n v="0.1"/>
    <n v="46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19"/>
    <s v="WFP"/>
    <x v="1"/>
    <x v="7"/>
    <n v="1"/>
    <n v="0.05"/>
    <n v="44"/>
    <m/>
    <m/>
    <m/>
    <m/>
    <m/>
    <s v="Y"/>
    <n v="1"/>
    <m/>
    <m/>
    <m/>
    <m/>
    <m/>
    <m/>
    <m/>
    <n v="0"/>
    <n v="0"/>
    <s v="GO"/>
    <s v="Ovregrown by octo"/>
    <n v="1"/>
    <x v="5"/>
    <m/>
  </r>
  <r>
    <d v="2013-12-10T00:00:00"/>
    <x v="1"/>
    <x v="6"/>
    <x v="19"/>
    <s v="WFP"/>
    <x v="1"/>
    <x v="9"/>
    <n v="1"/>
    <n v="0.05"/>
    <n v="44"/>
    <m/>
    <m/>
    <m/>
    <m/>
    <m/>
    <s v="Y"/>
    <n v="2"/>
    <m/>
    <m/>
    <m/>
    <m/>
    <m/>
    <m/>
    <m/>
    <n v="0"/>
    <n v="0"/>
    <m/>
    <m/>
    <n v="0"/>
    <x v="0"/>
    <m/>
  </r>
  <r>
    <d v="2013-12-10T00:00:00"/>
    <x v="1"/>
    <x v="6"/>
    <x v="19"/>
    <s v="WFP"/>
    <x v="1"/>
    <x v="7"/>
    <n v="1"/>
    <n v="0.05"/>
    <n v="44"/>
    <m/>
    <m/>
    <m/>
    <m/>
    <m/>
    <s v="Y"/>
    <n v="3"/>
    <m/>
    <m/>
    <m/>
    <m/>
    <m/>
    <m/>
    <m/>
    <n v="0"/>
    <n v="0"/>
    <m/>
    <s v="Dead at base"/>
    <n v="1"/>
    <x v="5"/>
    <m/>
  </r>
  <r>
    <d v="2013-12-10T00:00:00"/>
    <x v="1"/>
    <x v="6"/>
    <x v="19"/>
    <s v="WFP"/>
    <x v="1"/>
    <x v="11"/>
    <n v="1"/>
    <n v="0.05"/>
    <n v="44"/>
    <m/>
    <m/>
    <m/>
    <m/>
    <m/>
    <s v="Y"/>
    <n v="4"/>
    <m/>
    <m/>
    <m/>
    <m/>
    <m/>
    <m/>
    <m/>
    <n v="0"/>
    <n v="0"/>
    <m/>
    <m/>
    <n v="0"/>
    <x v="0"/>
    <m/>
  </r>
  <r>
    <d v="2013-12-10T00:00:00"/>
    <x v="1"/>
    <x v="6"/>
    <x v="19"/>
    <s v="WFP"/>
    <x v="1"/>
    <x v="9"/>
    <n v="1"/>
    <n v="0.05"/>
    <n v="44"/>
    <m/>
    <m/>
    <m/>
    <m/>
    <m/>
    <s v="Y"/>
    <n v="5"/>
    <m/>
    <m/>
    <m/>
    <m/>
    <m/>
    <m/>
    <m/>
    <n v="0"/>
    <n v="0"/>
    <m/>
    <m/>
    <n v="0"/>
    <x v="0"/>
    <m/>
  </r>
  <r>
    <d v="2013-12-10T00:00:00"/>
    <x v="1"/>
    <x v="6"/>
    <x v="19"/>
    <s v="WFP"/>
    <x v="1"/>
    <x v="8"/>
    <n v="1"/>
    <n v="0.05"/>
    <n v="44"/>
    <m/>
    <m/>
    <m/>
    <m/>
    <m/>
    <s v="Y"/>
    <n v="6"/>
    <m/>
    <m/>
    <m/>
    <m/>
    <m/>
    <m/>
    <m/>
    <n v="0"/>
    <n v="0"/>
    <m/>
    <m/>
    <n v="1"/>
    <x v="10"/>
    <m/>
  </r>
  <r>
    <d v="2013-12-10T00:00:00"/>
    <x v="1"/>
    <x v="6"/>
    <x v="19"/>
    <s v="WFP"/>
    <x v="1"/>
    <x v="10"/>
    <n v="1"/>
    <n v="0.05"/>
    <n v="44"/>
    <m/>
    <m/>
    <m/>
    <m/>
    <m/>
    <s v="Y"/>
    <n v="7"/>
    <m/>
    <m/>
    <m/>
    <m/>
    <m/>
    <m/>
    <m/>
    <n v="0"/>
    <n v="0"/>
    <m/>
    <m/>
    <n v="0"/>
    <x v="0"/>
    <m/>
  </r>
  <r>
    <d v="2013-12-10T00:00:00"/>
    <x v="1"/>
    <x v="6"/>
    <x v="19"/>
    <s v="WFP"/>
    <x v="1"/>
    <x v="11"/>
    <n v="7"/>
    <n v="0.35"/>
    <n v="44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19"/>
    <s v="WFP"/>
    <x v="1"/>
    <x v="9"/>
    <n v="4"/>
    <n v="0.2"/>
    <n v="44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19"/>
    <s v="WFP"/>
    <x v="1"/>
    <x v="8"/>
    <n v="7"/>
    <n v="0.35"/>
    <n v="44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19"/>
    <s v="WFP"/>
    <x v="1"/>
    <x v="12"/>
    <n v="1"/>
    <n v="0.05"/>
    <n v="44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20"/>
    <s v="WFP"/>
    <x v="1"/>
    <x v="8"/>
    <n v="1"/>
    <n v="0.05"/>
    <n v="45"/>
    <m/>
    <m/>
    <m/>
    <m/>
    <m/>
    <s v="Y"/>
    <n v="1"/>
    <m/>
    <m/>
    <m/>
    <m/>
    <m/>
    <m/>
    <m/>
    <n v="0"/>
    <n v="0"/>
    <m/>
    <m/>
    <n v="1"/>
    <x v="8"/>
    <s v="uknown condition -  mottled"/>
  </r>
  <r>
    <d v="2013-12-10T00:00:00"/>
    <x v="1"/>
    <x v="6"/>
    <x v="20"/>
    <s v="WFP"/>
    <x v="1"/>
    <x v="11"/>
    <n v="1"/>
    <n v="0.05"/>
    <n v="45"/>
    <m/>
    <m/>
    <m/>
    <m/>
    <m/>
    <s v="Y"/>
    <n v="2"/>
    <m/>
    <m/>
    <m/>
    <m/>
    <m/>
    <m/>
    <m/>
    <n v="1"/>
    <n v="1"/>
    <s v="PO"/>
    <s v="active over growth by Palythoa"/>
    <n v="1"/>
    <x v="5"/>
    <m/>
  </r>
  <r>
    <d v="2013-12-10T00:00:00"/>
    <x v="1"/>
    <x v="6"/>
    <x v="20"/>
    <s v="WFP"/>
    <x v="1"/>
    <x v="7"/>
    <n v="1"/>
    <n v="0.05"/>
    <n v="45"/>
    <m/>
    <m/>
    <m/>
    <m/>
    <m/>
    <s v="Y"/>
    <n v="3"/>
    <m/>
    <m/>
    <m/>
    <m/>
    <m/>
    <m/>
    <m/>
    <n v="0"/>
    <n v="0"/>
    <m/>
    <m/>
    <n v="1"/>
    <x v="5"/>
    <m/>
  </r>
  <r>
    <d v="2013-12-10T00:00:00"/>
    <x v="1"/>
    <x v="6"/>
    <x v="20"/>
    <s v="WFP"/>
    <x v="1"/>
    <x v="22"/>
    <n v="1"/>
    <n v="0.05"/>
    <n v="45"/>
    <m/>
    <m/>
    <m/>
    <m/>
    <m/>
    <s v="Y"/>
    <n v="4"/>
    <m/>
    <m/>
    <m/>
    <m/>
    <m/>
    <m/>
    <m/>
    <n v="0"/>
    <n v="0"/>
    <m/>
    <s v="Grandfather"/>
    <n v="0"/>
    <x v="0"/>
    <m/>
  </r>
  <r>
    <d v="2013-12-10T00:00:00"/>
    <x v="1"/>
    <x v="6"/>
    <x v="20"/>
    <s v="WFP"/>
    <x v="1"/>
    <x v="10"/>
    <n v="1"/>
    <n v="0.05"/>
    <n v="45"/>
    <m/>
    <m/>
    <m/>
    <m/>
    <m/>
    <s v="Y"/>
    <n v="5"/>
    <m/>
    <m/>
    <m/>
    <m/>
    <m/>
    <m/>
    <m/>
    <n v="0"/>
    <n v="0"/>
    <m/>
    <m/>
    <n v="0"/>
    <x v="0"/>
    <m/>
  </r>
  <r>
    <d v="2013-12-10T00:00:00"/>
    <x v="1"/>
    <x v="6"/>
    <x v="20"/>
    <s v="WFP"/>
    <x v="1"/>
    <x v="9"/>
    <n v="1"/>
    <n v="0.05"/>
    <n v="45"/>
    <m/>
    <m/>
    <m/>
    <m/>
    <m/>
    <s v="Y"/>
    <n v="6"/>
    <m/>
    <m/>
    <m/>
    <m/>
    <m/>
    <m/>
    <m/>
    <n v="0"/>
    <n v="0"/>
    <m/>
    <m/>
    <n v="1"/>
    <x v="9"/>
    <m/>
  </r>
  <r>
    <d v="2013-12-10T00:00:00"/>
    <x v="1"/>
    <x v="6"/>
    <x v="20"/>
    <s v="WFP"/>
    <x v="1"/>
    <x v="8"/>
    <n v="1"/>
    <n v="0.05"/>
    <n v="45"/>
    <m/>
    <m/>
    <m/>
    <m/>
    <m/>
    <s v="Y"/>
    <n v="7"/>
    <m/>
    <m/>
    <m/>
    <m/>
    <m/>
    <m/>
    <m/>
    <n v="1"/>
    <n v="1"/>
    <s v="UD"/>
    <s v="Light Blue Spots"/>
    <n v="1"/>
    <x v="8"/>
    <m/>
  </r>
  <r>
    <d v="2013-12-10T00:00:00"/>
    <x v="1"/>
    <x v="6"/>
    <x v="20"/>
    <s v="WFP"/>
    <x v="1"/>
    <x v="11"/>
    <n v="1"/>
    <n v="0.05"/>
    <n v="45"/>
    <m/>
    <m/>
    <m/>
    <m/>
    <m/>
    <s v="Y"/>
    <n v="8"/>
    <m/>
    <m/>
    <m/>
    <m/>
    <m/>
    <m/>
    <m/>
    <n v="1"/>
    <n v="1"/>
    <s v="M"/>
    <s v="Mucus"/>
    <n v="1"/>
    <x v="9"/>
    <m/>
  </r>
  <r>
    <d v="2013-12-10T00:00:00"/>
    <x v="1"/>
    <x v="6"/>
    <x v="20"/>
    <s v="WFP"/>
    <x v="1"/>
    <x v="14"/>
    <n v="1"/>
    <n v="0.05"/>
    <n v="45"/>
    <m/>
    <m/>
    <m/>
    <m/>
    <m/>
    <s v="Y"/>
    <n v="9"/>
    <m/>
    <m/>
    <m/>
    <m/>
    <m/>
    <m/>
    <m/>
    <n v="0"/>
    <n v="0"/>
    <m/>
    <m/>
    <n v="1"/>
    <x v="5"/>
    <m/>
  </r>
  <r>
    <d v="2013-12-10T00:00:00"/>
    <x v="1"/>
    <x v="6"/>
    <x v="20"/>
    <s v="WFP"/>
    <x v="1"/>
    <x v="11"/>
    <n v="1"/>
    <n v="0.05"/>
    <n v="45"/>
    <m/>
    <m/>
    <m/>
    <m/>
    <m/>
    <s v="Y"/>
    <n v="10"/>
    <m/>
    <m/>
    <m/>
    <m/>
    <m/>
    <m/>
    <m/>
    <n v="0"/>
    <n v="0"/>
    <m/>
    <m/>
    <n v="1"/>
    <x v="5"/>
    <m/>
  </r>
  <r>
    <d v="2013-12-10T00:00:00"/>
    <x v="1"/>
    <x v="6"/>
    <x v="20"/>
    <s v="WFP"/>
    <x v="1"/>
    <x v="13"/>
    <n v="3"/>
    <n v="0.15"/>
    <n v="45"/>
    <m/>
    <m/>
    <m/>
    <m/>
    <m/>
    <s v="N"/>
    <m/>
    <m/>
    <m/>
    <m/>
    <m/>
    <m/>
    <m/>
    <m/>
    <m/>
    <n v="0"/>
    <m/>
    <m/>
    <n v="1"/>
    <x v="0"/>
    <m/>
  </r>
  <r>
    <d v="2013-12-10T00:00:00"/>
    <x v="1"/>
    <x v="6"/>
    <x v="20"/>
    <s v="WFP"/>
    <x v="1"/>
    <x v="8"/>
    <n v="6"/>
    <n v="0.3"/>
    <n v="45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20"/>
    <s v="WFP"/>
    <x v="1"/>
    <x v="7"/>
    <n v="1"/>
    <n v="0.05"/>
    <n v="45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20"/>
    <s v="WFP"/>
    <x v="1"/>
    <x v="11"/>
    <n v="11"/>
    <n v="0.55000000000000004"/>
    <n v="45"/>
    <m/>
    <m/>
    <m/>
    <m/>
    <m/>
    <s v="N"/>
    <m/>
    <m/>
    <m/>
    <m/>
    <m/>
    <m/>
    <m/>
    <m/>
    <m/>
    <n v="0"/>
    <m/>
    <m/>
    <m/>
    <x v="0"/>
    <m/>
  </r>
  <r>
    <d v="2013-12-10T00:00:00"/>
    <x v="1"/>
    <x v="6"/>
    <x v="20"/>
    <s v="WFP"/>
    <x v="1"/>
    <x v="9"/>
    <n v="3"/>
    <n v="0.15"/>
    <n v="45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3"/>
    <x v="9"/>
    <s v="WFP"/>
    <x v="1"/>
    <x v="12"/>
    <n v="1"/>
    <n v="0.05"/>
    <n v="43"/>
    <m/>
    <m/>
    <m/>
    <m/>
    <m/>
    <s v="Y"/>
    <n v="1"/>
    <m/>
    <m/>
    <m/>
    <m/>
    <m/>
    <m/>
    <m/>
    <n v="1"/>
    <n v="1"/>
    <s v="P "/>
    <s v="Pale - light blue"/>
    <n v="0"/>
    <x v="0"/>
    <s v="refer to diver"/>
  </r>
  <r>
    <d v="2013-12-11T00:00:00"/>
    <x v="1"/>
    <x v="3"/>
    <x v="9"/>
    <s v="WFP"/>
    <x v="1"/>
    <x v="7"/>
    <n v="1"/>
    <n v="0.05"/>
    <n v="43"/>
    <m/>
    <m/>
    <m/>
    <m/>
    <m/>
    <s v="Y"/>
    <n v="2"/>
    <m/>
    <m/>
    <m/>
    <m/>
    <m/>
    <m/>
    <m/>
    <n v="0"/>
    <n v="0"/>
    <m/>
    <m/>
    <n v="1"/>
    <x v="4"/>
    <m/>
  </r>
  <r>
    <d v="2013-12-11T00:00:00"/>
    <x v="1"/>
    <x v="3"/>
    <x v="9"/>
    <s v="WFP"/>
    <x v="1"/>
    <x v="12"/>
    <n v="1"/>
    <n v="0.05"/>
    <n v="43"/>
    <m/>
    <m/>
    <m/>
    <m/>
    <m/>
    <s v="Y"/>
    <n v="3"/>
    <m/>
    <m/>
    <m/>
    <m/>
    <m/>
    <m/>
    <m/>
    <n v="1"/>
    <n v="1"/>
    <s v="P"/>
    <s v="Pale - light blue"/>
    <n v="1"/>
    <x v="0"/>
    <s v="refer to diver - pale - light blue"/>
  </r>
  <r>
    <d v="2013-12-11T00:00:00"/>
    <x v="1"/>
    <x v="3"/>
    <x v="9"/>
    <s v="WFP"/>
    <x v="1"/>
    <x v="9"/>
    <n v="1"/>
    <n v="0.05"/>
    <n v="43"/>
    <m/>
    <m/>
    <m/>
    <m/>
    <m/>
    <s v="Y"/>
    <n v="4"/>
    <m/>
    <m/>
    <m/>
    <m/>
    <m/>
    <m/>
    <m/>
    <n v="0"/>
    <n v="0"/>
    <m/>
    <m/>
    <n v="1"/>
    <x v="6"/>
    <m/>
  </r>
  <r>
    <d v="2013-12-11T00:00:00"/>
    <x v="1"/>
    <x v="3"/>
    <x v="9"/>
    <s v="WFP"/>
    <x v="1"/>
    <x v="12"/>
    <n v="1"/>
    <n v="0.05"/>
    <n v="43"/>
    <m/>
    <m/>
    <m/>
    <m/>
    <m/>
    <s v="Y"/>
    <n v="5"/>
    <m/>
    <m/>
    <m/>
    <m/>
    <m/>
    <m/>
    <m/>
    <n v="0"/>
    <n v="0"/>
    <m/>
    <m/>
    <n v="0"/>
    <x v="0"/>
    <m/>
  </r>
  <r>
    <d v="2013-12-11T00:00:00"/>
    <x v="1"/>
    <x v="3"/>
    <x v="9"/>
    <s v="WFP"/>
    <x v="1"/>
    <x v="9"/>
    <n v="1"/>
    <n v="0.05"/>
    <n v="43"/>
    <m/>
    <m/>
    <m/>
    <m/>
    <m/>
    <s v="Y"/>
    <n v="6"/>
    <m/>
    <m/>
    <m/>
    <m/>
    <m/>
    <m/>
    <m/>
    <n v="0"/>
    <n v="0"/>
    <m/>
    <m/>
    <n v="1"/>
    <x v="3"/>
    <m/>
  </r>
  <r>
    <d v="2013-12-11T00:00:00"/>
    <x v="1"/>
    <x v="3"/>
    <x v="9"/>
    <s v="WFP"/>
    <x v="1"/>
    <x v="9"/>
    <n v="1"/>
    <n v="0.05"/>
    <n v="43"/>
    <m/>
    <m/>
    <m/>
    <m/>
    <m/>
    <s v="Y"/>
    <n v="7"/>
    <m/>
    <m/>
    <m/>
    <m/>
    <m/>
    <m/>
    <m/>
    <n v="0"/>
    <n v="0"/>
    <m/>
    <m/>
    <n v="1"/>
    <x v="1"/>
    <m/>
  </r>
  <r>
    <d v="2013-12-11T00:00:00"/>
    <x v="1"/>
    <x v="3"/>
    <x v="9"/>
    <s v="WFP"/>
    <x v="1"/>
    <x v="13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9"/>
    <s v="WFP"/>
    <x v="1"/>
    <x v="33"/>
    <n v="2"/>
    <n v="0.1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9"/>
    <s v="WFP"/>
    <x v="1"/>
    <x v="23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9"/>
    <s v="WFP"/>
    <x v="1"/>
    <x v="11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9"/>
    <s v="WFP"/>
    <x v="1"/>
    <x v="12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9"/>
    <s v="WFP"/>
    <x v="1"/>
    <x v="9"/>
    <n v="6"/>
    <n v="0.3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10"/>
    <s v="WFP"/>
    <x v="1"/>
    <x v="9"/>
    <n v="1"/>
    <n v="0.05"/>
    <n v="43"/>
    <m/>
    <m/>
    <m/>
    <m/>
    <m/>
    <s v="Y"/>
    <n v="1"/>
    <m/>
    <m/>
    <m/>
    <m/>
    <m/>
    <m/>
    <m/>
    <n v="0"/>
    <n v="0"/>
    <m/>
    <m/>
    <n v="1"/>
    <x v="4"/>
    <m/>
  </r>
  <r>
    <d v="2013-12-11T00:00:00"/>
    <x v="1"/>
    <x v="3"/>
    <x v="10"/>
    <s v="WFP"/>
    <x v="1"/>
    <x v="14"/>
    <n v="1"/>
    <n v="0.05"/>
    <n v="43"/>
    <m/>
    <m/>
    <m/>
    <m/>
    <m/>
    <s v="Y"/>
    <n v="2"/>
    <m/>
    <m/>
    <m/>
    <m/>
    <m/>
    <m/>
    <m/>
    <n v="0"/>
    <n v="0"/>
    <s v="FB"/>
    <s v="Fish Bites"/>
    <n v="1"/>
    <x v="18"/>
    <m/>
  </r>
  <r>
    <d v="2013-12-11T00:00:00"/>
    <x v="1"/>
    <x v="3"/>
    <x v="10"/>
    <s v="WFP"/>
    <x v="1"/>
    <x v="12"/>
    <n v="1"/>
    <n v="0.05"/>
    <n v="43"/>
    <m/>
    <m/>
    <m/>
    <m/>
    <m/>
    <s v="Y"/>
    <n v="3"/>
    <m/>
    <m/>
    <m/>
    <m/>
    <m/>
    <m/>
    <m/>
    <n v="0"/>
    <n v="0"/>
    <m/>
    <m/>
    <n v="0"/>
    <x v="0"/>
    <m/>
  </r>
  <r>
    <d v="2013-12-11T00:00:00"/>
    <x v="1"/>
    <x v="3"/>
    <x v="10"/>
    <s v="WFP"/>
    <x v="1"/>
    <x v="9"/>
    <n v="1"/>
    <n v="0.05"/>
    <n v="43"/>
    <m/>
    <m/>
    <m/>
    <m/>
    <m/>
    <s v="Y"/>
    <n v="4"/>
    <m/>
    <m/>
    <m/>
    <m/>
    <m/>
    <m/>
    <m/>
    <n v="1"/>
    <n v="1"/>
    <s v="M"/>
    <s v="covered with Sed and mucus"/>
    <n v="1"/>
    <x v="3"/>
    <m/>
  </r>
  <r>
    <d v="2013-12-11T00:00:00"/>
    <x v="1"/>
    <x v="3"/>
    <x v="10"/>
    <s v="WFP"/>
    <x v="1"/>
    <x v="9"/>
    <n v="1"/>
    <n v="0.05"/>
    <n v="43"/>
    <m/>
    <m/>
    <m/>
    <m/>
    <m/>
    <s v="Y"/>
    <n v="5"/>
    <m/>
    <m/>
    <m/>
    <m/>
    <m/>
    <m/>
    <m/>
    <n v="0"/>
    <n v="0"/>
    <m/>
    <m/>
    <n v="1"/>
    <x v="1"/>
    <m/>
  </r>
  <r>
    <d v="2013-12-11T00:00:00"/>
    <x v="1"/>
    <x v="3"/>
    <x v="10"/>
    <s v="WFP"/>
    <x v="1"/>
    <x v="9"/>
    <n v="1"/>
    <n v="0.05"/>
    <n v="43"/>
    <m/>
    <m/>
    <m/>
    <m/>
    <m/>
    <s v="Y"/>
    <n v="6"/>
    <m/>
    <m/>
    <m/>
    <m/>
    <m/>
    <m/>
    <m/>
    <n v="0"/>
    <n v="0"/>
    <s v="FB"/>
    <s v="Fish Bites"/>
    <n v="1"/>
    <x v="18"/>
    <m/>
  </r>
  <r>
    <d v="2013-12-11T00:00:00"/>
    <x v="1"/>
    <x v="3"/>
    <x v="10"/>
    <s v="WFP"/>
    <x v="1"/>
    <x v="7"/>
    <n v="1"/>
    <n v="0.05"/>
    <n v="43"/>
    <m/>
    <m/>
    <m/>
    <m/>
    <m/>
    <s v="Y"/>
    <n v="7"/>
    <m/>
    <m/>
    <m/>
    <m/>
    <m/>
    <m/>
    <m/>
    <n v="0"/>
    <n v="0"/>
    <m/>
    <m/>
    <n v="1"/>
    <x v="5"/>
    <m/>
  </r>
  <r>
    <d v="2013-12-11T00:00:00"/>
    <x v="1"/>
    <x v="3"/>
    <x v="10"/>
    <s v="WFP"/>
    <x v="1"/>
    <x v="9"/>
    <n v="1"/>
    <n v="0.05"/>
    <n v="43"/>
    <m/>
    <m/>
    <m/>
    <m/>
    <m/>
    <s v="Y"/>
    <n v="8"/>
    <m/>
    <m/>
    <m/>
    <m/>
    <m/>
    <m/>
    <m/>
    <n v="1"/>
    <n v="1"/>
    <s v="CD"/>
    <s v="Cliona"/>
    <n v="1"/>
    <x v="12"/>
    <m/>
  </r>
  <r>
    <d v="2013-12-11T00:00:00"/>
    <x v="1"/>
    <x v="3"/>
    <x v="10"/>
    <s v="WFP"/>
    <x v="1"/>
    <x v="33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1T00:00:00"/>
    <x v="1"/>
    <x v="3"/>
    <x v="10"/>
    <s v="WFP"/>
    <x v="1"/>
    <x v="11"/>
    <n v="2"/>
    <n v="0.1"/>
    <n v="43"/>
    <m/>
    <m/>
    <m/>
    <m/>
    <m/>
    <m/>
    <m/>
    <m/>
    <m/>
    <m/>
    <m/>
    <m/>
    <m/>
    <m/>
    <m/>
    <m/>
    <m/>
    <m/>
    <m/>
    <x v="0"/>
    <m/>
  </r>
  <r>
    <d v="2013-12-11T00:00:00"/>
    <x v="1"/>
    <x v="3"/>
    <x v="10"/>
    <s v="WFP"/>
    <x v="1"/>
    <x v="12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1T00:00:00"/>
    <x v="1"/>
    <x v="3"/>
    <x v="10"/>
    <s v="WFP"/>
    <x v="1"/>
    <x v="14"/>
    <n v="2"/>
    <n v="0.1"/>
    <n v="43"/>
    <m/>
    <m/>
    <m/>
    <m/>
    <m/>
    <m/>
    <m/>
    <m/>
    <m/>
    <m/>
    <m/>
    <m/>
    <m/>
    <m/>
    <m/>
    <m/>
    <m/>
    <m/>
    <m/>
    <x v="0"/>
    <m/>
  </r>
  <r>
    <d v="2013-12-11T00:00:00"/>
    <x v="1"/>
    <x v="3"/>
    <x v="10"/>
    <s v="WFP"/>
    <x v="1"/>
    <x v="9"/>
    <n v="4"/>
    <n v="0.2"/>
    <n v="43"/>
    <m/>
    <m/>
    <m/>
    <m/>
    <m/>
    <m/>
    <m/>
    <m/>
    <m/>
    <m/>
    <m/>
    <m/>
    <m/>
    <m/>
    <m/>
    <m/>
    <m/>
    <m/>
    <m/>
    <x v="0"/>
    <m/>
  </r>
  <r>
    <d v="2013-12-11T00:00:00"/>
    <x v="1"/>
    <x v="3"/>
    <x v="10"/>
    <s v="WFP"/>
    <x v="1"/>
    <x v="15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1T00:00:00"/>
    <x v="1"/>
    <x v="3"/>
    <x v="11"/>
    <s v="WFP"/>
    <x v="1"/>
    <x v="11"/>
    <n v="1"/>
    <n v="0.05"/>
    <n v="43"/>
    <m/>
    <m/>
    <m/>
    <m/>
    <m/>
    <s v="Y"/>
    <n v="1"/>
    <m/>
    <m/>
    <m/>
    <m/>
    <m/>
    <m/>
    <m/>
    <n v="0"/>
    <n v="0"/>
    <m/>
    <m/>
    <n v="1"/>
    <x v="1"/>
    <m/>
  </r>
  <r>
    <d v="2013-12-11T00:00:00"/>
    <x v="1"/>
    <x v="3"/>
    <x v="11"/>
    <s v="WFP"/>
    <x v="1"/>
    <x v="9"/>
    <n v="1"/>
    <n v="0.05"/>
    <n v="43"/>
    <m/>
    <m/>
    <m/>
    <m/>
    <m/>
    <s v="Y"/>
    <n v="2"/>
    <m/>
    <m/>
    <m/>
    <m/>
    <m/>
    <m/>
    <m/>
    <n v="1"/>
    <n v="1"/>
    <s v="CD"/>
    <s v="Cliona"/>
    <n v="1"/>
    <x v="19"/>
    <m/>
  </r>
  <r>
    <d v="2013-12-11T00:00:00"/>
    <x v="1"/>
    <x v="3"/>
    <x v="11"/>
    <s v="WFP"/>
    <x v="1"/>
    <x v="9"/>
    <n v="1"/>
    <n v="0.05"/>
    <n v="43"/>
    <m/>
    <m/>
    <m/>
    <m/>
    <m/>
    <s v="Y"/>
    <n v="3"/>
    <m/>
    <m/>
    <m/>
    <m/>
    <m/>
    <m/>
    <m/>
    <n v="0"/>
    <n v="0"/>
    <m/>
    <s v="3 Sep colonies due to partial mortality"/>
    <n v="1"/>
    <x v="4"/>
    <m/>
  </r>
  <r>
    <d v="2013-12-11T00:00:00"/>
    <x v="1"/>
    <x v="3"/>
    <x v="11"/>
    <s v="WFP"/>
    <x v="1"/>
    <x v="12"/>
    <n v="1"/>
    <n v="0.05"/>
    <n v="43"/>
    <m/>
    <m/>
    <m/>
    <m/>
    <m/>
    <s v="Y"/>
    <n v="4"/>
    <m/>
    <m/>
    <m/>
    <m/>
    <m/>
    <m/>
    <m/>
    <n v="0"/>
    <n v="0"/>
    <m/>
    <m/>
    <n v="0"/>
    <x v="0"/>
    <m/>
  </r>
  <r>
    <d v="2013-12-11T00:00:00"/>
    <x v="1"/>
    <x v="3"/>
    <x v="11"/>
    <s v="WFP"/>
    <x v="1"/>
    <x v="12"/>
    <n v="1"/>
    <n v="0.05"/>
    <n v="43"/>
    <m/>
    <m/>
    <m/>
    <m/>
    <m/>
    <s v="Y"/>
    <n v="5"/>
    <m/>
    <m/>
    <m/>
    <m/>
    <m/>
    <m/>
    <m/>
    <n v="0"/>
    <n v="0"/>
    <m/>
    <m/>
    <n v="0"/>
    <x v="0"/>
    <m/>
  </r>
  <r>
    <d v="2013-12-11T00:00:00"/>
    <x v="1"/>
    <x v="3"/>
    <x v="11"/>
    <s v="WFP"/>
    <x v="1"/>
    <x v="9"/>
    <n v="1"/>
    <n v="0.05"/>
    <n v="43"/>
    <m/>
    <m/>
    <m/>
    <m/>
    <m/>
    <s v="Y"/>
    <n v="6"/>
    <m/>
    <m/>
    <m/>
    <m/>
    <m/>
    <m/>
    <m/>
    <n v="0"/>
    <n v="0"/>
    <m/>
    <m/>
    <n v="0"/>
    <x v="0"/>
    <m/>
  </r>
  <r>
    <d v="2013-12-11T00:00:00"/>
    <x v="1"/>
    <x v="3"/>
    <x v="11"/>
    <s v="WFP"/>
    <x v="1"/>
    <x v="9"/>
    <n v="1"/>
    <n v="0.05"/>
    <n v="43"/>
    <m/>
    <m/>
    <m/>
    <m/>
    <m/>
    <s v="Y"/>
    <n v="7"/>
    <m/>
    <m/>
    <m/>
    <m/>
    <m/>
    <m/>
    <m/>
    <n v="0"/>
    <n v="0"/>
    <m/>
    <m/>
    <n v="1"/>
    <x v="6"/>
    <m/>
  </r>
  <r>
    <d v="2013-12-11T00:00:00"/>
    <x v="1"/>
    <x v="3"/>
    <x v="11"/>
    <s v="WFP"/>
    <x v="1"/>
    <x v="7"/>
    <n v="1"/>
    <n v="0.05"/>
    <n v="43"/>
    <m/>
    <m/>
    <m/>
    <m/>
    <m/>
    <s v="Y"/>
    <n v="8"/>
    <m/>
    <m/>
    <m/>
    <m/>
    <m/>
    <m/>
    <m/>
    <n v="1"/>
    <n v="1"/>
    <s v="UD"/>
    <s v="White spots - unknown disease"/>
    <n v="1"/>
    <x v="20"/>
    <m/>
  </r>
  <r>
    <d v="2013-12-11T00:00:00"/>
    <x v="1"/>
    <x v="3"/>
    <x v="11"/>
    <s v="WFP"/>
    <x v="1"/>
    <x v="33"/>
    <n v="2"/>
    <n v="0.1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11"/>
    <s v="WFP"/>
    <x v="1"/>
    <x v="11"/>
    <n v="2"/>
    <n v="0.1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11"/>
    <s v="WFP"/>
    <x v="1"/>
    <x v="12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11"/>
    <s v="WFP"/>
    <x v="1"/>
    <x v="14"/>
    <n v="2"/>
    <n v="0.1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3"/>
    <x v="11"/>
    <s v="WFP"/>
    <x v="1"/>
    <x v="9"/>
    <n v="4"/>
    <n v="0.2"/>
    <n v="43"/>
    <m/>
    <m/>
    <m/>
    <m/>
    <m/>
    <m/>
    <m/>
    <m/>
    <m/>
    <m/>
    <m/>
    <m/>
    <m/>
    <m/>
    <m/>
    <n v="0"/>
    <m/>
    <m/>
    <m/>
    <x v="0"/>
    <m/>
  </r>
  <r>
    <d v="2013-12-11T00:00:00"/>
    <x v="1"/>
    <x v="0"/>
    <x v="0"/>
    <s v="JDC"/>
    <x v="1"/>
    <x v="7"/>
    <n v="1"/>
    <n v="0.05"/>
    <n v="40"/>
    <m/>
    <m/>
    <m/>
    <m/>
    <m/>
    <s v="Y"/>
    <n v="1"/>
    <m/>
    <m/>
    <m/>
    <m/>
    <m/>
    <m/>
    <m/>
    <n v="0"/>
    <n v="0"/>
    <m/>
    <m/>
    <n v="1"/>
    <x v="21"/>
    <m/>
  </r>
  <r>
    <d v="2013-12-11T00:00:00"/>
    <x v="1"/>
    <x v="0"/>
    <x v="0"/>
    <s v="JDC"/>
    <x v="1"/>
    <x v="8"/>
    <n v="1"/>
    <n v="0.05"/>
    <n v="40"/>
    <m/>
    <m/>
    <m/>
    <m/>
    <m/>
    <s v="Y"/>
    <n v="2"/>
    <m/>
    <m/>
    <m/>
    <m/>
    <m/>
    <m/>
    <m/>
    <n v="0"/>
    <n v="0"/>
    <m/>
    <m/>
    <n v="0"/>
    <x v="0"/>
    <m/>
  </r>
  <r>
    <d v="2013-12-11T00:00:00"/>
    <x v="1"/>
    <x v="0"/>
    <x v="0"/>
    <s v="JDC"/>
    <x v="1"/>
    <x v="8"/>
    <n v="1"/>
    <n v="0.05"/>
    <n v="40"/>
    <m/>
    <m/>
    <m/>
    <m/>
    <m/>
    <s v="Y"/>
    <n v="3"/>
    <m/>
    <m/>
    <m/>
    <m/>
    <m/>
    <m/>
    <m/>
    <n v="0"/>
    <n v="0"/>
    <m/>
    <m/>
    <n v="0"/>
    <x v="0"/>
    <m/>
  </r>
  <r>
    <d v="2013-12-11T00:00:00"/>
    <x v="1"/>
    <x v="0"/>
    <x v="0"/>
    <s v="JDC"/>
    <x v="1"/>
    <x v="9"/>
    <n v="1"/>
    <n v="0.05"/>
    <n v="40"/>
    <m/>
    <m/>
    <m/>
    <m/>
    <m/>
    <s v="Y"/>
    <n v="4"/>
    <m/>
    <m/>
    <m/>
    <m/>
    <m/>
    <m/>
    <m/>
    <n v="0"/>
    <n v="0"/>
    <m/>
    <m/>
    <n v="1"/>
    <x v="21"/>
    <m/>
  </r>
  <r>
    <d v="2013-12-11T00:00:00"/>
    <x v="1"/>
    <x v="0"/>
    <x v="0"/>
    <s v="JDC"/>
    <x v="1"/>
    <x v="9"/>
    <n v="1"/>
    <n v="0.05"/>
    <n v="40"/>
    <m/>
    <m/>
    <m/>
    <m/>
    <m/>
    <s v="Y"/>
    <n v="5"/>
    <m/>
    <m/>
    <m/>
    <m/>
    <m/>
    <m/>
    <m/>
    <n v="0"/>
    <n v="0"/>
    <m/>
    <m/>
    <n v="1"/>
    <x v="2"/>
    <m/>
  </r>
  <r>
    <d v="2013-12-11T00:00:00"/>
    <x v="1"/>
    <x v="0"/>
    <x v="0"/>
    <s v="JDC"/>
    <x v="1"/>
    <x v="9"/>
    <n v="1"/>
    <n v="0.05"/>
    <n v="40"/>
    <m/>
    <m/>
    <m/>
    <m/>
    <m/>
    <s v="Y"/>
    <n v="6"/>
    <m/>
    <m/>
    <m/>
    <m/>
    <m/>
    <m/>
    <m/>
    <n v="0"/>
    <n v="0"/>
    <m/>
    <m/>
    <n v="1"/>
    <x v="2"/>
    <m/>
  </r>
  <r>
    <d v="2013-12-11T00:00:00"/>
    <x v="1"/>
    <x v="0"/>
    <x v="0"/>
    <s v="JDC"/>
    <x v="1"/>
    <x v="8"/>
    <n v="4"/>
    <n v="0.2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0"/>
    <s v="JDC"/>
    <x v="1"/>
    <x v="35"/>
    <n v="5"/>
    <n v="0.2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0"/>
    <s v="JDC"/>
    <x v="1"/>
    <x v="11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0"/>
    <s v="JDC"/>
    <x v="1"/>
    <x v="12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0"/>
    <s v="JDC"/>
    <x v="1"/>
    <x v="9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1"/>
    <s v="JDC"/>
    <x v="1"/>
    <x v="13"/>
    <n v="1"/>
    <n v="0.05"/>
    <n v="40"/>
    <m/>
    <m/>
    <m/>
    <m/>
    <m/>
    <s v="Y"/>
    <n v="1"/>
    <m/>
    <m/>
    <m/>
    <m/>
    <m/>
    <m/>
    <m/>
    <n v="0"/>
    <n v="0"/>
    <m/>
    <m/>
    <n v="0"/>
    <x v="0"/>
    <m/>
  </r>
  <r>
    <d v="2013-12-11T00:00:00"/>
    <x v="1"/>
    <x v="0"/>
    <x v="1"/>
    <s v="JDC"/>
    <x v="1"/>
    <x v="8"/>
    <n v="1"/>
    <n v="0.05"/>
    <n v="40"/>
    <m/>
    <m/>
    <m/>
    <m/>
    <m/>
    <s v="Y"/>
    <n v="2"/>
    <m/>
    <m/>
    <m/>
    <m/>
    <m/>
    <m/>
    <m/>
    <n v="0"/>
    <n v="0"/>
    <m/>
    <m/>
    <n v="0"/>
    <x v="0"/>
    <s v="dusting"/>
  </r>
  <r>
    <d v="2013-12-11T00:00:00"/>
    <x v="1"/>
    <x v="0"/>
    <x v="1"/>
    <s v="JDC"/>
    <x v="1"/>
    <x v="10"/>
    <n v="1"/>
    <n v="0.05"/>
    <n v="40"/>
    <m/>
    <m/>
    <m/>
    <m/>
    <m/>
    <s v="Y"/>
    <n v="3"/>
    <m/>
    <m/>
    <m/>
    <m/>
    <m/>
    <m/>
    <m/>
    <n v="0"/>
    <n v="0"/>
    <m/>
    <m/>
    <n v="0"/>
    <x v="0"/>
    <m/>
  </r>
  <r>
    <d v="2013-12-11T00:00:00"/>
    <x v="1"/>
    <x v="0"/>
    <x v="1"/>
    <s v="JDC"/>
    <x v="1"/>
    <x v="12"/>
    <n v="1"/>
    <n v="0.05"/>
    <n v="40"/>
    <m/>
    <m/>
    <m/>
    <m/>
    <m/>
    <s v="Y"/>
    <n v="4"/>
    <m/>
    <m/>
    <m/>
    <m/>
    <m/>
    <m/>
    <m/>
    <n v="0"/>
    <n v="0"/>
    <m/>
    <m/>
    <n v="1"/>
    <x v="5"/>
    <m/>
  </r>
  <r>
    <d v="2013-12-11T00:00:00"/>
    <x v="1"/>
    <x v="0"/>
    <x v="1"/>
    <s v="JDC"/>
    <x v="1"/>
    <x v="10"/>
    <n v="1"/>
    <n v="0.05"/>
    <n v="40"/>
    <m/>
    <m/>
    <m/>
    <m/>
    <m/>
    <s v="Y"/>
    <n v="5"/>
    <m/>
    <m/>
    <m/>
    <m/>
    <m/>
    <m/>
    <m/>
    <n v="0"/>
    <n v="0"/>
    <m/>
    <m/>
    <n v="0"/>
    <x v="0"/>
    <m/>
  </r>
  <r>
    <d v="2013-12-11T00:00:00"/>
    <x v="1"/>
    <x v="0"/>
    <x v="1"/>
    <s v="JDC"/>
    <x v="1"/>
    <x v="12"/>
    <n v="1"/>
    <n v="0.05"/>
    <n v="40"/>
    <m/>
    <m/>
    <m/>
    <m/>
    <m/>
    <s v="Y"/>
    <n v="6"/>
    <m/>
    <m/>
    <m/>
    <m/>
    <m/>
    <m/>
    <m/>
    <n v="0"/>
    <n v="0"/>
    <m/>
    <m/>
    <n v="0"/>
    <x v="0"/>
    <m/>
  </r>
  <r>
    <d v="2013-12-11T00:00:00"/>
    <x v="1"/>
    <x v="0"/>
    <x v="1"/>
    <s v="JDC"/>
    <x v="1"/>
    <x v="10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1"/>
    <s v="JDC"/>
    <x v="1"/>
    <x v="35"/>
    <n v="8"/>
    <n v="0.4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1"/>
    <s v="JDC"/>
    <x v="1"/>
    <x v="11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1"/>
    <s v="JDC"/>
    <x v="1"/>
    <x v="12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1"/>
    <s v="JDC"/>
    <x v="1"/>
    <x v="9"/>
    <n v="3"/>
    <n v="0.1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9"/>
    <n v="1"/>
    <n v="0.05"/>
    <n v="40"/>
    <m/>
    <m/>
    <m/>
    <m/>
    <m/>
    <s v="Y"/>
    <n v="1"/>
    <m/>
    <m/>
    <m/>
    <m/>
    <m/>
    <m/>
    <m/>
    <n v="1"/>
    <n v="1"/>
    <s v="M/Sed"/>
    <s v="Mucus/sed covered"/>
    <n v="1"/>
    <x v="3"/>
    <m/>
  </r>
  <r>
    <d v="2013-12-11T00:00:00"/>
    <x v="1"/>
    <x v="0"/>
    <x v="2"/>
    <s v="JDC"/>
    <x v="1"/>
    <x v="10"/>
    <n v="1"/>
    <n v="0.05"/>
    <n v="40"/>
    <m/>
    <m/>
    <m/>
    <m/>
    <m/>
    <s v="Y"/>
    <n v="2"/>
    <m/>
    <m/>
    <m/>
    <m/>
    <m/>
    <m/>
    <m/>
    <n v="0"/>
    <n v="0"/>
    <m/>
    <m/>
    <n v="0"/>
    <x v="0"/>
    <m/>
  </r>
  <r>
    <d v="2013-12-11T00:00:00"/>
    <x v="1"/>
    <x v="0"/>
    <x v="2"/>
    <s v="JDC"/>
    <x v="1"/>
    <x v="9"/>
    <n v="1"/>
    <n v="0.05"/>
    <n v="40"/>
    <m/>
    <m/>
    <m/>
    <m/>
    <m/>
    <s v="Y"/>
    <n v="3"/>
    <m/>
    <m/>
    <m/>
    <m/>
    <m/>
    <m/>
    <m/>
    <n v="0"/>
    <n v="0"/>
    <m/>
    <m/>
    <n v="0"/>
    <x v="0"/>
    <s v="dusting"/>
  </r>
  <r>
    <d v="2013-12-11T00:00:00"/>
    <x v="1"/>
    <x v="0"/>
    <x v="2"/>
    <s v="JDC"/>
    <x v="1"/>
    <x v="9"/>
    <n v="1"/>
    <n v="0.05"/>
    <n v="40"/>
    <m/>
    <m/>
    <m/>
    <m/>
    <m/>
    <s v="Y"/>
    <n v="4"/>
    <m/>
    <m/>
    <m/>
    <m/>
    <m/>
    <m/>
    <m/>
    <n v="0"/>
    <n v="0"/>
    <m/>
    <m/>
    <n v="1"/>
    <x v="10"/>
    <s v="paling margin"/>
  </r>
  <r>
    <d v="2013-12-11T00:00:00"/>
    <x v="1"/>
    <x v="0"/>
    <x v="2"/>
    <s v="JDC"/>
    <x v="1"/>
    <x v="8"/>
    <n v="1"/>
    <n v="0.05"/>
    <n v="40"/>
    <m/>
    <m/>
    <m/>
    <m/>
    <m/>
    <s v="Y"/>
    <n v="5"/>
    <m/>
    <m/>
    <m/>
    <m/>
    <m/>
    <m/>
    <m/>
    <n v="0"/>
    <n v="0"/>
    <m/>
    <m/>
    <n v="1"/>
    <x v="3"/>
    <m/>
  </r>
  <r>
    <d v="2013-12-11T00:00:00"/>
    <x v="1"/>
    <x v="0"/>
    <x v="2"/>
    <s v="JDC"/>
    <x v="1"/>
    <x v="9"/>
    <n v="1"/>
    <n v="0.05"/>
    <n v="40"/>
    <m/>
    <m/>
    <m/>
    <m/>
    <m/>
    <s v="Y"/>
    <n v="6"/>
    <m/>
    <m/>
    <m/>
    <m/>
    <m/>
    <m/>
    <m/>
    <n v="0"/>
    <n v="0"/>
    <m/>
    <m/>
    <n v="0"/>
    <x v="0"/>
    <m/>
  </r>
  <r>
    <d v="2013-12-11T00:00:00"/>
    <x v="1"/>
    <x v="0"/>
    <x v="2"/>
    <s v="JDC"/>
    <x v="1"/>
    <x v="9"/>
    <n v="1"/>
    <n v="0.05"/>
    <n v="40"/>
    <m/>
    <m/>
    <m/>
    <m/>
    <m/>
    <s v="Y"/>
    <n v="7"/>
    <m/>
    <m/>
    <m/>
    <m/>
    <m/>
    <m/>
    <m/>
    <n v="0"/>
    <n v="0"/>
    <m/>
    <m/>
    <n v="1"/>
    <x v="2"/>
    <m/>
  </r>
  <r>
    <d v="2013-12-11T00:00:00"/>
    <x v="1"/>
    <x v="0"/>
    <x v="2"/>
    <s v="JDC"/>
    <x v="1"/>
    <x v="8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35"/>
    <n v="5"/>
    <n v="0.2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36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7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11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12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14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0"/>
    <x v="2"/>
    <s v="JDC"/>
    <x v="1"/>
    <x v="9"/>
    <n v="8"/>
    <n v="0.4"/>
    <n v="40"/>
    <m/>
    <m/>
    <m/>
    <m/>
    <m/>
    <s v="N"/>
    <m/>
    <m/>
    <m/>
    <m/>
    <m/>
    <m/>
    <m/>
    <m/>
    <m/>
    <n v="0"/>
    <m/>
    <m/>
    <m/>
    <x v="0"/>
    <m/>
  </r>
  <r>
    <d v="2013-12-11T00:00:00"/>
    <x v="1"/>
    <x v="1"/>
    <x v="3"/>
    <s v="WFP"/>
    <x v="1"/>
    <x v="11"/>
    <n v="1"/>
    <n v="0.05"/>
    <n v="34"/>
    <m/>
    <m/>
    <m/>
    <m/>
    <m/>
    <s v="Y"/>
    <n v="1"/>
    <s v="0 2"/>
    <s v="R"/>
    <n v="7"/>
    <m/>
    <m/>
    <n v="7"/>
    <m/>
    <n v="0"/>
    <n v="0"/>
    <m/>
    <m/>
    <n v="1"/>
    <x v="5"/>
    <m/>
  </r>
  <r>
    <d v="2013-12-11T00:00:00"/>
    <x v="1"/>
    <x v="1"/>
    <x v="3"/>
    <s v="WFP"/>
    <x v="1"/>
    <x v="9"/>
    <n v="1"/>
    <n v="0.05"/>
    <n v="34"/>
    <m/>
    <m/>
    <m/>
    <m/>
    <m/>
    <s v="Y"/>
    <n v="2"/>
    <s v="5 3"/>
    <s v="L"/>
    <n v="9"/>
    <m/>
    <m/>
    <n v="9"/>
    <m/>
    <n v="0"/>
    <n v="0"/>
    <m/>
    <m/>
    <n v="0"/>
    <x v="0"/>
    <s v="dusting"/>
  </r>
  <r>
    <d v="2013-12-11T00:00:00"/>
    <x v="1"/>
    <x v="1"/>
    <x v="3"/>
    <s v="WFP"/>
    <x v="1"/>
    <x v="7"/>
    <n v="1"/>
    <n v="0.05"/>
    <n v="34"/>
    <m/>
    <m/>
    <m/>
    <m/>
    <m/>
    <s v="Y"/>
    <n v="3"/>
    <s v="6 6"/>
    <s v="C/R"/>
    <n v="20"/>
    <m/>
    <m/>
    <n v="20"/>
    <m/>
    <n v="0"/>
    <n v="0"/>
    <m/>
    <m/>
    <n v="1"/>
    <x v="5"/>
    <m/>
  </r>
  <r>
    <d v="2013-12-11T00:00:00"/>
    <x v="1"/>
    <x v="1"/>
    <x v="3"/>
    <s v="WFP"/>
    <x v="1"/>
    <x v="9"/>
    <n v="1"/>
    <n v="0.05"/>
    <n v="34"/>
    <m/>
    <m/>
    <m/>
    <m/>
    <m/>
    <s v="Y"/>
    <n v="4"/>
    <s v="10 2"/>
    <s v="L"/>
    <n v="11"/>
    <m/>
    <m/>
    <n v="11"/>
    <m/>
    <n v="0"/>
    <n v="0"/>
    <m/>
    <m/>
    <n v="0"/>
    <x v="0"/>
    <m/>
  </r>
  <r>
    <d v="2013-12-11T00:00:00"/>
    <x v="1"/>
    <x v="1"/>
    <x v="3"/>
    <s v="WFP"/>
    <x v="1"/>
    <x v="9"/>
    <n v="1"/>
    <n v="0.05"/>
    <n v="34"/>
    <m/>
    <m/>
    <m/>
    <m/>
    <m/>
    <s v="Y"/>
    <n v="5"/>
    <s v="14 8"/>
    <s v="L"/>
    <n v="12"/>
    <m/>
    <m/>
    <n v="12"/>
    <m/>
    <n v="0"/>
    <n v="0"/>
    <m/>
    <m/>
    <n v="0"/>
    <x v="0"/>
    <m/>
  </r>
  <r>
    <d v="2013-12-11T00:00:00"/>
    <x v="1"/>
    <x v="1"/>
    <x v="3"/>
    <s v="WFP"/>
    <x v="1"/>
    <x v="7"/>
    <n v="1"/>
    <n v="0.05"/>
    <n v="34"/>
    <m/>
    <m/>
    <m/>
    <m/>
    <m/>
    <s v="Y"/>
    <n v="6"/>
    <n v="20"/>
    <s v="L"/>
    <n v="20"/>
    <m/>
    <m/>
    <n v="20"/>
    <m/>
    <n v="0"/>
    <n v="0"/>
    <m/>
    <m/>
    <n v="0"/>
    <x v="0"/>
    <m/>
  </r>
  <r>
    <d v="2013-12-11T00:00:00"/>
    <x v="1"/>
    <x v="1"/>
    <x v="3"/>
    <s v="WFP"/>
    <x v="1"/>
    <x v="7"/>
    <n v="1"/>
    <n v="0.05"/>
    <n v="34"/>
    <m/>
    <m/>
    <m/>
    <m/>
    <m/>
    <s v="Y"/>
    <n v="7"/>
    <s v="20 07"/>
    <s v="R"/>
    <n v="22"/>
    <m/>
    <m/>
    <n v="22"/>
    <m/>
    <n v="0"/>
    <n v="0"/>
    <m/>
    <m/>
    <n v="1"/>
    <x v="5"/>
    <m/>
  </r>
  <r>
    <d v="2013-12-11T00:00:00"/>
    <x v="1"/>
    <x v="1"/>
    <x v="3"/>
    <s v="WFP"/>
    <x v="1"/>
    <x v="13"/>
    <n v="1"/>
    <n v="0.05"/>
    <n v="34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3"/>
    <s v="WFP"/>
    <x v="1"/>
    <x v="8"/>
    <n v="16"/>
    <n v="0.8"/>
    <n v="34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3"/>
    <s v="WFP"/>
    <x v="1"/>
    <x v="7"/>
    <n v="1"/>
    <n v="0.05"/>
    <n v="34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3"/>
    <s v="WFP"/>
    <x v="1"/>
    <x v="11"/>
    <n v="1"/>
    <n v="0.05"/>
    <n v="34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3"/>
    <s v="WFP"/>
    <x v="1"/>
    <x v="12"/>
    <n v="1"/>
    <n v="0.05"/>
    <n v="34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3"/>
    <s v="WFP"/>
    <x v="1"/>
    <x v="9"/>
    <n v="12"/>
    <n v="0.6"/>
    <n v="34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4"/>
    <s v="WFP"/>
    <x v="1"/>
    <x v="7"/>
    <n v="1"/>
    <n v="0.05"/>
    <n v="33"/>
    <m/>
    <m/>
    <m/>
    <m/>
    <m/>
    <s v="Y"/>
    <n v="1"/>
    <s v="0 3"/>
    <s v="L"/>
    <n v="14"/>
    <m/>
    <m/>
    <n v="14"/>
    <m/>
    <n v="0"/>
    <n v="0"/>
    <m/>
    <m/>
    <n v="0"/>
    <x v="0"/>
    <m/>
  </r>
  <r>
    <d v="2013-12-11T00:00:00"/>
    <x v="1"/>
    <x v="1"/>
    <x v="4"/>
    <s v="WFP"/>
    <x v="1"/>
    <x v="9"/>
    <n v="1"/>
    <n v="0.05"/>
    <n v="33"/>
    <m/>
    <m/>
    <m/>
    <m/>
    <m/>
    <s v="Y"/>
    <n v="2"/>
    <s v="0 4"/>
    <s v="R"/>
    <n v="13"/>
    <m/>
    <m/>
    <n v="13"/>
    <m/>
    <n v="1"/>
    <n v="1"/>
    <s v="FB"/>
    <s v="fish bites"/>
    <n v="1"/>
    <x v="2"/>
    <m/>
  </r>
  <r>
    <d v="2013-12-11T00:00:00"/>
    <x v="1"/>
    <x v="1"/>
    <x v="4"/>
    <s v="WFP"/>
    <x v="1"/>
    <x v="9"/>
    <n v="1"/>
    <n v="0.05"/>
    <n v="33"/>
    <m/>
    <m/>
    <m/>
    <m/>
    <m/>
    <s v="Y"/>
    <n v="3"/>
    <s v="0 5"/>
    <s v="R"/>
    <n v="16"/>
    <m/>
    <m/>
    <n v="16"/>
    <m/>
    <n v="0"/>
    <n v="0"/>
    <m/>
    <m/>
    <n v="0"/>
    <x v="0"/>
    <s v="dusting"/>
  </r>
  <r>
    <d v="2013-12-11T00:00:00"/>
    <x v="1"/>
    <x v="1"/>
    <x v="4"/>
    <s v="WFP"/>
    <x v="1"/>
    <x v="11"/>
    <n v="1"/>
    <n v="0.05"/>
    <n v="33"/>
    <m/>
    <m/>
    <m/>
    <m/>
    <m/>
    <s v="Y"/>
    <n v="4"/>
    <s v="1 2"/>
    <s v="R"/>
    <n v="6"/>
    <m/>
    <m/>
    <n v="6"/>
    <m/>
    <n v="0"/>
    <n v="0"/>
    <m/>
    <m/>
    <n v="0"/>
    <x v="0"/>
    <m/>
  </r>
  <r>
    <d v="2013-12-11T00:00:00"/>
    <x v="1"/>
    <x v="1"/>
    <x v="4"/>
    <s v="WFP"/>
    <x v="1"/>
    <x v="9"/>
    <n v="1"/>
    <n v="0.05"/>
    <n v="33"/>
    <m/>
    <m/>
    <m/>
    <m/>
    <m/>
    <s v="Y"/>
    <n v="5"/>
    <s v="2 8"/>
    <s v="R"/>
    <n v="6"/>
    <m/>
    <m/>
    <n v="6"/>
    <m/>
    <n v="0"/>
    <n v="0"/>
    <m/>
    <m/>
    <n v="0"/>
    <x v="0"/>
    <m/>
  </r>
  <r>
    <d v="2013-12-11T00:00:00"/>
    <x v="1"/>
    <x v="1"/>
    <x v="4"/>
    <s v="WFP"/>
    <x v="1"/>
    <x v="7"/>
    <n v="1"/>
    <n v="0.05"/>
    <n v="33"/>
    <m/>
    <m/>
    <m/>
    <m/>
    <m/>
    <s v="Y"/>
    <n v="6"/>
    <s v="6 3"/>
    <s v="L"/>
    <n v="24"/>
    <m/>
    <m/>
    <n v="24"/>
    <m/>
    <n v="0"/>
    <n v="0"/>
    <m/>
    <m/>
    <n v="1"/>
    <x v="5"/>
    <m/>
  </r>
  <r>
    <d v="2013-12-11T00:00:00"/>
    <x v="1"/>
    <x v="1"/>
    <x v="4"/>
    <s v="WFP"/>
    <x v="1"/>
    <x v="9"/>
    <n v="1"/>
    <n v="0.05"/>
    <n v="33"/>
    <m/>
    <m/>
    <m/>
    <m/>
    <m/>
    <s v="Y"/>
    <n v="7"/>
    <n v="14"/>
    <s v="L"/>
    <n v="11"/>
    <m/>
    <m/>
    <n v="11"/>
    <m/>
    <n v="0"/>
    <n v="0"/>
    <m/>
    <m/>
    <n v="1"/>
    <x v="2"/>
    <m/>
  </r>
  <r>
    <d v="2013-12-11T00:00:00"/>
    <x v="1"/>
    <x v="1"/>
    <x v="4"/>
    <s v="WFP"/>
    <x v="1"/>
    <x v="10"/>
    <n v="1"/>
    <n v="0.05"/>
    <n v="33"/>
    <m/>
    <m/>
    <m/>
    <m/>
    <m/>
    <s v="Y"/>
    <n v="8"/>
    <s v="15 3"/>
    <s v="R"/>
    <n v="11"/>
    <m/>
    <m/>
    <n v="11"/>
    <m/>
    <n v="0"/>
    <n v="0"/>
    <m/>
    <m/>
    <n v="0"/>
    <x v="0"/>
    <m/>
  </r>
  <r>
    <d v="2013-12-11T00:00:00"/>
    <x v="1"/>
    <x v="1"/>
    <x v="4"/>
    <s v="WFP"/>
    <x v="1"/>
    <x v="13"/>
    <n v="1"/>
    <n v="0.0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4"/>
    <s v="WFP"/>
    <x v="1"/>
    <x v="8"/>
    <n v="6"/>
    <n v="0.3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4"/>
    <s v="WFP"/>
    <x v="1"/>
    <x v="11"/>
    <n v="1"/>
    <n v="0.0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4"/>
    <s v="WFP"/>
    <x v="1"/>
    <x v="12"/>
    <n v="1"/>
    <n v="0.0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4"/>
    <s v="WFP"/>
    <x v="1"/>
    <x v="9"/>
    <n v="11"/>
    <n v="0.55000000000000004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4"/>
    <s v="WFP"/>
    <x v="1"/>
    <x v="17"/>
    <n v="1"/>
    <n v="0.0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5"/>
    <s v="WFP"/>
    <x v="1"/>
    <x v="9"/>
    <n v="1"/>
    <n v="0.05"/>
    <n v="33"/>
    <m/>
    <m/>
    <m/>
    <m/>
    <m/>
    <s v="Y"/>
    <n v="1"/>
    <s v="10 4"/>
    <s v="R"/>
    <n v="9"/>
    <m/>
    <m/>
    <n v="9"/>
    <m/>
    <n v="1"/>
    <n v="1"/>
    <s v="PE"/>
    <s v="dead base- white spots, polyps out"/>
    <n v="1"/>
    <x v="5"/>
    <s v="refer to diver"/>
  </r>
  <r>
    <d v="2013-12-11T00:00:00"/>
    <x v="1"/>
    <x v="1"/>
    <x v="5"/>
    <s v="WFP"/>
    <x v="1"/>
    <x v="7"/>
    <n v="1"/>
    <n v="0.05"/>
    <n v="33"/>
    <m/>
    <m/>
    <m/>
    <m/>
    <m/>
    <s v="Y"/>
    <n v="2"/>
    <s v="10 5"/>
    <s v="R"/>
    <n v="7"/>
    <m/>
    <m/>
    <n v="7"/>
    <m/>
    <n v="0"/>
    <n v="0"/>
    <m/>
    <m/>
    <n v="1"/>
    <x v="22"/>
    <m/>
  </r>
  <r>
    <d v="2013-12-11T00:00:00"/>
    <x v="1"/>
    <x v="1"/>
    <x v="5"/>
    <s v="WFP"/>
    <x v="1"/>
    <x v="10"/>
    <n v="1"/>
    <n v="0.05"/>
    <n v="33"/>
    <m/>
    <m/>
    <m/>
    <m/>
    <m/>
    <s v="Y"/>
    <n v="3"/>
    <n v="12"/>
    <s v="L"/>
    <n v="24"/>
    <m/>
    <m/>
    <n v="24"/>
    <m/>
    <n v="0"/>
    <n v="0"/>
    <m/>
    <s v="dead- east side"/>
    <n v="0"/>
    <x v="0"/>
    <s v="receeding margin"/>
  </r>
  <r>
    <d v="2013-12-11T00:00:00"/>
    <x v="1"/>
    <x v="1"/>
    <x v="5"/>
    <s v="WFP"/>
    <x v="1"/>
    <x v="9"/>
    <n v="1"/>
    <n v="0.05"/>
    <n v="33"/>
    <m/>
    <m/>
    <m/>
    <m/>
    <m/>
    <s v="Y"/>
    <n v="4"/>
    <s v="13 1"/>
    <s v="R"/>
    <n v="11"/>
    <m/>
    <m/>
    <n v="11"/>
    <m/>
    <n v="1"/>
    <n v="1"/>
    <s v="SED/ M"/>
    <s v="sed/mucus"/>
    <n v="1"/>
    <x v="3"/>
    <m/>
  </r>
  <r>
    <d v="2013-12-11T00:00:00"/>
    <x v="1"/>
    <x v="1"/>
    <x v="5"/>
    <s v="WFP"/>
    <x v="1"/>
    <x v="8"/>
    <n v="1"/>
    <n v="0.05"/>
    <n v="33"/>
    <m/>
    <m/>
    <m/>
    <m/>
    <m/>
    <s v="Y"/>
    <n v="5"/>
    <s v="13 9"/>
    <s v="R"/>
    <n v="12"/>
    <m/>
    <m/>
    <n v="12"/>
    <m/>
    <n v="0"/>
    <n v="0"/>
    <m/>
    <m/>
    <n v="0"/>
    <x v="0"/>
    <s v="dusting"/>
  </r>
  <r>
    <d v="2013-12-11T00:00:00"/>
    <x v="1"/>
    <x v="1"/>
    <x v="5"/>
    <s v="WFP"/>
    <x v="1"/>
    <x v="9"/>
    <n v="1"/>
    <n v="0.05"/>
    <n v="33"/>
    <m/>
    <m/>
    <m/>
    <m/>
    <m/>
    <s v="Y"/>
    <n v="6"/>
    <s v="14 9"/>
    <s v="L"/>
    <n v="7"/>
    <m/>
    <m/>
    <n v="7"/>
    <m/>
    <n v="0"/>
    <n v="0"/>
    <m/>
    <m/>
    <n v="0"/>
    <x v="0"/>
    <m/>
  </r>
  <r>
    <d v="2013-12-11T00:00:00"/>
    <x v="1"/>
    <x v="1"/>
    <x v="5"/>
    <s v="WFP"/>
    <x v="1"/>
    <x v="18"/>
    <n v="1"/>
    <n v="0.05"/>
    <n v="33"/>
    <m/>
    <m/>
    <m/>
    <m/>
    <m/>
    <s v="Y"/>
    <n v="7"/>
    <n v="17"/>
    <s v="R"/>
    <n v="19"/>
    <m/>
    <m/>
    <n v="19"/>
    <m/>
    <n v="0"/>
    <n v="0"/>
    <m/>
    <m/>
    <n v="0"/>
    <x v="0"/>
    <m/>
  </r>
  <r>
    <d v="2013-12-11T00:00:00"/>
    <x v="1"/>
    <x v="1"/>
    <x v="5"/>
    <s v="WFP"/>
    <x v="1"/>
    <x v="9"/>
    <n v="1"/>
    <n v="0.05"/>
    <n v="33"/>
    <m/>
    <m/>
    <m/>
    <m/>
    <m/>
    <s v="Y"/>
    <n v="8"/>
    <s v="17 1"/>
    <s v="R"/>
    <n v="10"/>
    <m/>
    <m/>
    <n v="10"/>
    <m/>
    <n v="0"/>
    <n v="0"/>
    <s v="FB"/>
    <s v="fish bites on edge"/>
    <n v="1"/>
    <x v="23"/>
    <m/>
  </r>
  <r>
    <d v="2013-12-11T00:00:00"/>
    <x v="1"/>
    <x v="1"/>
    <x v="5"/>
    <s v="WFP"/>
    <x v="1"/>
    <x v="9"/>
    <n v="1"/>
    <n v="0.05"/>
    <n v="33"/>
    <m/>
    <m/>
    <m/>
    <m/>
    <m/>
    <s v="Y"/>
    <n v="9"/>
    <s v="18 6"/>
    <s v="L"/>
    <n v="7"/>
    <m/>
    <m/>
    <n v="7"/>
    <m/>
    <n v="0"/>
    <n v="0"/>
    <m/>
    <m/>
    <n v="0"/>
    <x v="0"/>
    <s v="dusting"/>
  </r>
  <r>
    <d v="2013-12-11T00:00:00"/>
    <x v="1"/>
    <x v="1"/>
    <x v="5"/>
    <s v="WFP"/>
    <x v="1"/>
    <x v="9"/>
    <n v="1"/>
    <n v="0.05"/>
    <n v="33"/>
    <m/>
    <m/>
    <m/>
    <m/>
    <m/>
    <s v="Y"/>
    <n v="10"/>
    <s v="19 8"/>
    <s v="R"/>
    <n v="8"/>
    <m/>
    <m/>
    <n v="8"/>
    <m/>
    <n v="0"/>
    <n v="0"/>
    <m/>
    <m/>
    <n v="1"/>
    <x v="2"/>
    <m/>
  </r>
  <r>
    <d v="2013-12-11T00:00:00"/>
    <x v="1"/>
    <x v="1"/>
    <x v="5"/>
    <s v="WFP"/>
    <x v="1"/>
    <x v="13"/>
    <n v="3"/>
    <n v="0.1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5"/>
    <s v="WFP"/>
    <x v="1"/>
    <x v="8"/>
    <n v="4"/>
    <n v="0.2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5"/>
    <s v="WFP"/>
    <x v="1"/>
    <x v="11"/>
    <n v="4"/>
    <n v="0.2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5"/>
    <s v="WFP"/>
    <x v="1"/>
    <x v="22"/>
    <n v="1"/>
    <n v="0.0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5"/>
    <s v="WFP"/>
    <x v="1"/>
    <x v="9"/>
    <n v="7"/>
    <n v="0.3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1"/>
    <x v="5"/>
    <s v="WFP"/>
    <x v="1"/>
    <x v="19"/>
    <n v="1"/>
    <n v="0.05"/>
    <n v="33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6"/>
    <s v="WFP"/>
    <x v="1"/>
    <x v="7"/>
    <n v="1"/>
    <n v="0.05"/>
    <n v="36"/>
    <m/>
    <m/>
    <m/>
    <m/>
    <m/>
    <s v="Y"/>
    <n v="1"/>
    <s v="0 9"/>
    <s v="L"/>
    <n v="20"/>
    <m/>
    <m/>
    <n v="20"/>
    <m/>
    <n v="0"/>
    <n v="0"/>
    <m/>
    <s v="dead base"/>
    <n v="1"/>
    <x v="5"/>
    <s v="sed  Berm small at base"/>
  </r>
  <r>
    <d v="2013-12-11T00:00:00"/>
    <x v="1"/>
    <x v="2"/>
    <x v="6"/>
    <s v="WFP"/>
    <x v="1"/>
    <x v="9"/>
    <n v="1"/>
    <n v="0.05"/>
    <n v="36"/>
    <m/>
    <m/>
    <m/>
    <m/>
    <m/>
    <s v="Y"/>
    <n v="2"/>
    <s v="9 1"/>
    <s v="L"/>
    <n v="14"/>
    <m/>
    <m/>
    <n v="14"/>
    <m/>
    <n v="1"/>
    <n v="1"/>
    <s v="M/ SED"/>
    <s v="sed covered-mucus"/>
    <n v="1"/>
    <x v="3"/>
    <m/>
  </r>
  <r>
    <d v="2013-12-11T00:00:00"/>
    <x v="1"/>
    <x v="2"/>
    <x v="6"/>
    <s v="WFP"/>
    <x v="1"/>
    <x v="7"/>
    <n v="1"/>
    <n v="0.05"/>
    <n v="36"/>
    <m/>
    <m/>
    <m/>
    <m/>
    <m/>
    <s v="Y"/>
    <n v="3"/>
    <n v="11"/>
    <s v="R"/>
    <n v="20"/>
    <m/>
    <m/>
    <n v="20"/>
    <m/>
    <n v="0"/>
    <n v="0"/>
    <m/>
    <s v="dead base"/>
    <n v="1"/>
    <x v="5"/>
    <m/>
  </r>
  <r>
    <d v="2013-12-11T00:00:00"/>
    <x v="1"/>
    <x v="2"/>
    <x v="6"/>
    <s v="WFP"/>
    <x v="1"/>
    <x v="11"/>
    <n v="1"/>
    <n v="0.05"/>
    <n v="36"/>
    <m/>
    <m/>
    <m/>
    <m/>
    <m/>
    <s v="Y"/>
    <n v="4"/>
    <s v="11 7"/>
    <s v="L"/>
    <n v="14"/>
    <m/>
    <m/>
    <n v="14"/>
    <m/>
    <n v="0"/>
    <n v="0"/>
    <m/>
    <m/>
    <n v="0"/>
    <x v="0"/>
    <s v="receeding margin/turf/sed"/>
  </r>
  <r>
    <d v="2013-12-11T00:00:00"/>
    <x v="1"/>
    <x v="2"/>
    <x v="6"/>
    <s v="WFP"/>
    <x v="1"/>
    <x v="12"/>
    <n v="1"/>
    <n v="0.05"/>
    <n v="36"/>
    <m/>
    <m/>
    <m/>
    <m/>
    <m/>
    <s v="Y"/>
    <n v="5"/>
    <s v="15 9"/>
    <s v="L"/>
    <n v="11"/>
    <m/>
    <m/>
    <n v="11"/>
    <m/>
    <n v="0"/>
    <n v="0"/>
    <m/>
    <m/>
    <n v="0"/>
    <x v="0"/>
    <m/>
  </r>
  <r>
    <d v="2013-12-11T00:00:00"/>
    <x v="1"/>
    <x v="2"/>
    <x v="6"/>
    <s v="WFP"/>
    <x v="1"/>
    <x v="12"/>
    <n v="1"/>
    <n v="0.05"/>
    <n v="36"/>
    <m/>
    <m/>
    <m/>
    <m/>
    <m/>
    <s v="Y"/>
    <n v="6"/>
    <s v="16 3"/>
    <s v="L/c"/>
    <n v="15"/>
    <m/>
    <m/>
    <n v="15"/>
    <m/>
    <n v="0"/>
    <n v="0"/>
    <m/>
    <m/>
    <n v="0"/>
    <x v="0"/>
    <m/>
  </r>
  <r>
    <d v="2013-12-11T00:00:00"/>
    <x v="1"/>
    <x v="2"/>
    <x v="6"/>
    <s v="WFP"/>
    <x v="1"/>
    <x v="12"/>
    <n v="1"/>
    <n v="0.05"/>
    <n v="36"/>
    <m/>
    <m/>
    <m/>
    <m/>
    <m/>
    <s v="Y"/>
    <n v="7"/>
    <s v="16 5"/>
    <s v="R"/>
    <n v="10"/>
    <m/>
    <m/>
    <n v="10"/>
    <m/>
    <n v="0"/>
    <n v="0"/>
    <m/>
    <m/>
    <n v="0"/>
    <x v="0"/>
    <m/>
  </r>
  <r>
    <d v="2013-12-11T00:00:00"/>
    <x v="1"/>
    <x v="2"/>
    <x v="6"/>
    <s v="WFP"/>
    <x v="1"/>
    <x v="9"/>
    <n v="1"/>
    <n v="0.05"/>
    <n v="36"/>
    <m/>
    <m/>
    <m/>
    <m/>
    <m/>
    <s v="Y"/>
    <n v="8"/>
    <s v="19 2"/>
    <s v="R"/>
    <n v="21"/>
    <m/>
    <m/>
    <n v="21"/>
    <m/>
    <n v="1"/>
    <n v="1"/>
    <s v="M/ SED"/>
    <s v="sed/ mucus base"/>
    <n v="1"/>
    <x v="3"/>
    <m/>
  </r>
  <r>
    <d v="2013-12-11T00:00:00"/>
    <x v="1"/>
    <x v="2"/>
    <x v="6"/>
    <s v="WFP"/>
    <x v="1"/>
    <x v="8"/>
    <n v="4"/>
    <n v="0.2"/>
    <n v="36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6"/>
    <s v="WFP"/>
    <x v="1"/>
    <x v="7"/>
    <n v="1"/>
    <n v="0.05"/>
    <n v="36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6"/>
    <s v="WFP"/>
    <x v="1"/>
    <x v="9"/>
    <n v="5"/>
    <n v="0.25"/>
    <n v="36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7"/>
    <s v="WFP"/>
    <x v="1"/>
    <x v="8"/>
    <n v="1"/>
    <n v="0.05"/>
    <n v="38"/>
    <m/>
    <m/>
    <m/>
    <m/>
    <m/>
    <s v="Y"/>
    <n v="1"/>
    <s v="3 6"/>
    <s v="R"/>
    <n v="9"/>
    <m/>
    <m/>
    <n v="9"/>
    <m/>
    <n v="0"/>
    <n v="0"/>
    <m/>
    <m/>
    <n v="1"/>
    <x v="9"/>
    <m/>
  </r>
  <r>
    <d v="2013-12-11T00:00:00"/>
    <x v="1"/>
    <x v="2"/>
    <x v="7"/>
    <s v="WFP"/>
    <x v="1"/>
    <x v="12"/>
    <n v="1"/>
    <n v="0.05"/>
    <n v="38"/>
    <m/>
    <m/>
    <m/>
    <m/>
    <m/>
    <s v="Y"/>
    <n v="2"/>
    <s v="6 2"/>
    <s v="L"/>
    <n v="9"/>
    <m/>
    <m/>
    <n v="9"/>
    <m/>
    <n v="0"/>
    <n v="0"/>
    <m/>
    <s v="orange polyps"/>
    <n v="1"/>
    <x v="1"/>
    <m/>
  </r>
  <r>
    <d v="2013-12-11T00:00:00"/>
    <x v="1"/>
    <x v="2"/>
    <x v="7"/>
    <s v="WFP"/>
    <x v="1"/>
    <x v="12"/>
    <n v="1"/>
    <n v="0.05"/>
    <n v="38"/>
    <m/>
    <m/>
    <m/>
    <m/>
    <m/>
    <s v="Y"/>
    <n v="3"/>
    <s v="6 5"/>
    <s v="R"/>
    <n v="95"/>
    <m/>
    <m/>
    <n v="95"/>
    <m/>
    <n v="0"/>
    <n v="0"/>
    <m/>
    <s v="Dead south half"/>
    <n v="1"/>
    <x v="1"/>
    <m/>
  </r>
  <r>
    <d v="2013-12-11T00:00:00"/>
    <x v="1"/>
    <x v="2"/>
    <x v="7"/>
    <s v="WFP"/>
    <x v="1"/>
    <x v="21"/>
    <n v="1"/>
    <n v="0.05"/>
    <n v="38"/>
    <m/>
    <m/>
    <m/>
    <m/>
    <m/>
    <s v="Y"/>
    <n v="4"/>
    <s v="12 3"/>
    <s v="L"/>
    <n v="8"/>
    <m/>
    <m/>
    <n v="8"/>
    <m/>
    <n v="0"/>
    <n v="0"/>
    <m/>
    <m/>
    <n v="0"/>
    <x v="0"/>
    <m/>
  </r>
  <r>
    <d v="2013-12-11T00:00:00"/>
    <x v="1"/>
    <x v="2"/>
    <x v="7"/>
    <s v="WFP"/>
    <x v="1"/>
    <x v="9"/>
    <n v="1"/>
    <n v="0.05"/>
    <n v="38"/>
    <m/>
    <m/>
    <m/>
    <m/>
    <m/>
    <s v="Y"/>
    <n v="5"/>
    <s v="15 3"/>
    <s v="L"/>
    <n v="10"/>
    <m/>
    <m/>
    <n v="10"/>
    <m/>
    <n v="0"/>
    <n v="0"/>
    <m/>
    <m/>
    <n v="1"/>
    <x v="2"/>
    <m/>
  </r>
  <r>
    <d v="2013-12-11T00:00:00"/>
    <x v="1"/>
    <x v="2"/>
    <x v="7"/>
    <s v="WFP"/>
    <x v="1"/>
    <x v="12"/>
    <n v="1"/>
    <n v="0.05"/>
    <n v="38"/>
    <m/>
    <m/>
    <m/>
    <m/>
    <m/>
    <s v="Y"/>
    <n v="6"/>
    <s v="15 4"/>
    <s v="L"/>
    <n v="12"/>
    <m/>
    <m/>
    <n v="12"/>
    <m/>
    <n v="0"/>
    <n v="0"/>
    <m/>
    <m/>
    <n v="0"/>
    <x v="0"/>
    <m/>
  </r>
  <r>
    <d v="2013-12-11T00:00:00"/>
    <x v="1"/>
    <x v="2"/>
    <x v="7"/>
    <s v="WFP"/>
    <x v="1"/>
    <x v="12"/>
    <n v="1"/>
    <n v="0.05"/>
    <n v="38"/>
    <m/>
    <m/>
    <m/>
    <m/>
    <m/>
    <s v="Y"/>
    <n v="7"/>
    <s v="16 1"/>
    <s v="LL"/>
    <n v="11"/>
    <m/>
    <m/>
    <n v="11"/>
    <m/>
    <n v="0"/>
    <n v="0"/>
    <m/>
    <m/>
    <n v="1"/>
    <x v="1"/>
    <m/>
  </r>
  <r>
    <d v="2013-12-11T00:00:00"/>
    <x v="1"/>
    <x v="2"/>
    <x v="7"/>
    <s v="WFP"/>
    <x v="1"/>
    <x v="12"/>
    <n v="1"/>
    <n v="0.05"/>
    <n v="38"/>
    <m/>
    <m/>
    <m/>
    <m/>
    <m/>
    <s v="Y"/>
    <n v="8"/>
    <s v="16 1"/>
    <s v="L"/>
    <n v="14"/>
    <m/>
    <m/>
    <n v="14"/>
    <m/>
    <n v="0"/>
    <n v="0"/>
    <m/>
    <m/>
    <n v="1"/>
    <x v="1"/>
    <m/>
  </r>
  <r>
    <d v="2013-12-11T00:00:00"/>
    <x v="1"/>
    <x v="2"/>
    <x v="7"/>
    <s v="WFP"/>
    <x v="1"/>
    <x v="10"/>
    <n v="1"/>
    <n v="0.05"/>
    <n v="38"/>
    <m/>
    <m/>
    <m/>
    <m/>
    <m/>
    <s v="Y"/>
    <n v="9"/>
    <s v="15 8"/>
    <s v="L"/>
    <n v="72"/>
    <m/>
    <m/>
    <n v="72"/>
    <m/>
    <n v="0"/>
    <n v="0"/>
    <m/>
    <s v="large dead spots"/>
    <n v="0"/>
    <x v="0"/>
    <m/>
  </r>
  <r>
    <d v="2013-12-11T00:00:00"/>
    <x v="1"/>
    <x v="2"/>
    <x v="7"/>
    <s v="WFP"/>
    <x v="1"/>
    <x v="8"/>
    <n v="8"/>
    <n v="0.4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7"/>
    <s v="WFP"/>
    <x v="1"/>
    <x v="23"/>
    <n v="1"/>
    <n v="0.05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7"/>
    <s v="WFP"/>
    <x v="1"/>
    <x v="12"/>
    <n v="2"/>
    <n v="0.1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7"/>
    <s v="WFP"/>
    <x v="1"/>
    <x v="9"/>
    <n v="11"/>
    <n v="0.55000000000000004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8"/>
    <s v="WFP"/>
    <x v="1"/>
    <x v="22"/>
    <n v="1"/>
    <n v="0.05"/>
    <n v="38"/>
    <m/>
    <m/>
    <m/>
    <m/>
    <m/>
    <s v="Y"/>
    <n v="1"/>
    <s v="1 1"/>
    <s v="R"/>
    <n v="10"/>
    <m/>
    <m/>
    <n v="10"/>
    <m/>
    <n v="0"/>
    <n v="0"/>
    <m/>
    <m/>
    <n v="0"/>
    <x v="0"/>
    <m/>
  </r>
  <r>
    <d v="2013-12-11T00:00:00"/>
    <x v="1"/>
    <x v="2"/>
    <x v="8"/>
    <s v="WFP"/>
    <x v="1"/>
    <x v="8"/>
    <n v="1"/>
    <n v="0.05"/>
    <n v="38"/>
    <m/>
    <m/>
    <m/>
    <m/>
    <m/>
    <s v="Y"/>
    <n v="2"/>
    <s v="2 2"/>
    <s v="L"/>
    <n v="20"/>
    <m/>
    <m/>
    <n v="20"/>
    <m/>
    <n v="0"/>
    <n v="0"/>
    <m/>
    <s v="Dead patches"/>
    <n v="0"/>
    <x v="0"/>
    <m/>
  </r>
  <r>
    <d v="2013-12-11T00:00:00"/>
    <x v="1"/>
    <x v="2"/>
    <x v="8"/>
    <s v="WFP"/>
    <x v="1"/>
    <x v="18"/>
    <n v="1"/>
    <n v="0.05"/>
    <n v="38"/>
    <m/>
    <m/>
    <m/>
    <m/>
    <m/>
    <s v="Y"/>
    <n v="3"/>
    <s v="9 3"/>
    <s v="R"/>
    <n v="10"/>
    <m/>
    <m/>
    <n v="10"/>
    <m/>
    <n v="0"/>
    <n v="0"/>
    <m/>
    <m/>
    <n v="1"/>
    <x v="10"/>
    <m/>
  </r>
  <r>
    <d v="2013-12-11T00:00:00"/>
    <x v="1"/>
    <x v="2"/>
    <x v="8"/>
    <s v="WFP"/>
    <x v="1"/>
    <x v="9"/>
    <n v="1"/>
    <n v="0.05"/>
    <n v="38"/>
    <m/>
    <m/>
    <m/>
    <m/>
    <m/>
    <s v="Y"/>
    <n v="4"/>
    <s v="11 3"/>
    <s v="L"/>
    <n v="17"/>
    <m/>
    <m/>
    <n v="17"/>
    <m/>
    <n v="0"/>
    <n v="0"/>
    <m/>
    <m/>
    <n v="1"/>
    <x v="11"/>
    <m/>
  </r>
  <r>
    <d v="2013-12-11T00:00:00"/>
    <x v="1"/>
    <x v="2"/>
    <x v="8"/>
    <s v="WFP"/>
    <x v="1"/>
    <x v="9"/>
    <n v="1"/>
    <n v="0.05"/>
    <n v="38"/>
    <m/>
    <m/>
    <m/>
    <m/>
    <m/>
    <s v="Y"/>
    <n v="5"/>
    <s v="18 9"/>
    <s v="R"/>
    <n v="13"/>
    <m/>
    <m/>
    <n v="13"/>
    <m/>
    <n v="0"/>
    <n v="0"/>
    <m/>
    <m/>
    <n v="1"/>
    <x v="11"/>
    <m/>
  </r>
  <r>
    <d v="2013-12-11T00:00:00"/>
    <x v="1"/>
    <x v="2"/>
    <x v="8"/>
    <s v="WFP"/>
    <x v="1"/>
    <x v="7"/>
    <n v="1"/>
    <n v="0.05"/>
    <n v="38"/>
    <m/>
    <m/>
    <m/>
    <m/>
    <m/>
    <s v="Y"/>
    <n v="6"/>
    <s v="18 9"/>
    <s v="L"/>
    <n v="25"/>
    <m/>
    <m/>
    <n v="25"/>
    <m/>
    <n v="0"/>
    <n v="0"/>
    <m/>
    <m/>
    <n v="1"/>
    <x v="1"/>
    <m/>
  </r>
  <r>
    <d v="2013-12-11T00:00:00"/>
    <x v="1"/>
    <x v="2"/>
    <x v="8"/>
    <s v="WFP"/>
    <x v="1"/>
    <x v="23"/>
    <n v="1"/>
    <n v="0.05"/>
    <n v="38"/>
    <m/>
    <m/>
    <m/>
    <m/>
    <m/>
    <s v="Y"/>
    <n v="7"/>
    <s v="19 2"/>
    <s v="L"/>
    <n v="27"/>
    <m/>
    <m/>
    <n v="27"/>
    <m/>
    <n v="0"/>
    <n v="0"/>
    <m/>
    <m/>
    <n v="1"/>
    <x v="24"/>
    <m/>
  </r>
  <r>
    <d v="2013-12-11T00:00:00"/>
    <x v="1"/>
    <x v="2"/>
    <x v="8"/>
    <s v="WFP"/>
    <x v="1"/>
    <x v="10"/>
    <n v="1"/>
    <n v="0.05"/>
    <n v="38"/>
    <m/>
    <m/>
    <m/>
    <m/>
    <m/>
    <s v="Y"/>
    <n v="8"/>
    <s v="19 5"/>
    <s v="R"/>
    <n v="63"/>
    <m/>
    <m/>
    <n v="63"/>
    <m/>
    <n v="0"/>
    <n v="0"/>
    <m/>
    <m/>
    <n v="1"/>
    <x v="1"/>
    <m/>
  </r>
  <r>
    <d v="2013-12-11T00:00:00"/>
    <x v="1"/>
    <x v="2"/>
    <x v="8"/>
    <s v="WFP"/>
    <x v="1"/>
    <x v="8"/>
    <n v="3"/>
    <n v="0.15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8"/>
    <s v="WFP"/>
    <x v="1"/>
    <x v="23"/>
    <n v="1"/>
    <n v="0.05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8"/>
    <s v="WFP"/>
    <x v="1"/>
    <x v="11"/>
    <n v="2"/>
    <n v="0.1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8"/>
    <s v="WFP"/>
    <x v="1"/>
    <x v="41"/>
    <n v="1"/>
    <n v="0.05"/>
    <n v="38"/>
    <m/>
    <m/>
    <m/>
    <m/>
    <m/>
    <m/>
    <m/>
    <m/>
    <m/>
    <m/>
    <m/>
    <m/>
    <m/>
    <m/>
    <m/>
    <m/>
    <m/>
    <m/>
    <m/>
    <x v="0"/>
    <m/>
  </r>
  <r>
    <d v="2013-12-11T00:00:00"/>
    <x v="1"/>
    <x v="2"/>
    <x v="8"/>
    <s v="WFP"/>
    <x v="1"/>
    <x v="9"/>
    <n v="20"/>
    <n v="1"/>
    <n v="38"/>
    <m/>
    <m/>
    <m/>
    <m/>
    <m/>
    <m/>
    <m/>
    <m/>
    <m/>
    <m/>
    <m/>
    <m/>
    <m/>
    <m/>
    <m/>
    <m/>
    <m/>
    <m/>
    <m/>
    <x v="0"/>
    <m/>
  </r>
  <r>
    <d v="2013-12-11T00:00:00"/>
    <x v="2"/>
    <x v="3"/>
    <x v="9"/>
    <s v="WFP"/>
    <x v="1"/>
    <x v="12"/>
    <n v="1"/>
    <n v="0.05"/>
    <n v="44"/>
    <m/>
    <m/>
    <m/>
    <m/>
    <m/>
    <s v="Y"/>
    <n v="1"/>
    <m/>
    <m/>
    <m/>
    <m/>
    <m/>
    <m/>
    <m/>
    <n v="1"/>
    <n v="1"/>
    <s v="P"/>
    <s v="Paling light blue"/>
    <n v="1"/>
    <x v="10"/>
    <s v="refer to diver - paling - light blue"/>
  </r>
  <r>
    <d v="2013-12-11T00:00:00"/>
    <x v="2"/>
    <x v="3"/>
    <x v="9"/>
    <s v="WFP"/>
    <x v="1"/>
    <x v="7"/>
    <n v="1"/>
    <n v="0.05"/>
    <n v="44"/>
    <m/>
    <m/>
    <m/>
    <m/>
    <m/>
    <s v="Y"/>
    <n v="2"/>
    <m/>
    <m/>
    <m/>
    <m/>
    <m/>
    <m/>
    <m/>
    <n v="0"/>
    <n v="0"/>
    <m/>
    <m/>
    <n v="0"/>
    <x v="0"/>
    <m/>
  </r>
  <r>
    <d v="2013-12-11T00:00:00"/>
    <x v="2"/>
    <x v="3"/>
    <x v="9"/>
    <s v="WFP"/>
    <x v="1"/>
    <x v="12"/>
    <n v="1"/>
    <n v="0.05"/>
    <n v="44"/>
    <m/>
    <m/>
    <m/>
    <m/>
    <m/>
    <s v="Y"/>
    <n v="3"/>
    <m/>
    <m/>
    <m/>
    <m/>
    <m/>
    <m/>
    <m/>
    <n v="0"/>
    <n v="0"/>
    <m/>
    <m/>
    <n v="0"/>
    <x v="0"/>
    <m/>
  </r>
  <r>
    <d v="2013-12-11T00:00:00"/>
    <x v="2"/>
    <x v="3"/>
    <x v="9"/>
    <s v="WFP"/>
    <x v="1"/>
    <x v="9"/>
    <n v="1"/>
    <n v="0.05"/>
    <n v="44"/>
    <m/>
    <m/>
    <m/>
    <m/>
    <m/>
    <s v="Y"/>
    <n v="4"/>
    <m/>
    <m/>
    <m/>
    <m/>
    <m/>
    <m/>
    <m/>
    <n v="0"/>
    <n v="0"/>
    <m/>
    <m/>
    <n v="0"/>
    <x v="0"/>
    <s v="refer to diver"/>
  </r>
  <r>
    <d v="2013-12-11T00:00:00"/>
    <x v="2"/>
    <x v="3"/>
    <x v="9"/>
    <s v="WFP"/>
    <x v="1"/>
    <x v="12"/>
    <n v="1"/>
    <n v="0.05"/>
    <n v="44"/>
    <m/>
    <m/>
    <m/>
    <m/>
    <m/>
    <s v="Y"/>
    <n v="5"/>
    <m/>
    <m/>
    <m/>
    <m/>
    <m/>
    <m/>
    <m/>
    <n v="0"/>
    <n v="0"/>
    <m/>
    <m/>
    <n v="0"/>
    <x v="0"/>
    <m/>
  </r>
  <r>
    <d v="2013-12-11T00:00:00"/>
    <x v="2"/>
    <x v="3"/>
    <x v="9"/>
    <s v="WFP"/>
    <x v="1"/>
    <x v="9"/>
    <n v="1"/>
    <n v="0.05"/>
    <n v="44"/>
    <m/>
    <m/>
    <m/>
    <m/>
    <m/>
    <s v="Y"/>
    <n v="6"/>
    <m/>
    <m/>
    <m/>
    <m/>
    <m/>
    <m/>
    <m/>
    <n v="1"/>
    <n v="1"/>
    <s v="M"/>
    <s v="Sed and Mucus"/>
    <n v="1"/>
    <x v="9"/>
    <m/>
  </r>
  <r>
    <d v="2013-12-11T00:00:00"/>
    <x v="2"/>
    <x v="3"/>
    <x v="9"/>
    <s v="WFP"/>
    <x v="1"/>
    <x v="9"/>
    <n v="1"/>
    <n v="0.05"/>
    <n v="44"/>
    <m/>
    <m/>
    <m/>
    <m/>
    <m/>
    <s v="Y"/>
    <n v="7"/>
    <m/>
    <m/>
    <m/>
    <m/>
    <m/>
    <m/>
    <m/>
    <n v="0"/>
    <n v="0"/>
    <m/>
    <m/>
    <n v="1"/>
    <x v="1"/>
    <m/>
  </r>
  <r>
    <d v="2013-12-11T00:00:00"/>
    <x v="2"/>
    <x v="3"/>
    <x v="9"/>
    <s v="WFP"/>
    <x v="1"/>
    <x v="13"/>
    <n v="1"/>
    <n v="0.05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9"/>
    <s v="WFP"/>
    <x v="1"/>
    <x v="10"/>
    <n v="2"/>
    <n v="0.1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9"/>
    <s v="WFP"/>
    <x v="1"/>
    <x v="33"/>
    <n v="4"/>
    <n v="0.2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9"/>
    <s v="WFP"/>
    <x v="1"/>
    <x v="36"/>
    <n v="5"/>
    <n v="0.25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9"/>
    <s v="WFP"/>
    <x v="1"/>
    <x v="11"/>
    <n v="2"/>
    <n v="0.1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9"/>
    <s v="WFP"/>
    <x v="1"/>
    <x v="12"/>
    <n v="3"/>
    <n v="0.15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9"/>
    <s v="WFP"/>
    <x v="1"/>
    <x v="16"/>
    <n v="1"/>
    <n v="0.05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9"/>
    <s v="WFP"/>
    <x v="1"/>
    <x v="9"/>
    <n v="4"/>
    <n v="0.2"/>
    <n v="44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0"/>
    <s v="WFP"/>
    <x v="1"/>
    <x v="9"/>
    <n v="1"/>
    <n v="0.05"/>
    <n v="43"/>
    <m/>
    <m/>
    <m/>
    <m/>
    <m/>
    <s v="Y"/>
    <n v="1"/>
    <m/>
    <m/>
    <m/>
    <m/>
    <m/>
    <m/>
    <m/>
    <n v="0"/>
    <n v="0"/>
    <m/>
    <m/>
    <n v="1"/>
    <x v="1"/>
    <m/>
  </r>
  <r>
    <d v="2013-12-11T00:00:00"/>
    <x v="2"/>
    <x v="3"/>
    <x v="10"/>
    <s v="WFP"/>
    <x v="1"/>
    <x v="14"/>
    <n v="1"/>
    <n v="0.05"/>
    <n v="43"/>
    <m/>
    <m/>
    <m/>
    <m/>
    <m/>
    <s v="Y"/>
    <n v="2"/>
    <m/>
    <m/>
    <m/>
    <m/>
    <m/>
    <m/>
    <m/>
    <n v="0"/>
    <n v="0"/>
    <m/>
    <m/>
    <n v="0"/>
    <x v="0"/>
    <m/>
  </r>
  <r>
    <d v="2013-12-11T00:00:00"/>
    <x v="2"/>
    <x v="3"/>
    <x v="10"/>
    <s v="WFP"/>
    <x v="1"/>
    <x v="12"/>
    <n v="1"/>
    <n v="0.05"/>
    <n v="43"/>
    <m/>
    <m/>
    <m/>
    <m/>
    <m/>
    <s v="Y"/>
    <n v="3"/>
    <m/>
    <m/>
    <m/>
    <m/>
    <m/>
    <m/>
    <m/>
    <n v="0"/>
    <n v="0"/>
    <m/>
    <m/>
    <n v="1"/>
    <x v="1"/>
    <m/>
  </r>
  <r>
    <d v="2013-12-11T00:00:00"/>
    <x v="2"/>
    <x v="3"/>
    <x v="10"/>
    <s v="WFP"/>
    <x v="1"/>
    <x v="9"/>
    <n v="1"/>
    <n v="0.05"/>
    <n v="43"/>
    <m/>
    <m/>
    <m/>
    <m/>
    <m/>
    <s v="Y"/>
    <n v="4"/>
    <m/>
    <m/>
    <m/>
    <m/>
    <m/>
    <m/>
    <m/>
    <n v="1"/>
    <n v="1"/>
    <s v="M"/>
    <s v="Sed and Mucus"/>
    <n v="1"/>
    <x v="3"/>
    <m/>
  </r>
  <r>
    <d v="2013-12-11T00:00:00"/>
    <x v="2"/>
    <x v="3"/>
    <x v="10"/>
    <s v="WFP"/>
    <x v="1"/>
    <x v="9"/>
    <n v="1"/>
    <n v="0.05"/>
    <n v="43"/>
    <m/>
    <m/>
    <m/>
    <m/>
    <m/>
    <s v="Y"/>
    <n v="5"/>
    <m/>
    <m/>
    <m/>
    <m/>
    <m/>
    <m/>
    <m/>
    <n v="0"/>
    <n v="0"/>
    <m/>
    <m/>
    <n v="1"/>
    <x v="1"/>
    <m/>
  </r>
  <r>
    <d v="2013-12-11T00:00:00"/>
    <x v="2"/>
    <x v="3"/>
    <x v="10"/>
    <s v="WFP"/>
    <x v="1"/>
    <x v="9"/>
    <n v="1"/>
    <n v="0.05"/>
    <n v="43"/>
    <m/>
    <m/>
    <m/>
    <m/>
    <m/>
    <s v="Y"/>
    <n v="6"/>
    <m/>
    <m/>
    <m/>
    <m/>
    <m/>
    <m/>
    <m/>
    <n v="0"/>
    <n v="0"/>
    <m/>
    <m/>
    <n v="1"/>
    <x v="1"/>
    <m/>
  </r>
  <r>
    <d v="2013-12-11T00:00:00"/>
    <x v="2"/>
    <x v="3"/>
    <x v="10"/>
    <s v="WFP"/>
    <x v="1"/>
    <x v="7"/>
    <n v="1"/>
    <n v="0.05"/>
    <n v="43"/>
    <m/>
    <m/>
    <m/>
    <m/>
    <m/>
    <s v="Y"/>
    <n v="7"/>
    <m/>
    <m/>
    <m/>
    <m/>
    <m/>
    <m/>
    <m/>
    <n v="0"/>
    <n v="0"/>
    <m/>
    <s v="dead base"/>
    <n v="0"/>
    <x v="0"/>
    <m/>
  </r>
  <r>
    <d v="2013-12-11T00:00:00"/>
    <x v="2"/>
    <x v="3"/>
    <x v="10"/>
    <s v="WFP"/>
    <x v="1"/>
    <x v="9"/>
    <n v="1"/>
    <n v="0.05"/>
    <n v="43"/>
    <m/>
    <m/>
    <m/>
    <m/>
    <m/>
    <s v="Y"/>
    <n v="8"/>
    <m/>
    <m/>
    <m/>
    <m/>
    <m/>
    <m/>
    <m/>
    <n v="1"/>
    <n v="1"/>
    <s v="M"/>
    <s v="Mucus and sed"/>
    <n v="1"/>
    <x v="9"/>
    <m/>
  </r>
  <r>
    <d v="2013-12-11T00:00:00"/>
    <x v="2"/>
    <x v="3"/>
    <x v="10"/>
    <s v="WFP"/>
    <x v="1"/>
    <x v="10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0"/>
    <s v="WFP"/>
    <x v="1"/>
    <x v="8"/>
    <n v="2"/>
    <n v="0.1"/>
    <n v="43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0"/>
    <s v="WFP"/>
    <x v="1"/>
    <x v="11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0"/>
    <s v="WFP"/>
    <x v="1"/>
    <x v="12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0"/>
    <s v="WFP"/>
    <x v="1"/>
    <x v="14"/>
    <n v="1"/>
    <n v="0.05"/>
    <n v="43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0"/>
    <s v="WFP"/>
    <x v="1"/>
    <x v="9"/>
    <n v="8"/>
    <n v="0.4"/>
    <n v="43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1"/>
    <s v="WFP"/>
    <x v="1"/>
    <x v="11"/>
    <n v="1"/>
    <n v="0.05"/>
    <n v="42"/>
    <m/>
    <m/>
    <m/>
    <m/>
    <m/>
    <s v="Y"/>
    <n v="1"/>
    <m/>
    <m/>
    <m/>
    <m/>
    <m/>
    <m/>
    <m/>
    <n v="0"/>
    <n v="0"/>
    <m/>
    <m/>
    <n v="0"/>
    <x v="0"/>
    <m/>
  </r>
  <r>
    <d v="2013-12-11T00:00:00"/>
    <x v="2"/>
    <x v="3"/>
    <x v="11"/>
    <s v="WFP"/>
    <x v="1"/>
    <x v="9"/>
    <n v="1"/>
    <n v="0.05"/>
    <n v="42"/>
    <m/>
    <m/>
    <m/>
    <m/>
    <m/>
    <s v="Y"/>
    <n v="2"/>
    <m/>
    <m/>
    <m/>
    <m/>
    <m/>
    <m/>
    <m/>
    <n v="0"/>
    <n v="0"/>
    <m/>
    <s v="Christmas Worms"/>
    <n v="1"/>
    <x v="1"/>
    <m/>
  </r>
  <r>
    <d v="2013-12-11T00:00:00"/>
    <x v="2"/>
    <x v="3"/>
    <x v="11"/>
    <s v="WFP"/>
    <x v="1"/>
    <x v="9"/>
    <n v="1"/>
    <n v="0.05"/>
    <n v="42"/>
    <m/>
    <m/>
    <m/>
    <m/>
    <m/>
    <s v="Y"/>
    <n v="3"/>
    <m/>
    <m/>
    <m/>
    <m/>
    <m/>
    <m/>
    <m/>
    <n v="1"/>
    <n v="1"/>
    <s v="FB/M"/>
    <s v="dead middle, mucus, fish bits"/>
    <n v="1"/>
    <x v="3"/>
    <m/>
  </r>
  <r>
    <d v="2013-12-11T00:00:00"/>
    <x v="2"/>
    <x v="3"/>
    <x v="11"/>
    <s v="WFP"/>
    <x v="1"/>
    <x v="12"/>
    <n v="1"/>
    <n v="0.05"/>
    <n v="42"/>
    <m/>
    <m/>
    <m/>
    <m/>
    <m/>
    <s v="Y"/>
    <n v="4"/>
    <m/>
    <m/>
    <m/>
    <m/>
    <m/>
    <m/>
    <m/>
    <n v="0"/>
    <n v="0"/>
    <m/>
    <m/>
    <n v="0"/>
    <x v="0"/>
    <m/>
  </r>
  <r>
    <d v="2013-12-11T00:00:00"/>
    <x v="2"/>
    <x v="3"/>
    <x v="11"/>
    <s v="WFP"/>
    <x v="1"/>
    <x v="12"/>
    <n v="1"/>
    <n v="0.05"/>
    <n v="42"/>
    <m/>
    <m/>
    <m/>
    <m/>
    <m/>
    <s v="Y"/>
    <n v="5"/>
    <m/>
    <m/>
    <m/>
    <m/>
    <m/>
    <m/>
    <m/>
    <n v="0"/>
    <n v="0"/>
    <m/>
    <m/>
    <n v="0"/>
    <x v="0"/>
    <m/>
  </r>
  <r>
    <d v="2013-12-11T00:00:00"/>
    <x v="2"/>
    <x v="3"/>
    <x v="11"/>
    <s v="WFP"/>
    <x v="1"/>
    <x v="9"/>
    <n v="1"/>
    <n v="0.05"/>
    <n v="42"/>
    <m/>
    <m/>
    <m/>
    <m/>
    <m/>
    <s v="Y"/>
    <n v="6"/>
    <m/>
    <m/>
    <m/>
    <m/>
    <m/>
    <m/>
    <m/>
    <n v="0"/>
    <n v="0"/>
    <m/>
    <m/>
    <n v="0"/>
    <x v="0"/>
    <s v="refer to diver"/>
  </r>
  <r>
    <d v="2013-12-11T00:00:00"/>
    <x v="2"/>
    <x v="3"/>
    <x v="11"/>
    <s v="WFP"/>
    <x v="1"/>
    <x v="9"/>
    <n v="1"/>
    <n v="0.05"/>
    <n v="42"/>
    <m/>
    <m/>
    <m/>
    <m/>
    <m/>
    <s v="Y"/>
    <n v="7"/>
    <m/>
    <m/>
    <m/>
    <m/>
    <m/>
    <m/>
    <m/>
    <n v="0"/>
    <n v="0"/>
    <m/>
    <m/>
    <n v="1"/>
    <x v="1"/>
    <m/>
  </r>
  <r>
    <d v="2013-12-11T00:00:00"/>
    <x v="2"/>
    <x v="3"/>
    <x v="11"/>
    <s v="WFP"/>
    <x v="1"/>
    <x v="7"/>
    <n v="1"/>
    <n v="0.05"/>
    <n v="42"/>
    <m/>
    <m/>
    <m/>
    <m/>
    <m/>
    <s v="Y"/>
    <n v="8"/>
    <m/>
    <m/>
    <m/>
    <m/>
    <m/>
    <m/>
    <m/>
    <n v="1"/>
    <n v="1"/>
    <s v="UD"/>
    <s v="White spots"/>
    <n v="1"/>
    <x v="8"/>
    <m/>
  </r>
  <r>
    <d v="2013-12-11T00:00:00"/>
    <x v="2"/>
    <x v="3"/>
    <x v="11"/>
    <s v="WFP"/>
    <x v="1"/>
    <x v="8"/>
    <n v="1"/>
    <n v="0.05"/>
    <n v="42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1"/>
    <s v="WFP"/>
    <x v="1"/>
    <x v="11"/>
    <n v="3"/>
    <n v="0.15"/>
    <n v="42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1"/>
    <s v="WFP"/>
    <x v="1"/>
    <x v="12"/>
    <n v="2"/>
    <n v="0.1"/>
    <n v="42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1"/>
    <s v="WFP"/>
    <x v="1"/>
    <x v="14"/>
    <n v="3"/>
    <n v="0.15"/>
    <n v="42"/>
    <m/>
    <m/>
    <m/>
    <m/>
    <m/>
    <m/>
    <m/>
    <m/>
    <m/>
    <m/>
    <m/>
    <m/>
    <m/>
    <m/>
    <m/>
    <n v="0"/>
    <m/>
    <m/>
    <m/>
    <x v="0"/>
    <m/>
  </r>
  <r>
    <d v="2013-12-11T00:00:00"/>
    <x v="2"/>
    <x v="3"/>
    <x v="11"/>
    <s v="WFP"/>
    <x v="1"/>
    <x v="9"/>
    <n v="1"/>
    <n v="0.05"/>
    <n v="42"/>
    <m/>
    <m/>
    <m/>
    <m/>
    <m/>
    <m/>
    <m/>
    <m/>
    <m/>
    <m/>
    <m/>
    <m/>
    <m/>
    <m/>
    <m/>
    <n v="0"/>
    <m/>
    <m/>
    <m/>
    <x v="0"/>
    <m/>
  </r>
  <r>
    <d v="2013-12-12T00:00:00"/>
    <x v="1"/>
    <x v="7"/>
    <x v="21"/>
    <s v="WFP"/>
    <x v="1"/>
    <x v="7"/>
    <n v="1"/>
    <n v="0.05"/>
    <n v="43"/>
    <m/>
    <m/>
    <m/>
    <m/>
    <m/>
    <s v="Y"/>
    <n v="1"/>
    <s v="0 2"/>
    <s v="C/R"/>
    <n v="14"/>
    <m/>
    <m/>
    <n v="14"/>
    <m/>
    <n v="0"/>
    <n v="0"/>
    <m/>
    <m/>
    <n v="1"/>
    <x v="4"/>
    <m/>
  </r>
  <r>
    <d v="2013-12-12T00:00:00"/>
    <x v="1"/>
    <x v="7"/>
    <x v="21"/>
    <s v="WFP"/>
    <x v="1"/>
    <x v="12"/>
    <n v="1"/>
    <n v="0.05"/>
    <n v="43"/>
    <m/>
    <m/>
    <m/>
    <m/>
    <m/>
    <s v="Y"/>
    <n v="2"/>
    <s v="1 8"/>
    <s v="R"/>
    <n v="26"/>
    <m/>
    <m/>
    <n v="26"/>
    <m/>
    <n v="0"/>
    <n v="0"/>
    <m/>
    <s v="dead patches"/>
    <n v="1"/>
    <x v="1"/>
    <m/>
  </r>
  <r>
    <d v="2013-12-12T00:00:00"/>
    <x v="1"/>
    <x v="7"/>
    <x v="21"/>
    <s v="WFP"/>
    <x v="1"/>
    <x v="12"/>
    <n v="1"/>
    <n v="0.05"/>
    <n v="43"/>
    <m/>
    <m/>
    <m/>
    <m/>
    <m/>
    <s v="Y"/>
    <n v="3"/>
    <s v="4 9"/>
    <s v="L"/>
    <n v="17"/>
    <m/>
    <m/>
    <n v="17"/>
    <m/>
    <n v="0"/>
    <n v="0"/>
    <m/>
    <m/>
    <n v="1"/>
    <x v="1"/>
    <m/>
  </r>
  <r>
    <d v="2013-12-12T00:00:00"/>
    <x v="1"/>
    <x v="7"/>
    <x v="21"/>
    <s v="WFP"/>
    <x v="1"/>
    <x v="9"/>
    <n v="1"/>
    <n v="0.05"/>
    <n v="43"/>
    <m/>
    <m/>
    <m/>
    <m/>
    <m/>
    <s v="Y"/>
    <n v="4"/>
    <n v="11"/>
    <s v="C  "/>
    <n v="10"/>
    <m/>
    <m/>
    <n v="10"/>
    <m/>
    <n v="0"/>
    <n v="0"/>
    <m/>
    <m/>
    <n v="0"/>
    <x v="0"/>
    <s v="sediment burm around margin"/>
  </r>
  <r>
    <d v="2013-12-12T00:00:00"/>
    <x v="1"/>
    <x v="7"/>
    <x v="21"/>
    <s v="WFP"/>
    <x v="1"/>
    <x v="9"/>
    <n v="1"/>
    <n v="0.05"/>
    <n v="43"/>
    <m/>
    <m/>
    <m/>
    <m/>
    <m/>
    <s v="Y"/>
    <n v="5"/>
    <s v="12 9"/>
    <s v="L"/>
    <n v="9"/>
    <m/>
    <m/>
    <n v="9"/>
    <m/>
    <n v="0"/>
    <n v="0"/>
    <m/>
    <m/>
    <n v="0"/>
    <x v="0"/>
    <m/>
  </r>
  <r>
    <d v="2013-12-12T00:00:00"/>
    <x v="1"/>
    <x v="7"/>
    <x v="21"/>
    <s v="WFP"/>
    <x v="1"/>
    <x v="12"/>
    <n v="1"/>
    <n v="0.05"/>
    <n v="43"/>
    <m/>
    <m/>
    <m/>
    <m/>
    <m/>
    <s v="Y"/>
    <n v="6"/>
    <n v="13"/>
    <s v="FL"/>
    <n v="16"/>
    <m/>
    <m/>
    <n v="16"/>
    <m/>
    <n v="0"/>
    <n v="0"/>
    <m/>
    <m/>
    <n v="0"/>
    <x v="0"/>
    <m/>
  </r>
  <r>
    <d v="2013-12-12T00:00:00"/>
    <x v="1"/>
    <x v="7"/>
    <x v="21"/>
    <s v="WFP"/>
    <x v="1"/>
    <x v="14"/>
    <n v="1"/>
    <n v="0.05"/>
    <n v="43"/>
    <m/>
    <m/>
    <m/>
    <m/>
    <m/>
    <s v="Y"/>
    <n v="7"/>
    <s v="13 7"/>
    <s v="R"/>
    <n v="15"/>
    <m/>
    <m/>
    <n v="15"/>
    <m/>
    <n v="0"/>
    <n v="0"/>
    <m/>
    <m/>
    <n v="1"/>
    <x v="9"/>
    <m/>
  </r>
  <r>
    <d v="2013-12-12T00:00:00"/>
    <x v="1"/>
    <x v="7"/>
    <x v="21"/>
    <s v="WFP"/>
    <x v="1"/>
    <x v="7"/>
    <n v="1"/>
    <n v="0.05"/>
    <n v="43"/>
    <m/>
    <m/>
    <m/>
    <m/>
    <m/>
    <s v="Y"/>
    <n v="8"/>
    <s v="17 8"/>
    <s v="L"/>
    <n v="13"/>
    <m/>
    <m/>
    <n v="13"/>
    <m/>
    <n v="0"/>
    <n v="0"/>
    <m/>
    <m/>
    <n v="1"/>
    <x v="5"/>
    <m/>
  </r>
  <r>
    <d v="2013-12-12T00:00:00"/>
    <x v="1"/>
    <x v="7"/>
    <x v="21"/>
    <s v="WFP"/>
    <x v="1"/>
    <x v="42"/>
    <n v="1"/>
    <n v="0.05"/>
    <n v="43"/>
    <m/>
    <m/>
    <m/>
    <m/>
    <m/>
    <s v="Y"/>
    <n v="9"/>
    <s v="18 5"/>
    <s v="L"/>
    <n v="7"/>
    <m/>
    <m/>
    <n v="7"/>
    <m/>
    <n v="0"/>
    <n v="0"/>
    <m/>
    <s v="dead base"/>
    <n v="1"/>
    <x v="5"/>
    <s v="sed/turf/margin"/>
  </r>
  <r>
    <d v="2013-12-12T00:00:00"/>
    <x v="1"/>
    <x v="7"/>
    <x v="21"/>
    <s v="WFP"/>
    <x v="1"/>
    <x v="7"/>
    <n v="1"/>
    <n v="0.05"/>
    <n v="43"/>
    <m/>
    <m/>
    <m/>
    <m/>
    <m/>
    <s v="Y"/>
    <n v="10"/>
    <s v="19 6"/>
    <s v="C  "/>
    <n v="11"/>
    <m/>
    <m/>
    <n v="11"/>
    <m/>
    <n v="0"/>
    <n v="0"/>
    <m/>
    <m/>
    <n v="0"/>
    <x v="0"/>
    <m/>
  </r>
  <r>
    <d v="2013-12-12T00:00:00"/>
    <x v="1"/>
    <x v="7"/>
    <x v="21"/>
    <s v="WFP"/>
    <x v="1"/>
    <x v="8"/>
    <n v="6"/>
    <n v="0.3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1"/>
    <s v="WFP"/>
    <x v="1"/>
    <x v="11"/>
    <n v="2"/>
    <n v="0.1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1"/>
    <s v="WFP"/>
    <x v="1"/>
    <x v="12"/>
    <n v="2"/>
    <n v="0.1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1"/>
    <s v="WFP"/>
    <x v="1"/>
    <x v="14"/>
    <n v="3"/>
    <n v="0.1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1"/>
    <s v="WFP"/>
    <x v="1"/>
    <x v="9"/>
    <n v="5"/>
    <n v="0.2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2"/>
    <s v="WFP"/>
    <x v="1"/>
    <x v="39"/>
    <n v="1"/>
    <n v="0.05"/>
    <n v="43"/>
    <m/>
    <m/>
    <m/>
    <m/>
    <m/>
    <s v="Y"/>
    <n v="1"/>
    <s v="1 4"/>
    <s v="R"/>
    <n v="21"/>
    <m/>
    <m/>
    <n v="21"/>
    <m/>
    <n v="0"/>
    <n v="0"/>
    <m/>
    <s v="two colonies"/>
    <n v="1"/>
    <x v="10"/>
    <m/>
  </r>
  <r>
    <d v="2013-12-12T00:00:00"/>
    <x v="1"/>
    <x v="7"/>
    <x v="22"/>
    <s v="WFP"/>
    <x v="1"/>
    <x v="10"/>
    <n v="1"/>
    <n v="0.05"/>
    <n v="43"/>
    <m/>
    <m/>
    <m/>
    <m/>
    <m/>
    <s v="Y"/>
    <n v="2"/>
    <s v="1 6"/>
    <s v="R"/>
    <n v="37"/>
    <m/>
    <m/>
    <n v="37"/>
    <m/>
    <n v="0"/>
    <n v="0"/>
    <m/>
    <m/>
    <n v="0"/>
    <x v="0"/>
    <m/>
  </r>
  <r>
    <d v="2013-12-12T00:00:00"/>
    <x v="1"/>
    <x v="7"/>
    <x v="22"/>
    <s v="WFP"/>
    <x v="1"/>
    <x v="9"/>
    <n v="1"/>
    <n v="0.05"/>
    <n v="43"/>
    <m/>
    <m/>
    <m/>
    <m/>
    <m/>
    <s v="Y"/>
    <n v="3"/>
    <s v="13 2"/>
    <s v="L"/>
    <n v="17"/>
    <m/>
    <m/>
    <n v="17"/>
    <m/>
    <n v="1"/>
    <n v="1"/>
    <s v="SED/ M"/>
    <s v="sed! Mucus!"/>
    <n v="1"/>
    <x v="9"/>
    <m/>
  </r>
  <r>
    <d v="2013-12-12T00:00:00"/>
    <x v="1"/>
    <x v="7"/>
    <x v="22"/>
    <s v="WFP"/>
    <x v="1"/>
    <x v="12"/>
    <n v="1"/>
    <n v="0.05"/>
    <n v="43"/>
    <m/>
    <m/>
    <m/>
    <m/>
    <m/>
    <s v="Y"/>
    <n v="4"/>
    <s v="16 2"/>
    <s v="L"/>
    <n v="18"/>
    <m/>
    <m/>
    <n v="18"/>
    <m/>
    <n v="0"/>
    <n v="0"/>
    <m/>
    <m/>
    <n v="0"/>
    <x v="0"/>
    <m/>
  </r>
  <r>
    <d v="2013-12-12T00:00:00"/>
    <x v="1"/>
    <x v="7"/>
    <x v="22"/>
    <s v="WFP"/>
    <x v="1"/>
    <x v="9"/>
    <n v="1"/>
    <n v="0.05"/>
    <n v="43"/>
    <m/>
    <m/>
    <m/>
    <m/>
    <m/>
    <s v="Y"/>
    <n v="5"/>
    <s v="17 2"/>
    <s v="L"/>
    <n v="11"/>
    <m/>
    <m/>
    <n v="11"/>
    <m/>
    <n v="0"/>
    <n v="0"/>
    <m/>
    <m/>
    <n v="0"/>
    <x v="0"/>
    <m/>
  </r>
  <r>
    <d v="2013-12-12T00:00:00"/>
    <x v="1"/>
    <x v="7"/>
    <x v="22"/>
    <s v="WFP"/>
    <x v="1"/>
    <x v="12"/>
    <n v="1"/>
    <n v="0.05"/>
    <n v="43"/>
    <m/>
    <m/>
    <m/>
    <m/>
    <m/>
    <s v="Y"/>
    <n v="6"/>
    <s v="17 3"/>
    <s v="L"/>
    <n v="7"/>
    <m/>
    <m/>
    <n v="7"/>
    <m/>
    <n v="0"/>
    <n v="0"/>
    <m/>
    <m/>
    <n v="0"/>
    <x v="0"/>
    <m/>
  </r>
  <r>
    <d v="2013-12-12T00:00:00"/>
    <x v="1"/>
    <x v="7"/>
    <x v="22"/>
    <s v="WFP"/>
    <x v="1"/>
    <x v="13"/>
    <n v="1"/>
    <n v="0.05"/>
    <n v="43"/>
    <m/>
    <m/>
    <m/>
    <m/>
    <m/>
    <s v="Y"/>
    <n v="7"/>
    <s v="17 4"/>
    <s v="R"/>
    <n v="7"/>
    <m/>
    <m/>
    <n v="7"/>
    <m/>
    <n v="0"/>
    <n v="0"/>
    <m/>
    <m/>
    <n v="0"/>
    <x v="0"/>
    <m/>
  </r>
  <r>
    <d v="2013-12-12T00:00:00"/>
    <x v="1"/>
    <x v="7"/>
    <x v="22"/>
    <s v="WFP"/>
    <x v="1"/>
    <x v="7"/>
    <n v="1"/>
    <n v="0.05"/>
    <n v="43"/>
    <m/>
    <m/>
    <m/>
    <m/>
    <m/>
    <s v="Y"/>
    <n v="8"/>
    <s v="17 9"/>
    <s v="L"/>
    <n v="7"/>
    <m/>
    <m/>
    <n v="7"/>
    <m/>
    <n v="0"/>
    <n v="0"/>
    <m/>
    <m/>
    <n v="1"/>
    <x v="5"/>
    <m/>
  </r>
  <r>
    <d v="2013-12-12T00:00:00"/>
    <x v="1"/>
    <x v="7"/>
    <x v="22"/>
    <s v="WFP"/>
    <x v="1"/>
    <x v="10"/>
    <n v="3"/>
    <n v="0.1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2"/>
    <s v="WFP"/>
    <x v="1"/>
    <x v="8"/>
    <n v="8"/>
    <n v="0.4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2"/>
    <s v="WFP"/>
    <x v="1"/>
    <x v="7"/>
    <n v="2"/>
    <n v="0.1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2"/>
    <s v="WFP"/>
    <x v="1"/>
    <x v="11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2"/>
    <s v="WFP"/>
    <x v="1"/>
    <x v="12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2"/>
    <s v="WFP"/>
    <x v="1"/>
    <x v="14"/>
    <n v="4"/>
    <n v="0.2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2"/>
    <s v="WFP"/>
    <x v="1"/>
    <x v="9"/>
    <n v="17"/>
    <n v="0.8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3"/>
    <s v="WFP"/>
    <x v="1"/>
    <x v="8"/>
    <n v="1"/>
    <n v="0.05"/>
    <n v="43"/>
    <m/>
    <m/>
    <m/>
    <m/>
    <m/>
    <s v="Y"/>
    <n v="1"/>
    <s v="0 9"/>
    <s v="L"/>
    <n v="16"/>
    <m/>
    <m/>
    <n v="16"/>
    <m/>
    <n v="0"/>
    <n v="0"/>
    <m/>
    <m/>
    <n v="1"/>
    <x v="25"/>
    <m/>
  </r>
  <r>
    <d v="2013-12-12T00:00:00"/>
    <x v="1"/>
    <x v="7"/>
    <x v="23"/>
    <s v="WFP"/>
    <x v="1"/>
    <x v="19"/>
    <n v="1"/>
    <n v="0.05"/>
    <n v="43"/>
    <m/>
    <m/>
    <m/>
    <m/>
    <m/>
    <s v="Y"/>
    <n v="2"/>
    <s v="1 2"/>
    <s v="R"/>
    <n v="15"/>
    <m/>
    <m/>
    <n v="15"/>
    <m/>
    <n v="0"/>
    <n v="0"/>
    <m/>
    <m/>
    <n v="0"/>
    <x v="0"/>
    <m/>
  </r>
  <r>
    <d v="2013-12-12T00:00:00"/>
    <x v="1"/>
    <x v="7"/>
    <x v="23"/>
    <s v="WFP"/>
    <x v="1"/>
    <x v="14"/>
    <n v="1"/>
    <n v="0.05"/>
    <n v="43"/>
    <m/>
    <m/>
    <m/>
    <m/>
    <m/>
    <s v="Y"/>
    <n v="3"/>
    <s v="4 9"/>
    <s v="L"/>
    <n v="10"/>
    <m/>
    <m/>
    <n v="10"/>
    <m/>
    <n v="0"/>
    <n v="0"/>
    <m/>
    <m/>
    <n v="1"/>
    <x v="5"/>
    <m/>
  </r>
  <r>
    <d v="2013-12-12T00:00:00"/>
    <x v="1"/>
    <x v="7"/>
    <x v="23"/>
    <s v="WFP"/>
    <x v="1"/>
    <x v="11"/>
    <n v="1"/>
    <n v="0.05"/>
    <n v="43"/>
    <m/>
    <m/>
    <m/>
    <m/>
    <m/>
    <s v="Y"/>
    <n v="4"/>
    <n v="8"/>
    <s v="R"/>
    <n v="12"/>
    <m/>
    <m/>
    <n v="12"/>
    <m/>
    <n v="0"/>
    <n v="0"/>
    <m/>
    <m/>
    <n v="0"/>
    <x v="0"/>
    <m/>
  </r>
  <r>
    <d v="2013-12-12T00:00:00"/>
    <x v="1"/>
    <x v="7"/>
    <x v="23"/>
    <s v="WFP"/>
    <x v="1"/>
    <x v="8"/>
    <n v="1"/>
    <n v="0.05"/>
    <n v="43"/>
    <m/>
    <m/>
    <m/>
    <m/>
    <m/>
    <s v="Y"/>
    <n v="5"/>
    <s v="8 1"/>
    <s v="L"/>
    <n v="8"/>
    <m/>
    <m/>
    <n v="8"/>
    <m/>
    <n v="0"/>
    <n v="0"/>
    <m/>
    <m/>
    <n v="0"/>
    <x v="0"/>
    <m/>
  </r>
  <r>
    <d v="2013-12-12T00:00:00"/>
    <x v="1"/>
    <x v="7"/>
    <x v="23"/>
    <s v="WFP"/>
    <x v="1"/>
    <x v="14"/>
    <m/>
    <n v="0"/>
    <n v="43"/>
    <m/>
    <m/>
    <m/>
    <m/>
    <m/>
    <s v="Y"/>
    <n v="6"/>
    <m/>
    <m/>
    <m/>
    <m/>
    <m/>
    <m/>
    <m/>
    <m/>
    <m/>
    <m/>
    <s v="Missing"/>
    <m/>
    <x v="0"/>
    <s v="no colony in photo"/>
  </r>
  <r>
    <d v="2013-12-12T00:00:00"/>
    <x v="1"/>
    <x v="7"/>
    <x v="23"/>
    <s v="WFP"/>
    <x v="1"/>
    <x v="9"/>
    <n v="1"/>
    <n v="0.05"/>
    <n v="43"/>
    <m/>
    <m/>
    <m/>
    <m/>
    <m/>
    <s v="Y"/>
    <n v="7"/>
    <s v="18 4"/>
    <s v="R"/>
    <n v="11"/>
    <m/>
    <m/>
    <n v="11"/>
    <m/>
    <n v="0"/>
    <n v="0"/>
    <m/>
    <m/>
    <n v="0"/>
    <x v="0"/>
    <m/>
  </r>
  <r>
    <d v="2013-12-12T00:00:00"/>
    <x v="1"/>
    <x v="7"/>
    <x v="23"/>
    <s v="WFP"/>
    <x v="1"/>
    <x v="8"/>
    <n v="10"/>
    <n v="0.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3"/>
    <s v="WFP"/>
    <x v="1"/>
    <x v="7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3"/>
    <s v="WFP"/>
    <x v="1"/>
    <x v="12"/>
    <n v="3"/>
    <n v="0.1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3"/>
    <s v="WFP"/>
    <x v="1"/>
    <x v="14"/>
    <n v="6"/>
    <n v="0.3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3"/>
    <s v="WFP"/>
    <x v="1"/>
    <x v="22"/>
    <n v="1"/>
    <n v="0.0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7"/>
    <x v="23"/>
    <s v="WFP"/>
    <x v="1"/>
    <x v="9"/>
    <n v="21"/>
    <n v="1.05"/>
    <n v="43"/>
    <m/>
    <m/>
    <m/>
    <m/>
    <m/>
    <m/>
    <m/>
    <m/>
    <m/>
    <m/>
    <m/>
    <m/>
    <m/>
    <m/>
    <m/>
    <m/>
    <m/>
    <m/>
    <m/>
    <x v="0"/>
    <m/>
  </r>
  <r>
    <d v="2013-12-12T00:00:00"/>
    <x v="1"/>
    <x v="4"/>
    <x v="12"/>
    <s v="WFP"/>
    <x v="1"/>
    <x v="9"/>
    <n v="1"/>
    <n v="0.05"/>
    <n v="36"/>
    <m/>
    <m/>
    <m/>
    <m/>
    <m/>
    <s v="Y"/>
    <n v="1"/>
    <m/>
    <m/>
    <m/>
    <m/>
    <m/>
    <m/>
    <m/>
    <n v="0"/>
    <n v="0"/>
    <m/>
    <m/>
    <n v="0"/>
    <x v="0"/>
    <m/>
  </r>
  <r>
    <d v="2013-12-12T00:00:00"/>
    <x v="1"/>
    <x v="4"/>
    <x v="12"/>
    <s v="WFP"/>
    <x v="1"/>
    <x v="23"/>
    <n v="1"/>
    <n v="0.05"/>
    <n v="36"/>
    <m/>
    <m/>
    <m/>
    <m/>
    <m/>
    <s v="Y"/>
    <n v="2"/>
    <m/>
    <m/>
    <m/>
    <m/>
    <m/>
    <m/>
    <m/>
    <n v="0"/>
    <n v="0"/>
    <m/>
    <m/>
    <n v="0"/>
    <x v="0"/>
    <m/>
  </r>
  <r>
    <d v="2013-12-12T00:00:00"/>
    <x v="1"/>
    <x v="4"/>
    <x v="12"/>
    <s v="WFP"/>
    <x v="1"/>
    <x v="10"/>
    <n v="1"/>
    <n v="0.05"/>
    <n v="36"/>
    <m/>
    <m/>
    <m/>
    <m/>
    <m/>
    <s v="Y"/>
    <n v="3"/>
    <m/>
    <m/>
    <m/>
    <m/>
    <m/>
    <m/>
    <m/>
    <n v="0"/>
    <n v="0"/>
    <m/>
    <m/>
    <n v="0"/>
    <x v="0"/>
    <m/>
  </r>
  <r>
    <d v="2013-12-12T00:00:00"/>
    <x v="1"/>
    <x v="4"/>
    <x v="12"/>
    <s v="WFP"/>
    <x v="1"/>
    <x v="7"/>
    <n v="1"/>
    <n v="0.05"/>
    <n v="36"/>
    <m/>
    <m/>
    <m/>
    <m/>
    <m/>
    <s v="Y"/>
    <n v="4"/>
    <m/>
    <m/>
    <m/>
    <m/>
    <m/>
    <m/>
    <m/>
    <n v="0"/>
    <n v="0"/>
    <m/>
    <m/>
    <n v="1"/>
    <x v="5"/>
    <m/>
  </r>
  <r>
    <d v="2013-12-12T00:00:00"/>
    <x v="1"/>
    <x v="4"/>
    <x v="12"/>
    <s v="WFP"/>
    <x v="1"/>
    <x v="37"/>
    <m/>
    <n v="0"/>
    <n v="36"/>
    <m/>
    <m/>
    <m/>
    <m/>
    <m/>
    <s v="Y"/>
    <n v="5"/>
    <m/>
    <m/>
    <m/>
    <m/>
    <m/>
    <m/>
    <m/>
    <s v="-"/>
    <s v="-"/>
    <m/>
    <s v="Missing"/>
    <m/>
    <x v="0"/>
    <s v="no photo"/>
  </r>
  <r>
    <d v="2013-12-12T00:00:00"/>
    <x v="1"/>
    <x v="4"/>
    <x v="12"/>
    <s v="WFP"/>
    <x v="1"/>
    <x v="23"/>
    <n v="1"/>
    <n v="0.05"/>
    <n v="36"/>
    <m/>
    <m/>
    <m/>
    <m/>
    <m/>
    <s v="Y"/>
    <n v="6"/>
    <m/>
    <m/>
    <m/>
    <m/>
    <m/>
    <m/>
    <m/>
    <n v="0"/>
    <n v="0"/>
    <m/>
    <s v="Dead north side"/>
    <n v="0"/>
    <x v="0"/>
    <m/>
  </r>
  <r>
    <d v="2013-12-12T00:00:00"/>
    <x v="1"/>
    <x v="4"/>
    <x v="12"/>
    <s v="WFP"/>
    <x v="1"/>
    <x v="23"/>
    <n v="1"/>
    <n v="0.05"/>
    <n v="36"/>
    <m/>
    <m/>
    <m/>
    <m/>
    <m/>
    <s v="Y"/>
    <n v="7"/>
    <m/>
    <m/>
    <m/>
    <m/>
    <m/>
    <m/>
    <m/>
    <n v="0"/>
    <n v="0"/>
    <m/>
    <m/>
    <n v="0"/>
    <x v="0"/>
    <m/>
  </r>
  <r>
    <d v="2013-12-12T00:00:00"/>
    <x v="1"/>
    <x v="4"/>
    <x v="12"/>
    <s v="WFP"/>
    <x v="1"/>
    <x v="9"/>
    <n v="1"/>
    <n v="0.05"/>
    <n v="36"/>
    <m/>
    <m/>
    <m/>
    <m/>
    <m/>
    <s v="Y"/>
    <n v="8"/>
    <m/>
    <m/>
    <m/>
    <m/>
    <m/>
    <m/>
    <m/>
    <n v="0"/>
    <n v="0"/>
    <m/>
    <m/>
    <n v="1"/>
    <x v="1"/>
    <m/>
  </r>
  <r>
    <d v="2013-12-12T00:00:00"/>
    <x v="1"/>
    <x v="4"/>
    <x v="12"/>
    <s v="WFP"/>
    <x v="1"/>
    <x v="13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2"/>
    <s v="WFP"/>
    <x v="1"/>
    <x v="10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2"/>
    <s v="WFP"/>
    <x v="1"/>
    <x v="8"/>
    <n v="3"/>
    <n v="0.1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2"/>
    <s v="WFP"/>
    <x v="1"/>
    <x v="7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2"/>
    <s v="WFP"/>
    <x v="1"/>
    <x v="11"/>
    <n v="4"/>
    <n v="0.2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2"/>
    <s v="WFP"/>
    <x v="1"/>
    <x v="9"/>
    <n v="12"/>
    <n v="0.6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2"/>
    <s v="WFP"/>
    <x v="1"/>
    <x v="17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2"/>
    <s v="WFP"/>
    <x v="1"/>
    <x v="43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3"/>
    <s v="WFP"/>
    <x v="1"/>
    <x v="10"/>
    <n v="1"/>
    <n v="0.05"/>
    <n v="36"/>
    <m/>
    <m/>
    <m/>
    <m/>
    <m/>
    <s v="Y"/>
    <n v="1"/>
    <m/>
    <m/>
    <m/>
    <m/>
    <m/>
    <m/>
    <m/>
    <n v="1"/>
    <n v="1"/>
    <s v="CD"/>
    <s v="Mcliona delitrix; multiple colonies"/>
    <n v="1"/>
    <x v="12"/>
    <s v="refer to diver"/>
  </r>
  <r>
    <d v="2013-12-12T00:00:00"/>
    <x v="1"/>
    <x v="4"/>
    <x v="13"/>
    <s v="WFP"/>
    <x v="1"/>
    <x v="9"/>
    <n v="1"/>
    <n v="0.05"/>
    <n v="36"/>
    <m/>
    <m/>
    <m/>
    <m/>
    <m/>
    <s v="Y"/>
    <n v="2"/>
    <m/>
    <m/>
    <m/>
    <m/>
    <m/>
    <m/>
    <m/>
    <n v="1"/>
    <n v="1"/>
    <s v="SED/M"/>
    <m/>
    <n v="1"/>
    <x v="3"/>
    <m/>
  </r>
  <r>
    <d v="2013-12-12T00:00:00"/>
    <x v="1"/>
    <x v="4"/>
    <x v="13"/>
    <s v="WFP"/>
    <x v="1"/>
    <x v="9"/>
    <n v="1"/>
    <n v="0.05"/>
    <n v="36"/>
    <m/>
    <m/>
    <m/>
    <m/>
    <m/>
    <s v="Y"/>
    <n v="3"/>
    <m/>
    <m/>
    <m/>
    <m/>
    <m/>
    <m/>
    <m/>
    <n v="0"/>
    <n v="0"/>
    <m/>
    <m/>
    <n v="1"/>
    <x v="4"/>
    <m/>
  </r>
  <r>
    <d v="2013-12-12T00:00:00"/>
    <x v="1"/>
    <x v="4"/>
    <x v="13"/>
    <s v="WFP"/>
    <x v="1"/>
    <x v="23"/>
    <n v="1"/>
    <n v="0.05"/>
    <n v="36"/>
    <m/>
    <m/>
    <m/>
    <m/>
    <m/>
    <s v="Y"/>
    <n v="4"/>
    <m/>
    <m/>
    <m/>
    <m/>
    <m/>
    <m/>
    <m/>
    <n v="0"/>
    <n v="0"/>
    <m/>
    <m/>
    <n v="0"/>
    <x v="0"/>
    <m/>
  </r>
  <r>
    <d v="2013-12-12T00:00:00"/>
    <x v="1"/>
    <x v="4"/>
    <x v="13"/>
    <s v="WFP"/>
    <x v="1"/>
    <x v="9"/>
    <n v="1"/>
    <n v="0.05"/>
    <n v="36"/>
    <m/>
    <m/>
    <m/>
    <m/>
    <m/>
    <s v="Y"/>
    <n v="5"/>
    <m/>
    <m/>
    <m/>
    <m/>
    <m/>
    <m/>
    <m/>
    <n v="0"/>
    <n v="0"/>
    <m/>
    <m/>
    <n v="0"/>
    <x v="0"/>
    <m/>
  </r>
  <r>
    <d v="2013-12-12T00:00:00"/>
    <x v="1"/>
    <x v="4"/>
    <x v="13"/>
    <s v="WFP"/>
    <x v="1"/>
    <x v="9"/>
    <n v="1"/>
    <n v="0.05"/>
    <n v="36"/>
    <m/>
    <m/>
    <m/>
    <m/>
    <m/>
    <s v="Y"/>
    <n v="6"/>
    <m/>
    <m/>
    <m/>
    <m/>
    <m/>
    <m/>
    <m/>
    <n v="0"/>
    <n v="0"/>
    <m/>
    <m/>
    <n v="0"/>
    <x v="0"/>
    <m/>
  </r>
  <r>
    <d v="2013-12-12T00:00:00"/>
    <x v="1"/>
    <x v="4"/>
    <x v="13"/>
    <s v="WFP"/>
    <x v="1"/>
    <x v="8"/>
    <n v="1"/>
    <n v="0.05"/>
    <n v="36"/>
    <m/>
    <m/>
    <m/>
    <m/>
    <m/>
    <s v="Y"/>
    <n v="7"/>
    <m/>
    <m/>
    <m/>
    <m/>
    <m/>
    <m/>
    <m/>
    <n v="0"/>
    <n v="0"/>
    <m/>
    <m/>
    <n v="0"/>
    <x v="0"/>
    <m/>
  </r>
  <r>
    <d v="2013-12-12T00:00:00"/>
    <x v="1"/>
    <x v="4"/>
    <x v="13"/>
    <s v="WFP"/>
    <x v="1"/>
    <x v="8"/>
    <n v="4"/>
    <n v="0.2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3"/>
    <s v="WFP"/>
    <x v="1"/>
    <x v="11"/>
    <n v="2"/>
    <n v="0.1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3"/>
    <s v="WFP"/>
    <x v="1"/>
    <x v="12"/>
    <n v="3"/>
    <n v="0.1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3"/>
    <s v="WFP"/>
    <x v="1"/>
    <x v="14"/>
    <n v="3"/>
    <n v="0.1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3"/>
    <s v="WFP"/>
    <x v="1"/>
    <x v="9"/>
    <n v="28"/>
    <n v="1.4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3"/>
    <s v="WFP"/>
    <x v="1"/>
    <x v="17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4"/>
    <s v="WFP"/>
    <x v="1"/>
    <x v="9"/>
    <n v="1"/>
    <n v="0.05"/>
    <n v="36"/>
    <m/>
    <m/>
    <m/>
    <m/>
    <m/>
    <s v="Y"/>
    <n v="1"/>
    <m/>
    <m/>
    <m/>
    <m/>
    <m/>
    <m/>
    <m/>
    <n v="0"/>
    <n v="0"/>
    <m/>
    <m/>
    <n v="1"/>
    <x v="1"/>
    <m/>
  </r>
  <r>
    <d v="2013-12-12T00:00:00"/>
    <x v="1"/>
    <x v="4"/>
    <x v="14"/>
    <s v="WFP"/>
    <x v="1"/>
    <x v="9"/>
    <n v="1"/>
    <n v="0.05"/>
    <n v="36"/>
    <m/>
    <m/>
    <m/>
    <m/>
    <m/>
    <s v="Y"/>
    <n v="2"/>
    <m/>
    <m/>
    <m/>
    <m/>
    <m/>
    <m/>
    <m/>
    <n v="0"/>
    <n v="0"/>
    <m/>
    <m/>
    <n v="0"/>
    <x v="0"/>
    <m/>
  </r>
  <r>
    <d v="2013-12-12T00:00:00"/>
    <x v="1"/>
    <x v="4"/>
    <x v="14"/>
    <s v="WFP"/>
    <x v="1"/>
    <x v="12"/>
    <n v="1"/>
    <n v="0.05"/>
    <n v="36"/>
    <m/>
    <m/>
    <m/>
    <m/>
    <m/>
    <s v="Y"/>
    <n v="3"/>
    <m/>
    <m/>
    <m/>
    <m/>
    <m/>
    <m/>
    <m/>
    <n v="0"/>
    <n v="0"/>
    <m/>
    <s v="Dead west side"/>
    <n v="0"/>
    <x v="0"/>
    <m/>
  </r>
  <r>
    <d v="2013-12-12T00:00:00"/>
    <x v="1"/>
    <x v="4"/>
    <x v="14"/>
    <s v="WFP"/>
    <x v="1"/>
    <x v="9"/>
    <n v="1"/>
    <n v="0.05"/>
    <n v="36"/>
    <m/>
    <m/>
    <m/>
    <m/>
    <m/>
    <s v="Y"/>
    <n v="4"/>
    <m/>
    <m/>
    <m/>
    <m/>
    <m/>
    <m/>
    <m/>
    <n v="0"/>
    <n v="0"/>
    <m/>
    <s v="dead center"/>
    <n v="0"/>
    <x v="0"/>
    <m/>
  </r>
  <r>
    <d v="2013-12-12T00:00:00"/>
    <x v="1"/>
    <x v="4"/>
    <x v="14"/>
    <s v="WFP"/>
    <x v="1"/>
    <x v="7"/>
    <n v="1"/>
    <n v="0.05"/>
    <n v="36"/>
    <m/>
    <m/>
    <m/>
    <m/>
    <m/>
    <s v="Y"/>
    <n v="5"/>
    <m/>
    <m/>
    <m/>
    <m/>
    <m/>
    <m/>
    <m/>
    <n v="0"/>
    <n v="0"/>
    <m/>
    <m/>
    <n v="0"/>
    <x v="0"/>
    <m/>
  </r>
  <r>
    <d v="2013-12-12T00:00:00"/>
    <x v="1"/>
    <x v="4"/>
    <x v="14"/>
    <s v="WFP"/>
    <x v="1"/>
    <x v="9"/>
    <n v="1"/>
    <n v="0.05"/>
    <n v="36"/>
    <m/>
    <m/>
    <m/>
    <m/>
    <m/>
    <s v="Y"/>
    <n v="6"/>
    <m/>
    <m/>
    <m/>
    <m/>
    <m/>
    <m/>
    <m/>
    <n v="0"/>
    <n v="0"/>
    <m/>
    <s v="multi-colonies"/>
    <n v="1"/>
    <x v="1"/>
    <m/>
  </r>
  <r>
    <d v="2013-12-12T00:00:00"/>
    <x v="1"/>
    <x v="4"/>
    <x v="14"/>
    <s v="WFP"/>
    <x v="1"/>
    <x v="10"/>
    <n v="1"/>
    <n v="0.05"/>
    <n v="36"/>
    <m/>
    <m/>
    <m/>
    <m/>
    <m/>
    <s v="Y"/>
    <n v="7"/>
    <m/>
    <m/>
    <m/>
    <m/>
    <m/>
    <m/>
    <m/>
    <n v="0"/>
    <n v="0"/>
    <m/>
    <m/>
    <n v="1"/>
    <x v="5"/>
    <m/>
  </r>
  <r>
    <d v="2013-12-12T00:00:00"/>
    <x v="1"/>
    <x v="4"/>
    <x v="14"/>
    <s v="WFP"/>
    <x v="1"/>
    <x v="7"/>
    <n v="1"/>
    <n v="0.05"/>
    <n v="36"/>
    <m/>
    <m/>
    <m/>
    <m/>
    <m/>
    <s v="Y"/>
    <n v="8"/>
    <m/>
    <m/>
    <m/>
    <m/>
    <m/>
    <m/>
    <m/>
    <n v="0"/>
    <n v="0"/>
    <m/>
    <m/>
    <n v="1"/>
    <x v="5"/>
    <m/>
  </r>
  <r>
    <d v="2013-12-12T00:00:00"/>
    <x v="1"/>
    <x v="4"/>
    <x v="14"/>
    <s v="WFP"/>
    <x v="1"/>
    <x v="8"/>
    <n v="7"/>
    <n v="0.3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4"/>
    <s v="WFP"/>
    <x v="1"/>
    <x v="7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4"/>
    <s v="WFP"/>
    <x v="1"/>
    <x v="11"/>
    <n v="3"/>
    <n v="0.1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4"/>
    <s v="WFP"/>
    <x v="1"/>
    <x v="22"/>
    <n v="1"/>
    <n v="0.0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4"/>
    <x v="14"/>
    <s v="WFP"/>
    <x v="1"/>
    <x v="9"/>
    <n v="31"/>
    <n v="1.55"/>
    <n v="36"/>
    <m/>
    <m/>
    <m/>
    <m/>
    <m/>
    <s v="N"/>
    <m/>
    <m/>
    <m/>
    <m/>
    <m/>
    <m/>
    <m/>
    <m/>
    <m/>
    <n v="0"/>
    <m/>
    <m/>
    <m/>
    <x v="0"/>
    <m/>
  </r>
  <r>
    <d v="2013-12-12T00:00:00"/>
    <x v="1"/>
    <x v="5"/>
    <x v="15"/>
    <s v="JDC"/>
    <x v="1"/>
    <x v="13"/>
    <n v="1"/>
    <n v="0.05"/>
    <n v="37"/>
    <m/>
    <m/>
    <m/>
    <m/>
    <m/>
    <s v="Y"/>
    <n v="1"/>
    <s v="0 66"/>
    <s v="R"/>
    <n v="10"/>
    <m/>
    <m/>
    <n v="10"/>
    <m/>
    <n v="0"/>
    <n v="0"/>
    <m/>
    <m/>
    <n v="0"/>
    <x v="0"/>
    <m/>
  </r>
  <r>
    <d v="2013-12-12T00:00:00"/>
    <x v="1"/>
    <x v="5"/>
    <x v="15"/>
    <s v="JDC"/>
    <x v="1"/>
    <x v="10"/>
    <n v="1"/>
    <n v="0.05"/>
    <n v="37"/>
    <m/>
    <m/>
    <m/>
    <m/>
    <m/>
    <s v="Y"/>
    <n v="2"/>
    <s v="1 2"/>
    <s v="L"/>
    <n v="50"/>
    <m/>
    <m/>
    <n v="50"/>
    <m/>
    <n v="0"/>
    <n v="0"/>
    <m/>
    <m/>
    <n v="0"/>
    <x v="0"/>
    <m/>
  </r>
  <r>
    <d v="2013-12-12T00:00:00"/>
    <x v="1"/>
    <x v="5"/>
    <x v="15"/>
    <s v="JDC"/>
    <x v="1"/>
    <x v="9"/>
    <n v="1"/>
    <n v="0.05"/>
    <n v="37"/>
    <m/>
    <m/>
    <m/>
    <m/>
    <m/>
    <s v="Y"/>
    <n v="3"/>
    <s v="2 1"/>
    <s v="L"/>
    <n v="12"/>
    <m/>
    <m/>
    <n v="12"/>
    <m/>
    <n v="0"/>
    <n v="0"/>
    <m/>
    <m/>
    <n v="0"/>
    <x v="0"/>
    <m/>
  </r>
  <r>
    <d v="2013-12-12T00:00:00"/>
    <x v="1"/>
    <x v="5"/>
    <x v="15"/>
    <s v="JDC"/>
    <x v="1"/>
    <x v="9"/>
    <n v="1"/>
    <n v="0.05"/>
    <n v="37"/>
    <m/>
    <m/>
    <m/>
    <m/>
    <m/>
    <s v="Y"/>
    <n v="4"/>
    <s v="2 7"/>
    <s v="R"/>
    <n v="12"/>
    <m/>
    <m/>
    <n v="12"/>
    <m/>
    <n v="0"/>
    <n v="0"/>
    <m/>
    <s v="2 colonies"/>
    <n v="0"/>
    <x v="0"/>
    <m/>
  </r>
  <r>
    <d v="2013-12-12T00:00:00"/>
    <x v="1"/>
    <x v="5"/>
    <x v="15"/>
    <s v="JDC"/>
    <x v="1"/>
    <x v="9"/>
    <n v="1"/>
    <n v="0.05"/>
    <n v="37"/>
    <m/>
    <m/>
    <m/>
    <m/>
    <m/>
    <s v="Y"/>
    <n v="5"/>
    <s v="16 1"/>
    <s v="L"/>
    <n v="14"/>
    <m/>
    <m/>
    <n v="14"/>
    <m/>
    <n v="0"/>
    <n v="0"/>
    <m/>
    <m/>
    <n v="0"/>
    <x v="0"/>
    <m/>
  </r>
  <r>
    <d v="2013-12-12T00:00:00"/>
    <x v="1"/>
    <x v="5"/>
    <x v="15"/>
    <s v="JDC"/>
    <x v="1"/>
    <x v="8"/>
    <n v="1"/>
    <n v="0.05"/>
    <n v="37"/>
    <m/>
    <m/>
    <m/>
    <m/>
    <m/>
    <s v="Y"/>
    <n v="6"/>
    <s v="19 6"/>
    <s v="L"/>
    <n v="20"/>
    <m/>
    <m/>
    <n v="20"/>
    <m/>
    <n v="0"/>
    <n v="0"/>
    <m/>
    <m/>
    <n v="0"/>
    <x v="0"/>
    <m/>
  </r>
  <r>
    <d v="2013-12-12T00:00:00"/>
    <x v="1"/>
    <x v="5"/>
    <x v="15"/>
    <s v="JDC"/>
    <x v="1"/>
    <x v="11"/>
    <n v="1"/>
    <n v="0.05"/>
    <n v="37"/>
    <m/>
    <m/>
    <m/>
    <m/>
    <m/>
    <s v="Y"/>
    <n v="7"/>
    <m/>
    <m/>
    <m/>
    <m/>
    <m/>
    <m/>
    <m/>
    <m/>
    <m/>
    <m/>
    <m/>
    <n v="1"/>
    <x v="2"/>
    <s v="fiish bites with algae and sediment"/>
  </r>
  <r>
    <d v="2013-12-12T00:00:00"/>
    <x v="1"/>
    <x v="5"/>
    <x v="15"/>
    <s v="JDC"/>
    <x v="1"/>
    <x v="13"/>
    <n v="1"/>
    <n v="0.05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10"/>
    <n v="1"/>
    <n v="0.05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33"/>
    <n v="6"/>
    <n v="0.3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8"/>
    <n v="2"/>
    <n v="0.1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7"/>
    <n v="1"/>
    <n v="0.05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11"/>
    <n v="2"/>
    <n v="0.1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12"/>
    <n v="6"/>
    <n v="0.3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14"/>
    <n v="4"/>
    <n v="0.2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44"/>
    <n v="1"/>
    <n v="0.05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5"/>
    <s v="JDC"/>
    <x v="1"/>
    <x v="9"/>
    <n v="32"/>
    <n v="1.6"/>
    <n v="37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9"/>
    <n v="1"/>
    <n v="0.05"/>
    <n v="39"/>
    <m/>
    <m/>
    <m/>
    <m/>
    <m/>
    <s v="Y"/>
    <n v="1"/>
    <s v="0 1"/>
    <s v="R"/>
    <n v="20"/>
    <m/>
    <m/>
    <n v="20"/>
    <m/>
    <n v="0"/>
    <n v="0"/>
    <m/>
    <m/>
    <n v="0"/>
    <x v="0"/>
    <m/>
  </r>
  <r>
    <d v="2013-12-12T00:00:00"/>
    <x v="1"/>
    <x v="5"/>
    <x v="16"/>
    <s v="JDC"/>
    <x v="1"/>
    <x v="7"/>
    <n v="1"/>
    <n v="0.05"/>
    <n v="39"/>
    <m/>
    <m/>
    <m/>
    <m/>
    <m/>
    <s v="Y"/>
    <n v="2"/>
    <s v="0 3"/>
    <s v="R"/>
    <n v="22"/>
    <m/>
    <m/>
    <n v="22"/>
    <m/>
    <n v="0"/>
    <n v="0"/>
    <m/>
    <s v="marked as SINT on sheet"/>
    <n v="0"/>
    <x v="0"/>
    <m/>
  </r>
  <r>
    <d v="2013-12-12T00:00:00"/>
    <x v="1"/>
    <x v="5"/>
    <x v="16"/>
    <s v="JDC"/>
    <x v="1"/>
    <x v="9"/>
    <n v="1"/>
    <n v="0.05"/>
    <n v="39"/>
    <m/>
    <m/>
    <m/>
    <m/>
    <m/>
    <s v="Y"/>
    <n v="3"/>
    <s v="2 3"/>
    <s v="L"/>
    <n v="12"/>
    <m/>
    <m/>
    <n v="12"/>
    <m/>
    <n v="0"/>
    <n v="0"/>
    <m/>
    <s v="3 colonies"/>
    <n v="0"/>
    <x v="0"/>
    <m/>
  </r>
  <r>
    <d v="2013-12-12T00:00:00"/>
    <x v="1"/>
    <x v="5"/>
    <x v="16"/>
    <s v="JDC"/>
    <x v="1"/>
    <x v="9"/>
    <n v="1"/>
    <n v="0.05"/>
    <n v="39"/>
    <m/>
    <m/>
    <m/>
    <m/>
    <m/>
    <s v="Y"/>
    <n v="4"/>
    <s v="5 6"/>
    <s v="L"/>
    <n v="20"/>
    <m/>
    <m/>
    <n v="20"/>
    <m/>
    <n v="0"/>
    <n v="0"/>
    <m/>
    <m/>
    <n v="0"/>
    <x v="0"/>
    <m/>
  </r>
  <r>
    <d v="2013-12-12T00:00:00"/>
    <x v="1"/>
    <x v="5"/>
    <x v="16"/>
    <s v="JDC"/>
    <x v="1"/>
    <x v="37"/>
    <m/>
    <n v="0"/>
    <n v="39"/>
    <m/>
    <m/>
    <m/>
    <m/>
    <m/>
    <s v="Y"/>
    <n v="5"/>
    <m/>
    <m/>
    <m/>
    <m/>
    <m/>
    <m/>
    <m/>
    <m/>
    <m/>
    <m/>
    <s v="coral missing"/>
    <m/>
    <x v="0"/>
    <s v="coral missing"/>
  </r>
  <r>
    <d v="2013-12-12T00:00:00"/>
    <x v="1"/>
    <x v="5"/>
    <x v="16"/>
    <s v="JDC"/>
    <x v="1"/>
    <x v="7"/>
    <n v="1"/>
    <n v="0.05"/>
    <n v="39"/>
    <m/>
    <m/>
    <m/>
    <m/>
    <m/>
    <s v="Y"/>
    <n v="6"/>
    <s v="10 9"/>
    <s v="L"/>
    <n v="15"/>
    <m/>
    <m/>
    <n v="15"/>
    <m/>
    <n v="0"/>
    <n v="0"/>
    <m/>
    <m/>
    <n v="0"/>
    <x v="0"/>
    <m/>
  </r>
  <r>
    <d v="2013-12-12T00:00:00"/>
    <x v="1"/>
    <x v="5"/>
    <x v="16"/>
    <s v="JDC"/>
    <x v="1"/>
    <x v="9"/>
    <n v="1"/>
    <n v="0.05"/>
    <n v="39"/>
    <m/>
    <m/>
    <m/>
    <m/>
    <m/>
    <s v="Y"/>
    <n v="7"/>
    <s v="16 6"/>
    <s v="C"/>
    <n v="7"/>
    <m/>
    <m/>
    <n v="7"/>
    <m/>
    <n v="0"/>
    <n v="0"/>
    <m/>
    <s v="3 colonies"/>
    <n v="0"/>
    <x v="0"/>
    <m/>
  </r>
  <r>
    <d v="2013-12-12T00:00:00"/>
    <x v="1"/>
    <x v="5"/>
    <x v="16"/>
    <s v="JDC"/>
    <x v="1"/>
    <x v="9"/>
    <n v="1"/>
    <n v="0.05"/>
    <n v="39"/>
    <m/>
    <m/>
    <m/>
    <m/>
    <m/>
    <s v="Y"/>
    <n v="8"/>
    <s v="17 9"/>
    <s v="L"/>
    <n v="15"/>
    <m/>
    <m/>
    <n v="15"/>
    <m/>
    <n v="1"/>
    <n v="1"/>
    <s v="M"/>
    <s v="mucus"/>
    <n v="1"/>
    <x v="9"/>
    <m/>
  </r>
  <r>
    <d v="2013-12-12T00:00:00"/>
    <x v="1"/>
    <x v="5"/>
    <x v="16"/>
    <s v="JDC"/>
    <x v="1"/>
    <x v="10"/>
    <n v="1"/>
    <n v="0.05"/>
    <n v="39"/>
    <m/>
    <m/>
    <m/>
    <m/>
    <m/>
    <s v="Y"/>
    <n v="9"/>
    <s v="18 1"/>
    <s v="R"/>
    <n v="25"/>
    <m/>
    <m/>
    <n v="25"/>
    <m/>
    <n v="0"/>
    <n v="0"/>
    <m/>
    <m/>
    <n v="0"/>
    <x v="0"/>
    <m/>
  </r>
  <r>
    <d v="2013-12-12T00:00:00"/>
    <x v="1"/>
    <x v="5"/>
    <x v="16"/>
    <s v="JDC"/>
    <x v="1"/>
    <x v="13"/>
    <n v="1"/>
    <n v="0.0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10"/>
    <n v="1"/>
    <n v="0.0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33"/>
    <n v="4"/>
    <n v="0.2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8"/>
    <n v="6"/>
    <n v="0.3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7"/>
    <n v="1"/>
    <n v="0.0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11"/>
    <n v="4"/>
    <n v="0.2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12"/>
    <n v="3"/>
    <n v="0.1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14"/>
    <n v="2"/>
    <n v="0.1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9"/>
    <n v="24"/>
    <n v="1.2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6"/>
    <s v="JDC"/>
    <x v="1"/>
    <x v="17"/>
    <n v="7"/>
    <n v="0.3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9"/>
    <n v="1"/>
    <n v="0.05"/>
    <n v="39"/>
    <m/>
    <m/>
    <m/>
    <m/>
    <m/>
    <s v="Y"/>
    <n v="1"/>
    <s v="3 7"/>
    <s v="R"/>
    <n v="15"/>
    <m/>
    <m/>
    <n v="15"/>
    <m/>
    <n v="0"/>
    <n v="0"/>
    <m/>
    <m/>
    <n v="0"/>
    <x v="0"/>
    <m/>
  </r>
  <r>
    <d v="2013-12-12T00:00:00"/>
    <x v="1"/>
    <x v="5"/>
    <x v="17"/>
    <s v="JDC"/>
    <x v="1"/>
    <x v="9"/>
    <n v="1"/>
    <n v="0.05"/>
    <n v="39"/>
    <m/>
    <m/>
    <m/>
    <m/>
    <m/>
    <s v="Y"/>
    <n v="2"/>
    <s v="4 4"/>
    <s v="R"/>
    <n v="12"/>
    <m/>
    <m/>
    <n v="12"/>
    <m/>
    <n v="0"/>
    <n v="0"/>
    <m/>
    <m/>
    <n v="1"/>
    <x v="1"/>
    <s v="sediment accumulation at base"/>
  </r>
  <r>
    <d v="2013-12-12T00:00:00"/>
    <x v="1"/>
    <x v="5"/>
    <x v="17"/>
    <s v="JDC"/>
    <x v="1"/>
    <x v="10"/>
    <n v="1"/>
    <n v="0.05"/>
    <n v="39"/>
    <m/>
    <m/>
    <m/>
    <m/>
    <m/>
    <s v="Y"/>
    <n v="3"/>
    <n v="7"/>
    <s v="L"/>
    <n v="22"/>
    <m/>
    <m/>
    <n v="22"/>
    <m/>
    <n v="0"/>
    <n v="0"/>
    <m/>
    <m/>
    <n v="0"/>
    <x v="0"/>
    <m/>
  </r>
  <r>
    <d v="2013-12-12T00:00:00"/>
    <x v="1"/>
    <x v="5"/>
    <x v="17"/>
    <s v="JDC"/>
    <x v="1"/>
    <x v="22"/>
    <n v="1"/>
    <n v="0.05"/>
    <n v="39"/>
    <m/>
    <m/>
    <m/>
    <m/>
    <m/>
    <s v="Y"/>
    <n v="4"/>
    <s v="10 3"/>
    <s v="L"/>
    <n v="70"/>
    <m/>
    <m/>
    <n v="70"/>
    <m/>
    <n v="0"/>
    <n v="0"/>
    <m/>
    <m/>
    <n v="0"/>
    <x v="0"/>
    <m/>
  </r>
  <r>
    <d v="2013-12-12T00:00:00"/>
    <x v="1"/>
    <x v="5"/>
    <x v="17"/>
    <s v="JDC"/>
    <x v="1"/>
    <x v="23"/>
    <n v="1"/>
    <n v="0.05"/>
    <n v="39"/>
    <m/>
    <m/>
    <m/>
    <m/>
    <m/>
    <s v="Y"/>
    <n v="5"/>
    <s v="10 8"/>
    <s v="R"/>
    <n v="22"/>
    <m/>
    <m/>
    <n v="22"/>
    <m/>
    <n v="0"/>
    <n v="0"/>
    <m/>
    <m/>
    <n v="0"/>
    <x v="0"/>
    <m/>
  </r>
  <r>
    <d v="2013-12-12T00:00:00"/>
    <x v="1"/>
    <x v="5"/>
    <x v="17"/>
    <s v="JDC"/>
    <x v="1"/>
    <x v="12"/>
    <n v="1"/>
    <n v="0.05"/>
    <n v="39"/>
    <m/>
    <m/>
    <m/>
    <m/>
    <m/>
    <s v="Y"/>
    <n v="6"/>
    <s v="11 5"/>
    <s v="R"/>
    <n v="15"/>
    <m/>
    <m/>
    <n v="15"/>
    <m/>
    <n v="0"/>
    <n v="0"/>
    <m/>
    <m/>
    <n v="0"/>
    <x v="0"/>
    <m/>
  </r>
  <r>
    <d v="2013-12-12T00:00:00"/>
    <x v="1"/>
    <x v="5"/>
    <x v="17"/>
    <s v="JDC"/>
    <x v="1"/>
    <x v="23"/>
    <n v="1"/>
    <n v="0.05"/>
    <n v="39"/>
    <m/>
    <m/>
    <m/>
    <m/>
    <m/>
    <s v="Y"/>
    <n v="7"/>
    <n v="12"/>
    <s v="R"/>
    <n v="25"/>
    <m/>
    <m/>
    <n v="25"/>
    <m/>
    <n v="0"/>
    <n v="0"/>
    <m/>
    <m/>
    <n v="1"/>
    <x v="1"/>
    <m/>
  </r>
  <r>
    <d v="2013-12-12T00:00:00"/>
    <x v="1"/>
    <x v="5"/>
    <x v="17"/>
    <s v="JDC"/>
    <x v="1"/>
    <x v="12"/>
    <n v="1"/>
    <n v="0.05"/>
    <n v="39"/>
    <m/>
    <m/>
    <m/>
    <m/>
    <m/>
    <s v="Y"/>
    <n v="8"/>
    <s v="14 9"/>
    <s v="L"/>
    <n v="18"/>
    <m/>
    <m/>
    <n v="18"/>
    <m/>
    <n v="0"/>
    <n v="0"/>
    <s v="CD"/>
    <s v="Cliona"/>
    <n v="0"/>
    <x v="0"/>
    <m/>
  </r>
  <r>
    <d v="2013-12-12T00:00:00"/>
    <x v="1"/>
    <x v="5"/>
    <x v="17"/>
    <s v="JDC"/>
    <x v="1"/>
    <x v="23"/>
    <n v="1"/>
    <n v="0.05"/>
    <n v="39"/>
    <m/>
    <m/>
    <m/>
    <m/>
    <m/>
    <s v="Y"/>
    <n v="9"/>
    <n v="19"/>
    <s v="R"/>
    <n v="25"/>
    <m/>
    <m/>
    <n v="25"/>
    <m/>
    <n v="0"/>
    <n v="0"/>
    <m/>
    <m/>
    <n v="1"/>
    <x v="10"/>
    <s v="pale blue"/>
  </r>
  <r>
    <d v="2013-12-12T00:00:00"/>
    <x v="1"/>
    <x v="5"/>
    <x v="17"/>
    <s v="JDC"/>
    <x v="1"/>
    <x v="13"/>
    <n v="1"/>
    <n v="0.0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10"/>
    <n v="1"/>
    <n v="0.0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33"/>
    <n v="1"/>
    <n v="0.0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8"/>
    <n v="8"/>
    <n v="0.4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11"/>
    <n v="8"/>
    <n v="0.4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14"/>
    <n v="2"/>
    <n v="0.1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44"/>
    <n v="1"/>
    <n v="0.05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9"/>
    <n v="40"/>
    <n v="2"/>
    <n v="39"/>
    <m/>
    <m/>
    <m/>
    <m/>
    <m/>
    <m/>
    <m/>
    <m/>
    <m/>
    <m/>
    <m/>
    <m/>
    <m/>
    <m/>
    <m/>
    <m/>
    <m/>
    <m/>
    <m/>
    <x v="0"/>
    <m/>
  </r>
  <r>
    <d v="2013-12-12T00:00:00"/>
    <x v="1"/>
    <x v="5"/>
    <x v="17"/>
    <s v="JDC"/>
    <x v="1"/>
    <x v="17"/>
    <n v="1"/>
    <n v="0.05"/>
    <n v="39"/>
    <m/>
    <m/>
    <m/>
    <m/>
    <m/>
    <m/>
    <m/>
    <m/>
    <m/>
    <m/>
    <m/>
    <m/>
    <m/>
    <m/>
    <m/>
    <m/>
    <m/>
    <m/>
    <m/>
    <x v="0"/>
    <m/>
  </r>
  <r>
    <d v="2013-12-30T00:00:00"/>
    <x v="2"/>
    <x v="0"/>
    <x v="0"/>
    <s v="WFP"/>
    <x v="1"/>
    <x v="7"/>
    <n v="1"/>
    <n v="0.05"/>
    <n v="40"/>
    <m/>
    <m/>
    <m/>
    <m/>
    <m/>
    <s v="Y"/>
    <n v="1"/>
    <m/>
    <m/>
    <m/>
    <m/>
    <m/>
    <m/>
    <m/>
    <n v="0"/>
    <n v="0"/>
    <s v="SED"/>
    <s v="Sediment - dead base"/>
    <n v="1"/>
    <x v="21"/>
    <m/>
  </r>
  <r>
    <d v="2013-12-30T00:00:00"/>
    <x v="2"/>
    <x v="0"/>
    <x v="0"/>
    <s v="WFP"/>
    <x v="1"/>
    <x v="8"/>
    <n v="1"/>
    <n v="0.05"/>
    <n v="40"/>
    <m/>
    <m/>
    <m/>
    <m/>
    <m/>
    <s v="Y"/>
    <n v="2"/>
    <m/>
    <m/>
    <m/>
    <m/>
    <m/>
    <m/>
    <m/>
    <n v="0"/>
    <n v="0"/>
    <m/>
    <m/>
    <n v="0"/>
    <x v="0"/>
    <m/>
  </r>
  <r>
    <d v="2013-12-30T00:00:00"/>
    <x v="2"/>
    <x v="0"/>
    <x v="0"/>
    <s v="WFP"/>
    <x v="1"/>
    <x v="8"/>
    <n v="1"/>
    <n v="0.05"/>
    <n v="40"/>
    <m/>
    <m/>
    <m/>
    <m/>
    <m/>
    <s v="Y"/>
    <n v="3"/>
    <m/>
    <m/>
    <m/>
    <m/>
    <m/>
    <m/>
    <m/>
    <n v="0"/>
    <n v="0"/>
    <m/>
    <m/>
    <n v="0"/>
    <x v="0"/>
    <m/>
  </r>
  <r>
    <d v="2013-12-30T00:00:00"/>
    <x v="2"/>
    <x v="0"/>
    <x v="0"/>
    <s v="WFP"/>
    <x v="1"/>
    <x v="9"/>
    <n v="1"/>
    <n v="0.05"/>
    <n v="40"/>
    <m/>
    <m/>
    <m/>
    <m/>
    <m/>
    <s v="Y"/>
    <n v="4"/>
    <m/>
    <m/>
    <m/>
    <m/>
    <m/>
    <m/>
    <m/>
    <n v="0"/>
    <n v="0"/>
    <s v="SED"/>
    <s v="Sediment"/>
    <n v="1"/>
    <x v="21"/>
    <m/>
  </r>
  <r>
    <d v="2013-12-30T00:00:00"/>
    <x v="2"/>
    <x v="0"/>
    <x v="0"/>
    <s v="WFP"/>
    <x v="1"/>
    <x v="9"/>
    <n v="1"/>
    <n v="0.05"/>
    <n v="40"/>
    <m/>
    <m/>
    <m/>
    <m/>
    <m/>
    <s v="Y"/>
    <n v="5"/>
    <m/>
    <m/>
    <m/>
    <m/>
    <m/>
    <m/>
    <m/>
    <n v="1"/>
    <n v="1"/>
    <s v="UD"/>
    <s v="Unk white lesions -fish?"/>
    <n v="1"/>
    <x v="2"/>
    <m/>
  </r>
  <r>
    <d v="2013-12-30T00:00:00"/>
    <x v="2"/>
    <x v="0"/>
    <x v="0"/>
    <s v="WFP"/>
    <x v="1"/>
    <x v="9"/>
    <n v="1"/>
    <n v="0.05"/>
    <n v="40"/>
    <m/>
    <m/>
    <m/>
    <m/>
    <m/>
    <s v="Y"/>
    <n v="6"/>
    <m/>
    <m/>
    <m/>
    <m/>
    <m/>
    <m/>
    <m/>
    <n v="0"/>
    <n v="0"/>
    <m/>
    <m/>
    <n v="0"/>
    <x v="0"/>
    <s v="dusting"/>
  </r>
  <r>
    <d v="2013-12-30T00:00:00"/>
    <x v="2"/>
    <x v="0"/>
    <x v="0"/>
    <s v="WFP"/>
    <x v="1"/>
    <x v="10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0"/>
    <s v="WFP"/>
    <x v="1"/>
    <x v="8"/>
    <n v="9"/>
    <n v="0.45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0"/>
    <s v="WFP"/>
    <x v="1"/>
    <x v="11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0"/>
    <s v="WFP"/>
    <x v="1"/>
    <x v="12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0"/>
    <s v="WFP"/>
    <x v="1"/>
    <x v="9"/>
    <n v="2"/>
    <n v="0.1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1"/>
    <s v="WFP"/>
    <x v="1"/>
    <x v="13"/>
    <n v="1"/>
    <n v="0.05"/>
    <n v="40"/>
    <m/>
    <m/>
    <m/>
    <m/>
    <m/>
    <s v="Y"/>
    <n v="1"/>
    <m/>
    <m/>
    <m/>
    <m/>
    <m/>
    <m/>
    <m/>
    <n v="0"/>
    <n v="0"/>
    <m/>
    <m/>
    <n v="0"/>
    <x v="0"/>
    <s v="dusting"/>
  </r>
  <r>
    <d v="2013-12-30T00:00:00"/>
    <x v="2"/>
    <x v="0"/>
    <x v="1"/>
    <s v="WFP"/>
    <x v="1"/>
    <x v="8"/>
    <n v="1"/>
    <n v="0.05"/>
    <n v="40"/>
    <m/>
    <m/>
    <m/>
    <m/>
    <m/>
    <s v="Y"/>
    <n v="2"/>
    <m/>
    <m/>
    <m/>
    <m/>
    <m/>
    <m/>
    <m/>
    <n v="0"/>
    <n v="0"/>
    <m/>
    <m/>
    <n v="0"/>
    <x v="0"/>
    <s v="dusting"/>
  </r>
  <r>
    <d v="2013-12-30T00:00:00"/>
    <x v="2"/>
    <x v="0"/>
    <x v="1"/>
    <s v="WFP"/>
    <x v="1"/>
    <x v="10"/>
    <m/>
    <n v="0"/>
    <n v="40"/>
    <m/>
    <m/>
    <m/>
    <m/>
    <m/>
    <s v="Y"/>
    <n v="3"/>
    <m/>
    <m/>
    <m/>
    <m/>
    <m/>
    <m/>
    <m/>
    <m/>
    <m/>
    <m/>
    <s v="Missing"/>
    <n v="0"/>
    <x v="0"/>
    <s v="not missing, assessed via photo"/>
  </r>
  <r>
    <d v="2013-12-30T00:00:00"/>
    <x v="2"/>
    <x v="0"/>
    <x v="1"/>
    <s v="WFP"/>
    <x v="1"/>
    <x v="12"/>
    <n v="1"/>
    <n v="0.05"/>
    <n v="40"/>
    <m/>
    <m/>
    <m/>
    <m/>
    <m/>
    <s v="Y"/>
    <n v="4"/>
    <m/>
    <m/>
    <m/>
    <m/>
    <m/>
    <m/>
    <m/>
    <n v="0"/>
    <n v="0"/>
    <m/>
    <m/>
    <n v="0"/>
    <x v="0"/>
    <m/>
  </r>
  <r>
    <d v="2013-12-30T00:00:00"/>
    <x v="2"/>
    <x v="0"/>
    <x v="1"/>
    <s v="WFP"/>
    <x v="1"/>
    <x v="10"/>
    <n v="1"/>
    <n v="0.05"/>
    <n v="40"/>
    <m/>
    <m/>
    <m/>
    <m/>
    <m/>
    <s v="Y"/>
    <n v="5"/>
    <m/>
    <m/>
    <m/>
    <m/>
    <m/>
    <m/>
    <m/>
    <n v="0"/>
    <n v="0"/>
    <m/>
    <m/>
    <n v="1"/>
    <x v="1"/>
    <m/>
  </r>
  <r>
    <d v="2013-12-30T00:00:00"/>
    <x v="2"/>
    <x v="0"/>
    <x v="1"/>
    <s v="WFP"/>
    <x v="1"/>
    <x v="12"/>
    <n v="1"/>
    <n v="0.05"/>
    <n v="40"/>
    <m/>
    <m/>
    <m/>
    <m/>
    <m/>
    <s v="Y"/>
    <n v="6"/>
    <m/>
    <m/>
    <m/>
    <m/>
    <m/>
    <m/>
    <m/>
    <n v="0"/>
    <n v="0"/>
    <m/>
    <s v="Dead base/sed"/>
    <n v="0"/>
    <x v="0"/>
    <s v="receeding margin"/>
  </r>
  <r>
    <d v="2013-12-30T00:00:00"/>
    <x v="2"/>
    <x v="0"/>
    <x v="1"/>
    <s v="WFP"/>
    <x v="1"/>
    <x v="8"/>
    <n v="6"/>
    <n v="0.3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1"/>
    <s v="WFP"/>
    <x v="1"/>
    <x v="11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1"/>
    <s v="WFP"/>
    <x v="1"/>
    <x v="12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1"/>
    <s v="WFP"/>
    <x v="1"/>
    <x v="14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1"/>
    <s v="WFP"/>
    <x v="1"/>
    <x v="9"/>
    <n v="1"/>
    <n v="0.05"/>
    <n v="40"/>
    <m/>
    <m/>
    <m/>
    <m/>
    <m/>
    <s v="N"/>
    <m/>
    <m/>
    <m/>
    <m/>
    <m/>
    <m/>
    <m/>
    <m/>
    <m/>
    <n v="0"/>
    <m/>
    <m/>
    <m/>
    <x v="0"/>
    <m/>
  </r>
  <r>
    <d v="2013-12-30T00:00:00"/>
    <x v="2"/>
    <x v="0"/>
    <x v="2"/>
    <s v="WFP"/>
    <x v="1"/>
    <x v="9"/>
    <n v="1"/>
    <n v="0.05"/>
    <n v="40"/>
    <m/>
    <m/>
    <m/>
    <m/>
    <m/>
    <s v="Y"/>
    <n v="1"/>
    <m/>
    <m/>
    <m/>
    <m/>
    <m/>
    <m/>
    <m/>
    <n v="1"/>
    <n v="1"/>
    <s v="SED/M"/>
    <s v="Sed - Mucus bag"/>
    <n v="1"/>
    <x v="9"/>
    <m/>
  </r>
  <r>
    <d v="2013-12-30T00:00:00"/>
    <x v="2"/>
    <x v="0"/>
    <x v="2"/>
    <s v="WFP"/>
    <x v="1"/>
    <x v="10"/>
    <n v="1"/>
    <n v="0.05"/>
    <n v="40"/>
    <m/>
    <m/>
    <m/>
    <m/>
    <m/>
    <s v="Y"/>
    <n v="2"/>
    <m/>
    <m/>
    <m/>
    <m/>
    <m/>
    <m/>
    <m/>
    <n v="0"/>
    <n v="0"/>
    <m/>
    <m/>
    <n v="0"/>
    <x v="0"/>
    <m/>
  </r>
  <r>
    <d v="2013-12-30T00:00:00"/>
    <x v="2"/>
    <x v="0"/>
    <x v="2"/>
    <s v="WFP"/>
    <x v="1"/>
    <x v="9"/>
    <n v="1"/>
    <n v="0.05"/>
    <n v="40"/>
    <m/>
    <m/>
    <m/>
    <m/>
    <m/>
    <s v="Y"/>
    <n v="3"/>
    <m/>
    <m/>
    <m/>
    <m/>
    <m/>
    <m/>
    <m/>
    <n v="0"/>
    <n v="0"/>
    <m/>
    <m/>
    <n v="0"/>
    <x v="0"/>
    <s v="dusting"/>
  </r>
  <r>
    <d v="2013-12-30T00:00:00"/>
    <x v="2"/>
    <x v="0"/>
    <x v="2"/>
    <s v="WFP"/>
    <x v="1"/>
    <x v="9"/>
    <n v="1"/>
    <n v="0.05"/>
    <n v="40"/>
    <m/>
    <m/>
    <m/>
    <m/>
    <m/>
    <s v="Y"/>
    <n v="4"/>
    <m/>
    <m/>
    <m/>
    <m/>
    <m/>
    <m/>
    <m/>
    <n v="0"/>
    <n v="0"/>
    <m/>
    <m/>
    <n v="0"/>
    <x v="0"/>
    <s v="dusting"/>
  </r>
  <r>
    <d v="2013-12-30T00:00:00"/>
    <x v="2"/>
    <x v="0"/>
    <x v="2"/>
    <s v="WFP"/>
    <x v="1"/>
    <x v="9"/>
    <n v="1"/>
    <n v="0.05"/>
    <n v="40"/>
    <m/>
    <m/>
    <m/>
    <m/>
    <m/>
    <s v="Y"/>
    <n v="5"/>
    <m/>
    <m/>
    <m/>
    <m/>
    <m/>
    <m/>
    <m/>
    <n v="1"/>
    <n v="1"/>
    <s v="FB"/>
    <s v="Fish bites"/>
    <n v="1"/>
    <x v="26"/>
    <m/>
  </r>
  <r>
    <d v="2013-12-30T00:00:00"/>
    <x v="2"/>
    <x v="0"/>
    <x v="2"/>
    <s v="WFP"/>
    <x v="1"/>
    <x v="9"/>
    <n v="1"/>
    <n v="0.05"/>
    <n v="40"/>
    <m/>
    <m/>
    <m/>
    <m/>
    <m/>
    <s v="Y"/>
    <n v="6"/>
    <m/>
    <m/>
    <m/>
    <m/>
    <m/>
    <m/>
    <m/>
    <n v="0"/>
    <n v="0"/>
    <m/>
    <m/>
    <n v="0"/>
    <x v="0"/>
    <s v="dusting"/>
  </r>
  <r>
    <d v="2013-12-30T00:00:00"/>
    <x v="2"/>
    <x v="0"/>
    <x v="2"/>
    <s v="WFP"/>
    <x v="1"/>
    <x v="9"/>
    <n v="1"/>
    <n v="0.05"/>
    <n v="40"/>
    <m/>
    <m/>
    <m/>
    <m/>
    <m/>
    <s v="Y"/>
    <n v="7"/>
    <m/>
    <m/>
    <m/>
    <m/>
    <m/>
    <m/>
    <m/>
    <n v="0"/>
    <n v="0"/>
    <m/>
    <m/>
    <n v="1"/>
    <x v="2"/>
    <m/>
  </r>
  <r>
    <d v="2013-12-30T00:00:00"/>
    <x v="2"/>
    <x v="0"/>
    <x v="2"/>
    <s v="WFP"/>
    <x v="1"/>
    <x v="8"/>
    <n v="8"/>
    <n v="0.4"/>
    <n v="40"/>
    <m/>
    <m/>
    <m/>
    <m/>
    <m/>
    <s v="N"/>
    <m/>
    <m/>
    <m/>
    <m/>
    <m/>
    <m/>
    <m/>
    <m/>
    <m/>
    <m/>
    <m/>
    <m/>
    <m/>
    <x v="0"/>
    <m/>
  </r>
  <r>
    <d v="2013-12-30T00:00:00"/>
    <x v="2"/>
    <x v="0"/>
    <x v="2"/>
    <s v="WFP"/>
    <x v="1"/>
    <x v="11"/>
    <n v="4"/>
    <n v="0.2"/>
    <n v="40"/>
    <m/>
    <m/>
    <m/>
    <m/>
    <m/>
    <s v="N"/>
    <m/>
    <m/>
    <m/>
    <m/>
    <m/>
    <m/>
    <m/>
    <m/>
    <m/>
    <m/>
    <m/>
    <m/>
    <m/>
    <x v="0"/>
    <m/>
  </r>
  <r>
    <d v="2013-12-30T00:00:00"/>
    <x v="2"/>
    <x v="0"/>
    <x v="2"/>
    <s v="WFP"/>
    <x v="1"/>
    <x v="12"/>
    <n v="2"/>
    <n v="0.1"/>
    <n v="40"/>
    <m/>
    <m/>
    <m/>
    <m/>
    <m/>
    <s v="N"/>
    <m/>
    <m/>
    <m/>
    <m/>
    <m/>
    <m/>
    <m/>
    <m/>
    <m/>
    <m/>
    <m/>
    <m/>
    <m/>
    <x v="0"/>
    <m/>
  </r>
  <r>
    <d v="2013-12-30T00:00:00"/>
    <x v="2"/>
    <x v="0"/>
    <x v="2"/>
    <s v="WFP"/>
    <x v="1"/>
    <x v="14"/>
    <n v="1"/>
    <n v="0.05"/>
    <n v="40"/>
    <m/>
    <m/>
    <m/>
    <m/>
    <m/>
    <s v="N"/>
    <m/>
    <m/>
    <m/>
    <m/>
    <m/>
    <m/>
    <m/>
    <m/>
    <m/>
    <m/>
    <m/>
    <m/>
    <m/>
    <x v="0"/>
    <m/>
  </r>
  <r>
    <d v="2013-12-30T00:00:00"/>
    <x v="2"/>
    <x v="0"/>
    <x v="2"/>
    <s v="WFP"/>
    <x v="1"/>
    <x v="9"/>
    <n v="3"/>
    <n v="0.15"/>
    <n v="40"/>
    <m/>
    <m/>
    <m/>
    <m/>
    <m/>
    <s v="N"/>
    <m/>
    <m/>
    <m/>
    <m/>
    <m/>
    <m/>
    <m/>
    <m/>
    <m/>
    <m/>
    <m/>
    <m/>
    <m/>
    <x v="0"/>
    <m/>
  </r>
  <r>
    <d v="2013-12-30T00:00:00"/>
    <x v="2"/>
    <x v="1"/>
    <x v="3"/>
    <s v="WFP"/>
    <x v="1"/>
    <x v="11"/>
    <n v="1"/>
    <n v="0.05"/>
    <n v="34"/>
    <m/>
    <m/>
    <m/>
    <m/>
    <m/>
    <s v="Y"/>
    <n v="1"/>
    <s v="0 2"/>
    <s v="R"/>
    <n v="9"/>
    <m/>
    <m/>
    <n v="9"/>
    <m/>
    <n v="0"/>
    <n v="0"/>
    <m/>
    <m/>
    <n v="1"/>
    <x v="5"/>
    <s v="dusting"/>
  </r>
  <r>
    <d v="2013-12-30T00:00:00"/>
    <x v="2"/>
    <x v="1"/>
    <x v="3"/>
    <s v="WFP"/>
    <x v="1"/>
    <x v="9"/>
    <n v="1"/>
    <n v="0.05"/>
    <n v="34"/>
    <m/>
    <m/>
    <m/>
    <m/>
    <m/>
    <s v="Y"/>
    <n v="2"/>
    <s v="5 2"/>
    <s v="R"/>
    <n v="9"/>
    <m/>
    <m/>
    <n v="9"/>
    <m/>
    <n v="0"/>
    <n v="0"/>
    <m/>
    <m/>
    <n v="0"/>
    <x v="0"/>
    <s v="dusting"/>
  </r>
  <r>
    <d v="2013-12-30T00:00:00"/>
    <x v="2"/>
    <x v="1"/>
    <x v="3"/>
    <s v="WFP"/>
    <x v="1"/>
    <x v="7"/>
    <n v="1"/>
    <n v="0.05"/>
    <n v="34"/>
    <m/>
    <m/>
    <m/>
    <m/>
    <m/>
    <s v="Y"/>
    <n v="3"/>
    <s v="6 6"/>
    <s v="R"/>
    <n v="23"/>
    <m/>
    <m/>
    <n v="23"/>
    <m/>
    <n v="0"/>
    <n v="0"/>
    <m/>
    <m/>
    <n v="0"/>
    <x v="0"/>
    <s v="receeding margin"/>
  </r>
  <r>
    <d v="2013-12-30T00:00:00"/>
    <x v="2"/>
    <x v="1"/>
    <x v="3"/>
    <s v="WFP"/>
    <x v="1"/>
    <x v="9"/>
    <n v="1"/>
    <n v="0.05"/>
    <n v="34"/>
    <m/>
    <m/>
    <m/>
    <m/>
    <m/>
    <s v="Y"/>
    <n v="4"/>
    <s v="10 1"/>
    <s v="L"/>
    <n v="12"/>
    <m/>
    <m/>
    <n v="12"/>
    <m/>
    <n v="1"/>
    <n v="1"/>
    <s v="SED/ M"/>
    <s v="Sed  mucus bags"/>
    <n v="1"/>
    <x v="3"/>
    <m/>
  </r>
  <r>
    <d v="2013-12-30T00:00:00"/>
    <x v="2"/>
    <x v="1"/>
    <x v="3"/>
    <s v="WFP"/>
    <x v="1"/>
    <x v="9"/>
    <n v="1"/>
    <n v="0.05"/>
    <n v="34"/>
    <m/>
    <m/>
    <m/>
    <m/>
    <m/>
    <s v="Y"/>
    <n v="5"/>
    <s v="14 8"/>
    <s v="R"/>
    <n v="12"/>
    <m/>
    <m/>
    <n v="12"/>
    <m/>
    <n v="1"/>
    <n v="1"/>
    <s v="SED/ M"/>
    <s v="Sed  mucus bags"/>
    <n v="1"/>
    <x v="3"/>
    <m/>
  </r>
  <r>
    <d v="2013-12-30T00:00:00"/>
    <x v="2"/>
    <x v="1"/>
    <x v="3"/>
    <s v="WFP"/>
    <x v="1"/>
    <x v="7"/>
    <n v="1"/>
    <n v="0.05"/>
    <n v="34"/>
    <m/>
    <m/>
    <m/>
    <m/>
    <m/>
    <s v="Y"/>
    <n v="6"/>
    <s v="19 9"/>
    <s v="L"/>
    <n v="22"/>
    <m/>
    <m/>
    <n v="22"/>
    <m/>
    <n v="0"/>
    <n v="0"/>
    <m/>
    <m/>
    <n v="1"/>
    <x v="4"/>
    <m/>
  </r>
  <r>
    <d v="2013-12-30T00:00:00"/>
    <x v="2"/>
    <x v="1"/>
    <x v="3"/>
    <s v="WFP"/>
    <x v="1"/>
    <x v="7"/>
    <n v="1"/>
    <n v="0.05"/>
    <n v="34"/>
    <m/>
    <m/>
    <m/>
    <m/>
    <m/>
    <s v="Y"/>
    <n v="7"/>
    <n v="20"/>
    <s v="R"/>
    <n v="20"/>
    <m/>
    <m/>
    <n v="20"/>
    <m/>
    <n v="0"/>
    <n v="0"/>
    <m/>
    <m/>
    <n v="1"/>
    <x v="5"/>
    <m/>
  </r>
  <r>
    <d v="2013-12-30T00:00:00"/>
    <x v="2"/>
    <x v="1"/>
    <x v="3"/>
    <s v="WFP"/>
    <x v="1"/>
    <x v="8"/>
    <n v="14"/>
    <n v="0.7"/>
    <n v="34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3"/>
    <s v="WFP"/>
    <x v="1"/>
    <x v="7"/>
    <n v="1"/>
    <n v="0.05"/>
    <n v="34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3"/>
    <s v="WFP"/>
    <x v="1"/>
    <x v="11"/>
    <n v="4"/>
    <n v="0.2"/>
    <n v="34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3"/>
    <s v="WFP"/>
    <x v="1"/>
    <x v="12"/>
    <n v="2"/>
    <n v="0.1"/>
    <n v="34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3"/>
    <s v="WFP"/>
    <x v="1"/>
    <x v="14"/>
    <n v="1"/>
    <n v="0.05"/>
    <n v="34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3"/>
    <s v="WFP"/>
    <x v="1"/>
    <x v="9"/>
    <n v="18"/>
    <n v="0.9"/>
    <n v="34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4"/>
    <s v="WFP"/>
    <x v="1"/>
    <x v="7"/>
    <n v="1"/>
    <n v="0.05"/>
    <n v="33"/>
    <m/>
    <m/>
    <m/>
    <m/>
    <m/>
    <s v="Y"/>
    <n v="1"/>
    <s v="0 4"/>
    <s v="L"/>
    <n v="15"/>
    <m/>
    <m/>
    <n v="15"/>
    <m/>
    <n v="0"/>
    <n v="0"/>
    <m/>
    <m/>
    <n v="1"/>
    <x v="1"/>
    <m/>
  </r>
  <r>
    <d v="2013-12-30T00:00:00"/>
    <x v="2"/>
    <x v="1"/>
    <x v="4"/>
    <s v="WFP"/>
    <x v="1"/>
    <x v="9"/>
    <n v="1"/>
    <n v="0.05"/>
    <n v="33"/>
    <m/>
    <m/>
    <m/>
    <m/>
    <m/>
    <s v="Y"/>
    <n v="2"/>
    <s v="0 5"/>
    <s v="R"/>
    <n v="13"/>
    <m/>
    <m/>
    <n v="13"/>
    <m/>
    <n v="0"/>
    <n v="0"/>
    <m/>
    <m/>
    <n v="1"/>
    <x v="2"/>
    <m/>
  </r>
  <r>
    <d v="2013-12-30T00:00:00"/>
    <x v="2"/>
    <x v="1"/>
    <x v="4"/>
    <s v="WFP"/>
    <x v="1"/>
    <x v="9"/>
    <n v="1"/>
    <n v="0.05"/>
    <n v="33"/>
    <m/>
    <m/>
    <m/>
    <m/>
    <m/>
    <s v="Y"/>
    <n v="3"/>
    <s v="0 6"/>
    <s v="R"/>
    <n v="17"/>
    <m/>
    <m/>
    <n v="17"/>
    <m/>
    <n v="1"/>
    <n v="1"/>
    <s v="SED/M"/>
    <s v="Sed w mucus"/>
    <n v="1"/>
    <x v="3"/>
    <m/>
  </r>
  <r>
    <d v="2013-12-30T00:00:00"/>
    <x v="2"/>
    <x v="1"/>
    <x v="4"/>
    <s v="WFP"/>
    <x v="1"/>
    <x v="11"/>
    <n v="1"/>
    <n v="0.05"/>
    <n v="33"/>
    <m/>
    <m/>
    <m/>
    <m/>
    <m/>
    <s v="Y"/>
    <n v="4"/>
    <s v="1 6"/>
    <s v="R"/>
    <n v="10"/>
    <m/>
    <m/>
    <n v="10"/>
    <m/>
    <n v="0"/>
    <n v="0"/>
    <m/>
    <m/>
    <n v="0"/>
    <x v="0"/>
    <m/>
  </r>
  <r>
    <d v="2013-12-30T00:00:00"/>
    <x v="2"/>
    <x v="1"/>
    <x v="4"/>
    <s v="WFP"/>
    <x v="1"/>
    <x v="9"/>
    <m/>
    <n v="0"/>
    <n v="33"/>
    <m/>
    <m/>
    <m/>
    <m/>
    <m/>
    <s v="Y"/>
    <n v="5"/>
    <s v="2 8"/>
    <s v="R"/>
    <n v="7"/>
    <m/>
    <m/>
    <n v="7"/>
    <m/>
    <n v="0"/>
    <n v="0"/>
    <m/>
    <s v="cowtag not adjacent"/>
    <n v="1"/>
    <x v="27"/>
    <m/>
  </r>
  <r>
    <d v="2013-12-30T00:00:00"/>
    <x v="2"/>
    <x v="1"/>
    <x v="4"/>
    <s v="WFP"/>
    <x v="1"/>
    <x v="7"/>
    <n v="1"/>
    <n v="0.05"/>
    <n v="33"/>
    <m/>
    <m/>
    <m/>
    <m/>
    <m/>
    <s v="Y"/>
    <n v="6"/>
    <s v="6 3"/>
    <s v="L"/>
    <n v="24"/>
    <m/>
    <m/>
    <n v="24"/>
    <m/>
    <n v="0"/>
    <n v="0"/>
    <m/>
    <m/>
    <n v="1"/>
    <x v="5"/>
    <m/>
  </r>
  <r>
    <d v="2013-12-30T00:00:00"/>
    <x v="2"/>
    <x v="1"/>
    <x v="4"/>
    <s v="WFP"/>
    <x v="1"/>
    <x v="9"/>
    <n v="1"/>
    <n v="0.05"/>
    <n v="33"/>
    <m/>
    <m/>
    <m/>
    <m/>
    <m/>
    <s v="Y"/>
    <n v="7"/>
    <s v="14 2"/>
    <s v="L"/>
    <n v="10"/>
    <m/>
    <m/>
    <n v="10"/>
    <m/>
    <n v="0"/>
    <n v="0"/>
    <m/>
    <m/>
    <n v="1"/>
    <x v="11"/>
    <m/>
  </r>
  <r>
    <d v="2013-12-30T00:00:00"/>
    <x v="2"/>
    <x v="1"/>
    <x v="4"/>
    <s v="WFP"/>
    <x v="1"/>
    <x v="10"/>
    <n v="1"/>
    <n v="0.05"/>
    <n v="33"/>
    <m/>
    <m/>
    <m/>
    <m/>
    <m/>
    <s v="Y"/>
    <n v="8"/>
    <s v="15 7"/>
    <s v="R"/>
    <n v="13"/>
    <m/>
    <m/>
    <n v="13"/>
    <m/>
    <n v="0"/>
    <n v="0"/>
    <m/>
    <m/>
    <n v="0"/>
    <x v="0"/>
    <m/>
  </r>
  <r>
    <d v="2013-12-30T00:00:00"/>
    <x v="2"/>
    <x v="1"/>
    <x v="4"/>
    <s v="WFP"/>
    <x v="1"/>
    <x v="8"/>
    <n v="7"/>
    <n v="0.3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4"/>
    <s v="WFP"/>
    <x v="1"/>
    <x v="11"/>
    <n v="2"/>
    <n v="0.1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4"/>
    <s v="WFP"/>
    <x v="1"/>
    <x v="9"/>
    <n v="14"/>
    <n v="0.7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4"/>
    <s v="WFP"/>
    <x v="1"/>
    <x v="17"/>
    <n v="1"/>
    <n v="0.0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9"/>
    <n v="1"/>
    <n v="0.05"/>
    <n v="33"/>
    <m/>
    <m/>
    <m/>
    <m/>
    <m/>
    <s v="Y"/>
    <n v="1"/>
    <s v="10 3"/>
    <s v="R"/>
    <n v="7"/>
    <m/>
    <m/>
    <n v="7"/>
    <m/>
    <n v="0"/>
    <n v="0"/>
    <m/>
    <m/>
    <n v="0"/>
    <x v="0"/>
    <m/>
  </r>
  <r>
    <d v="2013-12-30T00:00:00"/>
    <x v="2"/>
    <x v="1"/>
    <x v="5"/>
    <s v="WFP"/>
    <x v="1"/>
    <x v="7"/>
    <n v="1"/>
    <n v="0.05"/>
    <n v="33"/>
    <m/>
    <m/>
    <m/>
    <m/>
    <m/>
    <s v="Y"/>
    <n v="2"/>
    <s v="10 3"/>
    <s v="R"/>
    <n v="10"/>
    <m/>
    <m/>
    <n v="10"/>
    <m/>
    <n v="1"/>
    <n v="1"/>
    <s v="PE"/>
    <s v="polyps extended- dead base"/>
    <n v="1"/>
    <x v="22"/>
    <m/>
  </r>
  <r>
    <d v="2013-12-30T00:00:00"/>
    <x v="2"/>
    <x v="1"/>
    <x v="5"/>
    <s v="WFP"/>
    <x v="1"/>
    <x v="10"/>
    <n v="1"/>
    <n v="0.05"/>
    <n v="33"/>
    <m/>
    <m/>
    <m/>
    <m/>
    <m/>
    <s v="Y"/>
    <n v="3"/>
    <s v="11 9"/>
    <s v="L"/>
    <n v="25"/>
    <m/>
    <m/>
    <n v="25"/>
    <m/>
    <n v="0"/>
    <n v="0"/>
    <m/>
    <s v="1/3 dead- east side"/>
    <n v="0"/>
    <x v="0"/>
    <m/>
  </r>
  <r>
    <d v="2013-12-30T00:00:00"/>
    <x v="2"/>
    <x v="1"/>
    <x v="5"/>
    <s v="WFP"/>
    <x v="1"/>
    <x v="9"/>
    <n v="1"/>
    <n v="0.05"/>
    <n v="33"/>
    <m/>
    <m/>
    <m/>
    <m/>
    <m/>
    <s v="Y"/>
    <n v="4"/>
    <n v="13"/>
    <s v="R"/>
    <n v="10"/>
    <m/>
    <m/>
    <n v="10"/>
    <m/>
    <n v="0"/>
    <n v="0"/>
    <m/>
    <m/>
    <n v="0"/>
    <x v="0"/>
    <s v="dusting"/>
  </r>
  <r>
    <d v="2013-12-30T00:00:00"/>
    <x v="2"/>
    <x v="1"/>
    <x v="5"/>
    <s v="WFP"/>
    <x v="1"/>
    <x v="8"/>
    <n v="1"/>
    <n v="0.05"/>
    <n v="33"/>
    <m/>
    <m/>
    <m/>
    <m/>
    <m/>
    <s v="Y"/>
    <n v="5"/>
    <s v="13 9"/>
    <s v="R"/>
    <n v="11"/>
    <m/>
    <m/>
    <n v="11"/>
    <m/>
    <n v="0"/>
    <n v="0"/>
    <m/>
    <m/>
    <n v="0"/>
    <x v="0"/>
    <s v="dusting"/>
  </r>
  <r>
    <d v="2013-12-30T00:00:00"/>
    <x v="2"/>
    <x v="1"/>
    <x v="5"/>
    <s v="WFP"/>
    <x v="1"/>
    <x v="9"/>
    <n v="1"/>
    <n v="0.05"/>
    <n v="33"/>
    <m/>
    <m/>
    <m/>
    <m/>
    <m/>
    <s v="Y"/>
    <n v="6"/>
    <s v="14 9"/>
    <s v="L"/>
    <n v="7"/>
    <m/>
    <m/>
    <n v="7"/>
    <m/>
    <n v="0"/>
    <n v="0"/>
    <m/>
    <m/>
    <n v="1"/>
    <x v="3"/>
    <m/>
  </r>
  <r>
    <d v="2013-12-30T00:00:00"/>
    <x v="2"/>
    <x v="1"/>
    <x v="5"/>
    <s v="WFP"/>
    <x v="1"/>
    <x v="18"/>
    <n v="1"/>
    <n v="0.05"/>
    <n v="33"/>
    <m/>
    <m/>
    <m/>
    <m/>
    <m/>
    <s v="Y"/>
    <n v="7"/>
    <s v="16 9"/>
    <s v="R"/>
    <n v="17"/>
    <m/>
    <m/>
    <n v="17"/>
    <m/>
    <n v="0"/>
    <n v="0"/>
    <m/>
    <m/>
    <n v="0"/>
    <x v="0"/>
    <m/>
  </r>
  <r>
    <d v="2013-12-30T00:00:00"/>
    <x v="2"/>
    <x v="1"/>
    <x v="5"/>
    <s v="WFP"/>
    <x v="1"/>
    <x v="9"/>
    <n v="1"/>
    <n v="0.05"/>
    <n v="33"/>
    <m/>
    <m/>
    <m/>
    <m/>
    <m/>
    <s v="Y"/>
    <n v="8"/>
    <s v="17 1"/>
    <s v="R"/>
    <n v="9"/>
    <m/>
    <m/>
    <n v="9"/>
    <m/>
    <n v="0"/>
    <n v="0"/>
    <m/>
    <m/>
    <n v="0"/>
    <x v="0"/>
    <s v="dusting"/>
  </r>
  <r>
    <d v="2013-12-30T00:00:00"/>
    <x v="2"/>
    <x v="1"/>
    <x v="5"/>
    <s v="WFP"/>
    <x v="1"/>
    <x v="9"/>
    <n v="1"/>
    <n v="0.05"/>
    <n v="33"/>
    <m/>
    <m/>
    <m/>
    <m/>
    <m/>
    <s v="Y"/>
    <n v="9"/>
    <s v="18 6"/>
    <s v="C/R"/>
    <n v="6"/>
    <m/>
    <m/>
    <n v="6"/>
    <m/>
    <n v="0"/>
    <n v="0"/>
    <m/>
    <s v="mucus bags- ripped off "/>
    <n v="0"/>
    <x v="0"/>
    <m/>
  </r>
  <r>
    <d v="2013-12-30T00:00:00"/>
    <x v="2"/>
    <x v="1"/>
    <x v="5"/>
    <s v="WFP"/>
    <x v="1"/>
    <x v="9"/>
    <n v="1"/>
    <n v="0.05"/>
    <n v="33"/>
    <m/>
    <m/>
    <m/>
    <m/>
    <m/>
    <s v="Y"/>
    <n v="10"/>
    <s v="19 8"/>
    <s v="R"/>
    <n v="10"/>
    <m/>
    <m/>
    <n v="10"/>
    <m/>
    <n v="0"/>
    <n v="0"/>
    <m/>
    <m/>
    <n v="0"/>
    <x v="0"/>
    <m/>
  </r>
  <r>
    <d v="2013-12-30T00:00:00"/>
    <x v="2"/>
    <x v="1"/>
    <x v="5"/>
    <s v="WFP"/>
    <x v="1"/>
    <x v="13"/>
    <n v="3"/>
    <n v="0.1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10"/>
    <n v="1"/>
    <n v="0.0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8"/>
    <n v="8"/>
    <n v="0.4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11"/>
    <n v="3"/>
    <n v="0.1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12"/>
    <n v="1"/>
    <n v="0.0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9"/>
    <n v="6"/>
    <n v="0.3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19"/>
    <n v="1"/>
    <n v="0.0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1"/>
    <x v="5"/>
    <s v="WFP"/>
    <x v="1"/>
    <x v="23"/>
    <n v="1"/>
    <n v="0.05"/>
    <n v="33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6"/>
    <s v="WFP"/>
    <x v="1"/>
    <x v="7"/>
    <n v="1"/>
    <n v="0.05"/>
    <n v="36"/>
    <m/>
    <m/>
    <m/>
    <m/>
    <m/>
    <s v="Y"/>
    <n v="1"/>
    <s v="0 9"/>
    <s v="L"/>
    <n v="20"/>
    <m/>
    <m/>
    <n v="20"/>
    <m/>
    <n v="0"/>
    <n v="0"/>
    <m/>
    <s v="dead base"/>
    <n v="1"/>
    <x v="25"/>
    <m/>
  </r>
  <r>
    <d v="2013-12-30T00:00:00"/>
    <x v="2"/>
    <x v="2"/>
    <x v="6"/>
    <s v="WFP"/>
    <x v="1"/>
    <x v="9"/>
    <n v="1"/>
    <n v="0.05"/>
    <n v="36"/>
    <m/>
    <m/>
    <m/>
    <m/>
    <m/>
    <s v="Y"/>
    <n v="2"/>
    <n v="9"/>
    <s v="L"/>
    <n v="14"/>
    <m/>
    <m/>
    <n v="14"/>
    <m/>
    <n v="1"/>
    <n v="1"/>
    <s v="FB"/>
    <s v="fish bitten"/>
    <n v="1"/>
    <x v="18"/>
    <m/>
  </r>
  <r>
    <d v="2013-12-30T00:00:00"/>
    <x v="2"/>
    <x v="2"/>
    <x v="6"/>
    <s v="WFP"/>
    <x v="1"/>
    <x v="7"/>
    <n v="1"/>
    <n v="0.05"/>
    <n v="36"/>
    <m/>
    <m/>
    <m/>
    <m/>
    <m/>
    <s v="Y"/>
    <n v="3"/>
    <n v="11"/>
    <s v="R"/>
    <n v="9"/>
    <m/>
    <m/>
    <n v="9"/>
    <m/>
    <n v="1"/>
    <n v="1"/>
    <s v="PE"/>
    <s v="polyps extended- looks necrotic"/>
    <n v="1"/>
    <x v="28"/>
    <m/>
  </r>
  <r>
    <d v="2013-12-30T00:00:00"/>
    <x v="2"/>
    <x v="2"/>
    <x v="6"/>
    <s v="WFP"/>
    <x v="1"/>
    <x v="11"/>
    <n v="1"/>
    <n v="0.05"/>
    <n v="36"/>
    <m/>
    <m/>
    <m/>
    <m/>
    <m/>
    <s v="Y"/>
    <n v="4"/>
    <s v="11 7"/>
    <s v="L"/>
    <n v="12"/>
    <m/>
    <m/>
    <n v="12"/>
    <m/>
    <n v="0"/>
    <n v="0"/>
    <m/>
    <s v="dead center"/>
    <n v="1"/>
    <x v="5"/>
    <m/>
  </r>
  <r>
    <d v="2013-12-30T00:00:00"/>
    <x v="2"/>
    <x v="2"/>
    <x v="6"/>
    <s v="WFP"/>
    <x v="1"/>
    <x v="12"/>
    <n v="1"/>
    <n v="0.05"/>
    <n v="36"/>
    <m/>
    <m/>
    <m/>
    <m/>
    <m/>
    <s v="Y"/>
    <n v="5"/>
    <s v="15 9"/>
    <s v="L"/>
    <n v="13"/>
    <m/>
    <m/>
    <n v="13"/>
    <m/>
    <n v="0"/>
    <n v="0"/>
    <m/>
    <m/>
    <n v="0"/>
    <x v="0"/>
    <m/>
  </r>
  <r>
    <d v="2013-12-30T00:00:00"/>
    <x v="2"/>
    <x v="2"/>
    <x v="6"/>
    <s v="WFP"/>
    <x v="1"/>
    <x v="12"/>
    <n v="1"/>
    <n v="0.05"/>
    <n v="36"/>
    <m/>
    <m/>
    <m/>
    <m/>
    <m/>
    <s v="Y"/>
    <n v="6"/>
    <s v="16 3"/>
    <s v="L"/>
    <n v="14"/>
    <m/>
    <m/>
    <n v="14"/>
    <m/>
    <n v="0"/>
    <n v="0"/>
    <m/>
    <m/>
    <n v="1"/>
    <x v="1"/>
    <m/>
  </r>
  <r>
    <d v="2013-12-30T00:00:00"/>
    <x v="2"/>
    <x v="2"/>
    <x v="6"/>
    <s v="WFP"/>
    <x v="1"/>
    <x v="12"/>
    <n v="1"/>
    <n v="0.05"/>
    <n v="36"/>
    <m/>
    <m/>
    <m/>
    <m/>
    <m/>
    <s v="Y"/>
    <n v="7"/>
    <s v="16 6"/>
    <s v="R"/>
    <n v="11"/>
    <m/>
    <m/>
    <n v="11"/>
    <m/>
    <n v="0"/>
    <n v="0"/>
    <m/>
    <m/>
    <n v="1"/>
    <x v="1"/>
    <m/>
  </r>
  <r>
    <d v="2013-12-30T00:00:00"/>
    <x v="2"/>
    <x v="2"/>
    <x v="6"/>
    <s v="WFP"/>
    <x v="1"/>
    <x v="9"/>
    <n v="1"/>
    <n v="0.05"/>
    <n v="36"/>
    <m/>
    <m/>
    <m/>
    <m/>
    <m/>
    <s v="Y"/>
    <n v="8"/>
    <s v="19 1"/>
    <s v="R"/>
    <n v="21"/>
    <m/>
    <m/>
    <n v="21"/>
    <m/>
    <n v="0"/>
    <n v="0"/>
    <m/>
    <m/>
    <n v="1"/>
    <x v="3"/>
    <m/>
  </r>
  <r>
    <d v="2013-12-30T00:00:00"/>
    <x v="2"/>
    <x v="2"/>
    <x v="6"/>
    <s v="JDC"/>
    <x v="1"/>
    <x v="8"/>
    <n v="3"/>
    <n v="0.15"/>
    <n v="36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6"/>
    <s v="JDC"/>
    <x v="1"/>
    <x v="7"/>
    <n v="1"/>
    <n v="0.05"/>
    <n v="36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6"/>
    <s v="JDC"/>
    <x v="1"/>
    <x v="11"/>
    <n v="1"/>
    <n v="0.05"/>
    <n v="36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6"/>
    <s v="JDC"/>
    <x v="1"/>
    <x v="9"/>
    <n v="11"/>
    <n v="0.55000000000000004"/>
    <n v="36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6"/>
    <s v="JDC"/>
    <x v="1"/>
    <x v="15"/>
    <n v="1"/>
    <n v="0.05"/>
    <n v="36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7"/>
    <s v="JDC"/>
    <x v="1"/>
    <x v="8"/>
    <n v="1"/>
    <n v="0.05"/>
    <n v="38"/>
    <m/>
    <m/>
    <m/>
    <m/>
    <m/>
    <s v="Y"/>
    <n v="1"/>
    <s v="3 2"/>
    <s v="C/L"/>
    <n v="9"/>
    <m/>
    <m/>
    <n v="9"/>
    <m/>
    <n v="0"/>
    <n v="0"/>
    <m/>
    <s v="dead base"/>
    <n v="1"/>
    <x v="3"/>
    <m/>
  </r>
  <r>
    <d v="2013-12-30T00:00:00"/>
    <x v="2"/>
    <x v="2"/>
    <x v="7"/>
    <s v="JDC"/>
    <x v="1"/>
    <x v="12"/>
    <n v="1"/>
    <n v="0.05"/>
    <n v="38"/>
    <m/>
    <m/>
    <m/>
    <m/>
    <m/>
    <s v="Y"/>
    <n v="2"/>
    <s v="6 2"/>
    <s v="L"/>
    <n v="10"/>
    <m/>
    <m/>
    <n v="10"/>
    <m/>
    <n v="0"/>
    <n v="0"/>
    <m/>
    <m/>
    <n v="1"/>
    <x v="1"/>
    <m/>
  </r>
  <r>
    <d v="2013-12-30T00:00:00"/>
    <x v="2"/>
    <x v="2"/>
    <x v="7"/>
    <s v="JDC"/>
    <x v="1"/>
    <x v="42"/>
    <n v="1"/>
    <n v="0.05"/>
    <n v="38"/>
    <m/>
    <m/>
    <m/>
    <m/>
    <m/>
    <s v="Y"/>
    <n v="3"/>
    <s v="6 8"/>
    <s v="R"/>
    <n v="32"/>
    <m/>
    <m/>
    <n v="32"/>
    <m/>
    <n v="0"/>
    <n v="0"/>
    <m/>
    <s v="dead south side"/>
    <n v="1"/>
    <x v="5"/>
    <m/>
  </r>
  <r>
    <d v="2013-12-30T00:00:00"/>
    <x v="2"/>
    <x v="2"/>
    <x v="7"/>
    <s v="JDC"/>
    <x v="1"/>
    <x v="13"/>
    <n v="1"/>
    <n v="0.05"/>
    <n v="38"/>
    <m/>
    <m/>
    <m/>
    <m/>
    <m/>
    <s v="Y"/>
    <n v="4"/>
    <s v="12 3"/>
    <s v="L"/>
    <n v="7"/>
    <m/>
    <m/>
    <n v="7"/>
    <m/>
    <n v="0"/>
    <n v="0"/>
    <m/>
    <m/>
    <n v="0"/>
    <x v="0"/>
    <m/>
  </r>
  <r>
    <d v="2013-12-30T00:00:00"/>
    <x v="2"/>
    <x v="2"/>
    <x v="7"/>
    <s v="JDC"/>
    <x v="1"/>
    <x v="9"/>
    <n v="1"/>
    <n v="0.05"/>
    <n v="38"/>
    <m/>
    <m/>
    <m/>
    <m/>
    <m/>
    <s v="Y"/>
    <n v="5"/>
    <s v="15 2"/>
    <s v="L"/>
    <n v="8"/>
    <m/>
    <m/>
    <n v="8"/>
    <m/>
    <n v="0"/>
    <n v="0"/>
    <m/>
    <m/>
    <n v="1"/>
    <x v="6"/>
    <m/>
  </r>
  <r>
    <d v="2013-12-30T00:00:00"/>
    <x v="2"/>
    <x v="2"/>
    <x v="7"/>
    <s v="JDC"/>
    <x v="1"/>
    <x v="12"/>
    <n v="1"/>
    <n v="0.05"/>
    <n v="38"/>
    <m/>
    <m/>
    <m/>
    <m/>
    <m/>
    <s v="Y"/>
    <n v="6"/>
    <s v="15 3"/>
    <s v="L"/>
    <n v="11"/>
    <m/>
    <m/>
    <n v="11"/>
    <m/>
    <n v="0"/>
    <n v="0"/>
    <m/>
    <m/>
    <n v="1"/>
    <x v="1"/>
    <m/>
  </r>
  <r>
    <d v="2013-12-30T00:00:00"/>
    <x v="2"/>
    <x v="2"/>
    <x v="7"/>
    <s v="JDC"/>
    <x v="1"/>
    <x v="12"/>
    <n v="1"/>
    <n v="0.05"/>
    <n v="38"/>
    <m/>
    <m/>
    <m/>
    <m/>
    <m/>
    <s v="Y"/>
    <n v="7"/>
    <s v="16 2"/>
    <s v="L"/>
    <n v="13"/>
    <m/>
    <m/>
    <n v="13"/>
    <m/>
    <n v="0"/>
    <n v="0"/>
    <m/>
    <m/>
    <n v="1"/>
    <x v="1"/>
    <m/>
  </r>
  <r>
    <d v="2013-12-30T00:00:00"/>
    <x v="2"/>
    <x v="2"/>
    <x v="7"/>
    <s v="JDC"/>
    <x v="1"/>
    <x v="12"/>
    <n v="1"/>
    <n v="0.05"/>
    <n v="38"/>
    <m/>
    <m/>
    <m/>
    <m/>
    <m/>
    <s v="Y"/>
    <n v="8"/>
    <s v="17 5"/>
    <m/>
    <n v="67"/>
    <m/>
    <m/>
    <n v="67"/>
    <m/>
    <n v="0"/>
    <n v="0"/>
    <m/>
    <s v="dead patches"/>
    <n v="0"/>
    <x v="0"/>
    <m/>
  </r>
  <r>
    <d v="2013-12-30T00:00:00"/>
    <x v="2"/>
    <x v="2"/>
    <x v="7"/>
    <s v="JDC"/>
    <x v="1"/>
    <x v="10"/>
    <m/>
    <n v="0"/>
    <n v="38"/>
    <m/>
    <m/>
    <m/>
    <m/>
    <m/>
    <s v="Y"/>
    <n v="9"/>
    <m/>
    <m/>
    <m/>
    <m/>
    <m/>
    <m/>
    <m/>
    <m/>
    <m/>
    <m/>
    <s v="no data"/>
    <n v="0"/>
    <x v="0"/>
    <m/>
  </r>
  <r>
    <d v="2013-12-30T00:00:00"/>
    <x v="2"/>
    <x v="2"/>
    <x v="7"/>
    <s v="JDC"/>
    <x v="1"/>
    <x v="8"/>
    <n v="6"/>
    <n v="0.3"/>
    <n v="38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7"/>
    <s v="JDC"/>
    <x v="1"/>
    <x v="12"/>
    <n v="1"/>
    <n v="0.05"/>
    <n v="38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7"/>
    <s v="JDC"/>
    <x v="1"/>
    <x v="14"/>
    <n v="1"/>
    <n v="0.05"/>
    <n v="38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7"/>
    <s v="JDC"/>
    <x v="1"/>
    <x v="9"/>
    <n v="11"/>
    <n v="0.55000000000000004"/>
    <n v="38"/>
    <m/>
    <m/>
    <m/>
    <m/>
    <m/>
    <m/>
    <m/>
    <m/>
    <m/>
    <m/>
    <m/>
    <m/>
    <m/>
    <m/>
    <m/>
    <m/>
    <m/>
    <m/>
    <m/>
    <x v="0"/>
    <m/>
  </r>
  <r>
    <d v="2013-12-30T00:00:00"/>
    <x v="2"/>
    <x v="2"/>
    <x v="8"/>
    <s v="JDC"/>
    <x v="1"/>
    <x v="22"/>
    <n v="1"/>
    <n v="0.05"/>
    <n v="34"/>
    <m/>
    <m/>
    <m/>
    <m/>
    <m/>
    <s v="Y"/>
    <n v="1"/>
    <s v="1 1"/>
    <s v="R"/>
    <n v="10"/>
    <m/>
    <m/>
    <n v="10"/>
    <m/>
    <n v="0"/>
    <n v="0"/>
    <m/>
    <m/>
    <n v="0"/>
    <x v="0"/>
    <m/>
  </r>
  <r>
    <d v="2013-12-30T00:00:00"/>
    <x v="2"/>
    <x v="2"/>
    <x v="8"/>
    <s v="JDC"/>
    <x v="1"/>
    <x v="8"/>
    <n v="1"/>
    <n v="0.05"/>
    <n v="34"/>
    <m/>
    <m/>
    <m/>
    <m/>
    <m/>
    <s v="Y"/>
    <n v="2"/>
    <s v="2 3"/>
    <s v="L"/>
    <n v="20"/>
    <m/>
    <m/>
    <n v="20"/>
    <m/>
    <n v="0"/>
    <n v="0"/>
    <m/>
    <s v="lots of dead area"/>
    <n v="1"/>
    <x v="9"/>
    <m/>
  </r>
  <r>
    <d v="2013-12-30T00:00:00"/>
    <x v="2"/>
    <x v="2"/>
    <x v="8"/>
    <s v="JDC"/>
    <x v="1"/>
    <x v="18"/>
    <n v="1"/>
    <n v="0.05"/>
    <n v="34"/>
    <m/>
    <m/>
    <m/>
    <m/>
    <m/>
    <s v="Y"/>
    <n v="3"/>
    <s v="9 3"/>
    <s v="R"/>
    <n v="11"/>
    <m/>
    <m/>
    <n v="11"/>
    <m/>
    <n v="0"/>
    <n v="0"/>
    <m/>
    <m/>
    <n v="1"/>
    <x v="1"/>
    <m/>
  </r>
  <r>
    <d v="2013-12-30T00:00:00"/>
    <x v="2"/>
    <x v="2"/>
    <x v="8"/>
    <s v="JDC"/>
    <x v="1"/>
    <x v="9"/>
    <n v="1"/>
    <n v="0.05"/>
    <n v="34"/>
    <m/>
    <m/>
    <m/>
    <m/>
    <m/>
    <s v="Y"/>
    <n v="4"/>
    <s v="11 4"/>
    <s v="L"/>
    <n v="17"/>
    <m/>
    <m/>
    <n v="17"/>
    <m/>
    <n v="0"/>
    <n v="0"/>
    <m/>
    <m/>
    <n v="1"/>
    <x v="29"/>
    <m/>
  </r>
  <r>
    <d v="2013-12-30T00:00:00"/>
    <x v="2"/>
    <x v="2"/>
    <x v="8"/>
    <s v="JDC"/>
    <x v="1"/>
    <x v="9"/>
    <n v="1"/>
    <n v="0.05"/>
    <n v="34"/>
    <m/>
    <m/>
    <m/>
    <m/>
    <m/>
    <s v="Y"/>
    <n v="5"/>
    <s v="18 7"/>
    <s v="R"/>
    <n v="15"/>
    <m/>
    <m/>
    <n v="15"/>
    <m/>
    <n v="0"/>
    <n v="0"/>
    <m/>
    <m/>
    <n v="1"/>
    <x v="2"/>
    <m/>
  </r>
  <r>
    <d v="2013-12-30T00:00:00"/>
    <x v="2"/>
    <x v="2"/>
    <x v="8"/>
    <s v="JDC"/>
    <x v="1"/>
    <x v="7"/>
    <n v="1"/>
    <n v="0.05"/>
    <n v="34"/>
    <m/>
    <m/>
    <m/>
    <m/>
    <m/>
    <s v="Y"/>
    <n v="6"/>
    <s v="18 8"/>
    <s v="L"/>
    <n v="25"/>
    <m/>
    <m/>
    <n v="25"/>
    <m/>
    <n v="0"/>
    <n v="0"/>
    <m/>
    <m/>
    <n v="1"/>
    <x v="4"/>
    <m/>
  </r>
  <r>
    <d v="2013-12-30T00:00:00"/>
    <x v="2"/>
    <x v="2"/>
    <x v="8"/>
    <s v="JDC"/>
    <x v="1"/>
    <x v="23"/>
    <n v="1"/>
    <n v="0.05"/>
    <n v="34"/>
    <m/>
    <m/>
    <m/>
    <m/>
    <m/>
    <s v="Y"/>
    <n v="7"/>
    <s v="19 1"/>
    <s v="L"/>
    <n v="23"/>
    <m/>
    <m/>
    <n v="23"/>
    <m/>
    <n v="0"/>
    <n v="0"/>
    <m/>
    <m/>
    <n v="1"/>
    <x v="24"/>
    <m/>
  </r>
  <r>
    <d v="2013-12-30T00:00:00"/>
    <x v="2"/>
    <x v="2"/>
    <x v="8"/>
    <s v="JDC"/>
    <x v="1"/>
    <x v="10"/>
    <n v="1"/>
    <n v="0.05"/>
    <n v="34"/>
    <m/>
    <m/>
    <m/>
    <m/>
    <m/>
    <s v="Y"/>
    <n v="8"/>
    <s v="19 4"/>
    <s v="R"/>
    <n v="57"/>
    <m/>
    <m/>
    <n v="57"/>
    <m/>
    <n v="0"/>
    <n v="0"/>
    <m/>
    <s v="one new small dead spot on edge, poss compation , no other abnormalities"/>
    <n v="0"/>
    <x v="0"/>
    <m/>
  </r>
  <r>
    <m/>
    <x v="3"/>
    <x v="8"/>
    <x v="24"/>
    <m/>
    <x v="4"/>
    <x v="37"/>
    <m/>
    <m/>
    <m/>
    <m/>
    <m/>
    <m/>
    <m/>
    <m/>
    <m/>
    <m/>
    <m/>
    <m/>
    <m/>
    <m/>
    <m/>
    <m/>
    <m/>
    <m/>
    <m/>
    <m/>
    <m/>
    <m/>
    <x v="0"/>
    <m/>
  </r>
  <r>
    <m/>
    <x v="3"/>
    <x v="8"/>
    <x v="24"/>
    <m/>
    <x v="4"/>
    <x v="37"/>
    <m/>
    <m/>
    <m/>
    <m/>
    <m/>
    <m/>
    <m/>
    <m/>
    <m/>
    <m/>
    <m/>
    <m/>
    <m/>
    <m/>
    <m/>
    <m/>
    <m/>
    <m/>
    <m/>
    <m/>
    <m/>
    <m/>
    <x v="0"/>
    <m/>
  </r>
  <r>
    <m/>
    <x v="3"/>
    <x v="8"/>
    <x v="24"/>
    <m/>
    <x v="4"/>
    <x v="37"/>
    <m/>
    <m/>
    <m/>
    <m/>
    <m/>
    <m/>
    <m/>
    <m/>
    <m/>
    <m/>
    <m/>
    <m/>
    <m/>
    <m/>
    <m/>
    <m/>
    <m/>
    <m/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43" firstHeaderRow="1" firstDataRow="2" firstDataCol="1"/>
  <pivotFields count="31">
    <pivotField showAll="0"/>
    <pivotField axis="axisCol" showAll="0">
      <items count="6">
        <item x="0"/>
        <item x="1"/>
        <item x="2"/>
        <item m="1" x="4"/>
        <item x="3"/>
        <item t="default"/>
      </items>
    </pivotField>
    <pivotField axis="axisRow" showAll="0">
      <items count="10">
        <item x="3"/>
        <item x="6"/>
        <item x="0"/>
        <item x="1"/>
        <item x="2"/>
        <item x="7"/>
        <item x="4"/>
        <item x="5"/>
        <item x="8"/>
        <item t="default"/>
      </items>
    </pivotField>
    <pivotField showAll="0"/>
    <pivotField showAll="0"/>
    <pivotField axis="axisRow" showAll="0">
      <items count="11">
        <item x="0"/>
        <item m="1" x="6"/>
        <item x="1"/>
        <item m="1" x="5"/>
        <item m="1" x="7"/>
        <item x="2"/>
        <item m="1" x="9"/>
        <item x="3"/>
        <item m="1" x="8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2"/>
  </rowFields>
  <rowItems count="3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9"/>
    </i>
    <i r="1">
      <x v="8"/>
    </i>
    <i t="grand">
      <x/>
    </i>
  </rowItems>
  <colFields count="1">
    <field x="1"/>
  </colFields>
  <colItems count="5">
    <i>
      <x/>
    </i>
    <i>
      <x v="1"/>
    </i>
    <i>
      <x v="2"/>
    </i>
    <i>
      <x v="4"/>
    </i>
    <i t="grand">
      <x/>
    </i>
  </colItems>
  <dataFields count="1">
    <dataField name="Count of Total Cou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55" firstHeaderRow="1" firstDataRow="1" firstDataCol="1"/>
  <pivotFields count="31">
    <pivotField showAll="0"/>
    <pivotField axis="axisRow" showAll="0">
      <items count="6">
        <item x="0"/>
        <item x="1"/>
        <item x="2"/>
        <item m="1" x="4"/>
        <item x="3"/>
        <item t="default"/>
      </items>
    </pivotField>
    <pivotField showAll="0" defaultSubtotal="0"/>
    <pivotField showAll="0" defaultSubtotal="0"/>
    <pivotField showAll="0"/>
    <pivotField axis="axisRow" showAll="0">
      <items count="11">
        <item x="0"/>
        <item m="1" x="6"/>
        <item x="1"/>
        <item m="1" x="5"/>
        <item m="1" x="7"/>
        <item x="2"/>
        <item m="1" x="9"/>
        <item x="3"/>
        <item m="1" x="8"/>
        <item sd="0" x="4"/>
        <item t="default"/>
      </items>
    </pivotField>
    <pivotField axis="axisRow" showAll="0">
      <items count="61">
        <item sd="0" x="36"/>
        <item sd="0" x="39"/>
        <item sd="0" x="24"/>
        <item sd="0" m="1" x="51"/>
        <item sd="0" x="30"/>
        <item sd="0" x="22"/>
        <item sd="0" x="21"/>
        <item sd="0" x="13"/>
        <item sd="0" x="18"/>
        <item sd="0" m="1" x="49"/>
        <item sd="0" x="23"/>
        <item sd="0" m="1" x="53"/>
        <item sd="0" x="40"/>
        <item sd="0" x="28"/>
        <item sd="0" x="4"/>
        <item sd="0" x="0"/>
        <item sd="0" x="17"/>
        <item sd="0" x="34"/>
        <item sd="0" x="27"/>
        <item sd="0" x="3"/>
        <item sd="0" x="15"/>
        <item sd="0" x="10"/>
        <item sd="0" m="1" x="47"/>
        <item sd="0" x="12"/>
        <item sd="0" x="41"/>
        <item sd="0" x="6"/>
        <item sd="0" x="20"/>
        <item sd="0" x="19"/>
        <item sd="0" x="42"/>
        <item sd="0" x="16"/>
        <item sd="0" x="31"/>
        <item sd="0" x="5"/>
        <item sd="0" x="32"/>
        <item sd="0" x="9"/>
        <item sd="0" x="44"/>
        <item sd="0" x="14"/>
        <item sd="0" x="2"/>
        <item sd="0" x="1"/>
        <item sd="0" x="43"/>
        <item sd="0" x="33"/>
        <item sd="0" x="8"/>
        <item sd="0" m="1" x="54"/>
        <item sd="0" m="1" x="55"/>
        <item sd="0" x="7"/>
        <item sd="0" x="11"/>
        <item sd="0" x="26"/>
        <item sd="0" x="25"/>
        <item sd="0" x="29"/>
        <item sd="0" m="1" x="52"/>
        <item sd="0" x="37"/>
        <item sd="0" m="1" x="57"/>
        <item sd="0" m="1" x="58"/>
        <item m="1" x="46"/>
        <item x="35"/>
        <item x="38"/>
        <item m="1" x="48"/>
        <item m="1" x="45"/>
        <item m="1" x="59"/>
        <item m="1" x="50"/>
        <item m="1" x="56"/>
        <item t="default" sd="0"/>
      </items>
    </pivotField>
    <pivotField dataField="1"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5"/>
    <field x="6"/>
    <field x="1"/>
  </rowFields>
  <rowItems count="54">
    <i>
      <x/>
    </i>
    <i r="1">
      <x v="14"/>
    </i>
    <i r="1">
      <x v="15"/>
    </i>
    <i r="1">
      <x v="19"/>
    </i>
    <i r="1">
      <x v="25"/>
    </i>
    <i r="1">
      <x v="31"/>
    </i>
    <i r="1">
      <x v="32"/>
    </i>
    <i r="1">
      <x v="36"/>
    </i>
    <i r="1">
      <x v="37"/>
    </i>
    <i>
      <x v="2"/>
    </i>
    <i r="1">
      <x/>
    </i>
    <i r="1">
      <x v="1"/>
    </i>
    <i r="1">
      <x v="5"/>
    </i>
    <i r="1">
      <x v="6"/>
    </i>
    <i r="1">
      <x v="7"/>
    </i>
    <i r="1">
      <x v="8"/>
    </i>
    <i r="1">
      <x v="10"/>
    </i>
    <i r="1">
      <x v="16"/>
    </i>
    <i r="1">
      <x v="17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3"/>
    </i>
    <i r="1">
      <x v="44"/>
    </i>
    <i r="1">
      <x v="49"/>
    </i>
    <i r="1">
      <x v="53"/>
    </i>
    <i r="2">
      <x/>
    </i>
    <i r="2">
      <x v="1"/>
    </i>
    <i r="1">
      <x v="54"/>
    </i>
    <i r="2">
      <x/>
    </i>
    <i>
      <x v="5"/>
    </i>
    <i r="1">
      <x v="2"/>
    </i>
    <i r="1">
      <x v="4"/>
    </i>
    <i r="1">
      <x v="12"/>
    </i>
    <i r="1">
      <x v="13"/>
    </i>
    <i r="1">
      <x v="18"/>
    </i>
    <i r="1">
      <x v="45"/>
    </i>
    <i r="1">
      <x v="46"/>
    </i>
    <i r="1">
      <x v="47"/>
    </i>
    <i>
      <x v="7"/>
    </i>
    <i r="1">
      <x v="30"/>
    </i>
    <i>
      <x v="9"/>
    </i>
    <i t="grand">
      <x/>
    </i>
  </rowItems>
  <colItems count="1">
    <i/>
  </colItems>
  <dataFields count="1">
    <dataField name="Count of Total Cou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U55" firstHeaderRow="1" firstDataRow="3" firstDataCol="1"/>
  <pivotFields count="31">
    <pivotField showAll="0"/>
    <pivotField showAll="0"/>
    <pivotField axis="axisCol" showAll="0" defaultSubtotal="0">
      <items count="9">
        <item x="3"/>
        <item x="6"/>
        <item x="0"/>
        <item x="1"/>
        <item x="2"/>
        <item x="7"/>
        <item x="4"/>
        <item x="5"/>
        <item x="8"/>
      </items>
    </pivotField>
    <pivotField showAll="0" defaultSubtotal="0"/>
    <pivotField showAll="0"/>
    <pivotField axis="axisRow" showAll="0">
      <items count="11">
        <item x="0"/>
        <item m="1" x="6"/>
        <item x="1"/>
        <item m="1" x="5"/>
        <item m="1" x="7"/>
        <item x="2"/>
        <item m="1" x="9"/>
        <item x="3"/>
        <item m="1" x="8"/>
        <item x="4"/>
        <item t="default"/>
      </items>
    </pivotField>
    <pivotField axis="axisRow" showAll="0">
      <items count="61">
        <item x="36"/>
        <item x="39"/>
        <item x="24"/>
        <item m="1" x="51"/>
        <item x="30"/>
        <item x="22"/>
        <item x="21"/>
        <item x="13"/>
        <item x="18"/>
        <item m="1" x="49"/>
        <item m="1" x="57"/>
        <item x="23"/>
        <item m="1" x="53"/>
        <item x="40"/>
        <item x="28"/>
        <item x="4"/>
        <item x="0"/>
        <item x="38"/>
        <item x="17"/>
        <item x="34"/>
        <item m="1" x="50"/>
        <item x="27"/>
        <item x="3"/>
        <item x="15"/>
        <item x="10"/>
        <item m="1" x="47"/>
        <item x="12"/>
        <item x="41"/>
        <item x="6"/>
        <item x="20"/>
        <item x="19"/>
        <item x="42"/>
        <item x="16"/>
        <item x="31"/>
        <item x="5"/>
        <item x="32"/>
        <item x="9"/>
        <item x="44"/>
        <item x="14"/>
        <item x="2"/>
        <item x="1"/>
        <item x="43"/>
        <item x="33"/>
        <item x="8"/>
        <item m="1" x="54"/>
        <item m="1" x="55"/>
        <item m="1" x="58"/>
        <item x="35"/>
        <item x="7"/>
        <item x="11"/>
        <item x="26"/>
        <item x="25"/>
        <item x="29"/>
        <item m="1" x="52"/>
        <item x="37"/>
        <item m="1" x="46"/>
        <item m="1" x="48"/>
        <item m="1" x="45"/>
        <item m="1" x="59"/>
        <item m="1" x="56"/>
        <item t="default"/>
      </items>
    </pivotField>
    <pivotField dataField="1"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52">
    <i>
      <x/>
    </i>
    <i r="1">
      <x v="15"/>
    </i>
    <i r="1">
      <x v="16"/>
    </i>
    <i r="1">
      <x v="22"/>
    </i>
    <i r="1">
      <x v="28"/>
    </i>
    <i r="1">
      <x v="34"/>
    </i>
    <i r="1">
      <x v="35"/>
    </i>
    <i r="1">
      <x v="39"/>
    </i>
    <i r="1">
      <x v="40"/>
    </i>
    <i>
      <x v="2"/>
    </i>
    <i r="1">
      <x/>
    </i>
    <i r="1">
      <x v="1"/>
    </i>
    <i r="1">
      <x v="5"/>
    </i>
    <i r="1">
      <x v="6"/>
    </i>
    <i r="1">
      <x v="7"/>
    </i>
    <i r="1">
      <x v="8"/>
    </i>
    <i r="1">
      <x v="11"/>
    </i>
    <i r="1">
      <x v="17"/>
    </i>
    <i r="1">
      <x v="18"/>
    </i>
    <i r="1">
      <x v="19"/>
    </i>
    <i r="1">
      <x v="23"/>
    </i>
    <i r="1">
      <x v="24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6"/>
    </i>
    <i r="1">
      <x v="37"/>
    </i>
    <i r="1">
      <x v="38"/>
    </i>
    <i r="1">
      <x v="41"/>
    </i>
    <i r="1">
      <x v="42"/>
    </i>
    <i r="1">
      <x v="43"/>
    </i>
    <i r="1">
      <x v="47"/>
    </i>
    <i r="1">
      <x v="48"/>
    </i>
    <i r="1">
      <x v="49"/>
    </i>
    <i r="1">
      <x v="54"/>
    </i>
    <i>
      <x v="5"/>
    </i>
    <i r="1">
      <x v="2"/>
    </i>
    <i r="1">
      <x v="4"/>
    </i>
    <i r="1">
      <x v="13"/>
    </i>
    <i r="1">
      <x v="14"/>
    </i>
    <i r="1">
      <x v="21"/>
    </i>
    <i r="1">
      <x v="50"/>
    </i>
    <i r="1">
      <x v="51"/>
    </i>
    <i r="1">
      <x v="52"/>
    </i>
    <i>
      <x v="7"/>
    </i>
    <i r="1">
      <x v="33"/>
    </i>
    <i>
      <x v="9"/>
    </i>
    <i r="1">
      <x v="54"/>
    </i>
    <i t="grand">
      <x/>
    </i>
  </rowItems>
  <colFields count="2">
    <field x="2"/>
    <field x="-2"/>
  </colFields>
  <colItems count="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dataFields count="2">
    <dataField name="Count of Total Count" fld="7" subtotal="count" baseField="0" baseItem="0"/>
    <dataField name="Count of Total Count2" fld="7" subtotal="count" baseField="5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7">
    <format dxfId="116">
      <pivotArea type="all" dataOnly="0" outline="0" fieldPosition="0"/>
    </format>
    <format dxfId="115">
      <pivotArea dataOnly="0" fieldPosition="0">
        <references count="1">
          <reference field="6" count="1">
            <x v="36"/>
          </reference>
        </references>
      </pivotArea>
    </format>
    <format dxfId="114">
      <pivotArea dataOnly="0" fieldPosition="0">
        <references count="1">
          <reference field="6" count="1">
            <x v="43"/>
          </reference>
        </references>
      </pivotArea>
    </format>
    <format dxfId="113">
      <pivotArea dataOnly="0" fieldPosition="0">
        <references count="1">
          <reference field="6" count="1">
            <x v="49"/>
          </reference>
        </references>
      </pivotArea>
    </format>
    <format dxfId="112">
      <pivotArea dataOnly="0" fieldPosition="0">
        <references count="1">
          <reference field="6" count="1">
            <x v="26"/>
          </reference>
        </references>
      </pivotArea>
    </format>
    <format dxfId="111">
      <pivotArea dataOnly="0" fieldPosition="0">
        <references count="1">
          <reference field="6" count="1">
            <x v="48"/>
          </reference>
        </references>
      </pivotArea>
    </format>
    <format dxfId="110">
      <pivotArea dataOnly="0" fieldPosition="0">
        <references count="1">
          <reference field="6" count="3">
            <x v="42"/>
            <x v="43"/>
            <x v="4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F128" firstHeaderRow="1" firstDataRow="2" firstDataCol="1"/>
  <pivotFields count="31">
    <pivotField showAll="0"/>
    <pivotField axis="axisCol" showAll="0">
      <items count="6">
        <item x="0"/>
        <item x="1"/>
        <item x="2"/>
        <item m="1" x="4"/>
        <item x="3"/>
        <item t="default"/>
      </items>
    </pivotField>
    <pivotField axis="axisRow" showAll="0">
      <items count="10">
        <item x="3"/>
        <item x="6"/>
        <item x="0"/>
        <item x="1"/>
        <item x="2"/>
        <item x="7"/>
        <item x="4"/>
        <item x="5"/>
        <item x="8"/>
        <item t="default"/>
      </items>
    </pivotField>
    <pivotField axis="axisRow" showAll="0">
      <items count="26">
        <item x="9"/>
        <item x="10"/>
        <item x="11"/>
        <item x="18"/>
        <item x="19"/>
        <item x="20"/>
        <item x="0"/>
        <item x="1"/>
        <item x="2"/>
        <item x="3"/>
        <item x="4"/>
        <item x="5"/>
        <item x="6"/>
        <item x="7"/>
        <item x="8"/>
        <item x="21"/>
        <item x="22"/>
        <item x="23"/>
        <item x="12"/>
        <item x="13"/>
        <item x="14"/>
        <item x="15"/>
        <item x="16"/>
        <item x="17"/>
        <item x="24"/>
        <item t="default"/>
      </items>
    </pivotField>
    <pivotField showAll="0"/>
    <pivotField axis="axisRow" showAll="0">
      <items count="11">
        <item x="0"/>
        <item m="1" x="6"/>
        <item x="1"/>
        <item m="1" x="5"/>
        <item m="1" x="7"/>
        <item x="2"/>
        <item m="1" x="9"/>
        <item x="3"/>
        <item m="1" x="8"/>
        <item x="4"/>
        <item t="default"/>
      </items>
    </pivotField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3"/>
    <field x="5"/>
  </rowFields>
  <rowItems count="126">
    <i>
      <x/>
    </i>
    <i r="1">
      <x/>
    </i>
    <i r="2">
      <x/>
    </i>
    <i r="2">
      <x v="2"/>
    </i>
    <i r="2">
      <x v="5"/>
    </i>
    <i r="2">
      <x v="7"/>
    </i>
    <i r="1">
      <x v="1"/>
    </i>
    <i r="2">
      <x/>
    </i>
    <i r="2">
      <x v="2"/>
    </i>
    <i r="2">
      <x v="5"/>
    </i>
    <i r="2">
      <x v="7"/>
    </i>
    <i r="1">
      <x v="2"/>
    </i>
    <i r="2">
      <x/>
    </i>
    <i r="2">
      <x v="2"/>
    </i>
    <i r="2">
      <x v="5"/>
    </i>
    <i>
      <x v="1"/>
    </i>
    <i r="1">
      <x v="3"/>
    </i>
    <i r="2">
      <x/>
    </i>
    <i r="2">
      <x v="2"/>
    </i>
    <i r="2">
      <x v="5"/>
    </i>
    <i r="1">
      <x v="4"/>
    </i>
    <i r="2">
      <x/>
    </i>
    <i r="2">
      <x v="2"/>
    </i>
    <i r="2">
      <x v="5"/>
    </i>
    <i r="2">
      <x v="7"/>
    </i>
    <i r="1">
      <x v="5"/>
    </i>
    <i r="2">
      <x/>
    </i>
    <i r="2">
      <x v="2"/>
    </i>
    <i r="2">
      <x v="5"/>
    </i>
    <i r="2">
      <x v="7"/>
    </i>
    <i>
      <x v="2"/>
    </i>
    <i r="1">
      <x v="6"/>
    </i>
    <i r="2">
      <x/>
    </i>
    <i r="2">
      <x v="2"/>
    </i>
    <i r="2">
      <x v="5"/>
    </i>
    <i r="2">
      <x v="7"/>
    </i>
    <i r="1">
      <x v="7"/>
    </i>
    <i r="2">
      <x/>
    </i>
    <i r="2">
      <x v="2"/>
    </i>
    <i r="2">
      <x v="5"/>
    </i>
    <i r="1">
      <x v="8"/>
    </i>
    <i r="2">
      <x/>
    </i>
    <i r="2">
      <x v="2"/>
    </i>
    <i r="2">
      <x v="5"/>
    </i>
    <i>
      <x v="3"/>
    </i>
    <i r="1">
      <x v="9"/>
    </i>
    <i r="2">
      <x/>
    </i>
    <i r="2">
      <x v="2"/>
    </i>
    <i r="2">
      <x v="5"/>
    </i>
    <i r="2">
      <x v="7"/>
    </i>
    <i r="1">
      <x v="10"/>
    </i>
    <i r="2">
      <x/>
    </i>
    <i r="2">
      <x v="2"/>
    </i>
    <i r="2">
      <x v="5"/>
    </i>
    <i r="2">
      <x v="7"/>
    </i>
    <i r="1">
      <x v="11"/>
    </i>
    <i r="2">
      <x/>
    </i>
    <i r="2">
      <x v="2"/>
    </i>
    <i r="2">
      <x v="5"/>
    </i>
    <i r="2">
      <x v="7"/>
    </i>
    <i>
      <x v="4"/>
    </i>
    <i r="1">
      <x v="12"/>
    </i>
    <i r="2">
      <x/>
    </i>
    <i r="2">
      <x v="2"/>
    </i>
    <i r="2">
      <x v="5"/>
    </i>
    <i r="2">
      <x v="7"/>
    </i>
    <i r="1">
      <x v="13"/>
    </i>
    <i r="2">
      <x/>
    </i>
    <i r="2">
      <x v="2"/>
    </i>
    <i r="2">
      <x v="5"/>
    </i>
    <i r="2">
      <x v="7"/>
    </i>
    <i r="1">
      <x v="14"/>
    </i>
    <i r="2">
      <x/>
    </i>
    <i r="2">
      <x v="2"/>
    </i>
    <i r="2">
      <x v="5"/>
    </i>
    <i r="2">
      <x v="7"/>
    </i>
    <i>
      <x v="5"/>
    </i>
    <i r="1">
      <x v="15"/>
    </i>
    <i r="2">
      <x/>
    </i>
    <i r="2">
      <x v="2"/>
    </i>
    <i r="2">
      <x v="5"/>
    </i>
    <i r="2">
      <x v="7"/>
    </i>
    <i r="1">
      <x v="16"/>
    </i>
    <i r="2">
      <x/>
    </i>
    <i r="2">
      <x v="2"/>
    </i>
    <i r="2">
      <x v="5"/>
    </i>
    <i r="1">
      <x v="17"/>
    </i>
    <i r="2">
      <x/>
    </i>
    <i r="2">
      <x v="2"/>
    </i>
    <i r="2">
      <x v="5"/>
    </i>
    <i>
      <x v="6"/>
    </i>
    <i r="1">
      <x v="18"/>
    </i>
    <i r="2">
      <x/>
    </i>
    <i r="2">
      <x v="2"/>
    </i>
    <i r="2">
      <x v="5"/>
    </i>
    <i r="2">
      <x v="7"/>
    </i>
    <i r="1">
      <x v="19"/>
    </i>
    <i r="2">
      <x/>
    </i>
    <i r="2">
      <x v="2"/>
    </i>
    <i r="2">
      <x v="5"/>
    </i>
    <i r="2">
      <x v="7"/>
    </i>
    <i r="1">
      <x v="20"/>
    </i>
    <i r="2">
      <x/>
    </i>
    <i r="2">
      <x v="2"/>
    </i>
    <i r="2">
      <x v="5"/>
    </i>
    <i r="2">
      <x v="7"/>
    </i>
    <i>
      <x v="7"/>
    </i>
    <i r="1">
      <x v="21"/>
    </i>
    <i r="2">
      <x/>
    </i>
    <i r="2">
      <x v="2"/>
    </i>
    <i r="2">
      <x v="5"/>
    </i>
    <i r="2">
      <x v="7"/>
    </i>
    <i r="1">
      <x v="22"/>
    </i>
    <i r="2">
      <x/>
    </i>
    <i r="2">
      <x v="2"/>
    </i>
    <i r="2">
      <x v="5"/>
    </i>
    <i r="2">
      <x v="7"/>
    </i>
    <i r="1">
      <x v="23"/>
    </i>
    <i r="2">
      <x/>
    </i>
    <i r="2">
      <x v="2"/>
    </i>
    <i r="2">
      <x v="5"/>
    </i>
    <i r="2">
      <x v="7"/>
    </i>
    <i>
      <x v="8"/>
    </i>
    <i r="1">
      <x v="24"/>
    </i>
    <i r="2">
      <x v="9"/>
    </i>
    <i t="grand">
      <x/>
    </i>
  </rowItems>
  <colFields count="1">
    <field x="1"/>
  </colFields>
  <colItems count="5">
    <i>
      <x/>
    </i>
    <i>
      <x v="1"/>
    </i>
    <i>
      <x v="2"/>
    </i>
    <i>
      <x v="4"/>
    </i>
    <i t="grand">
      <x/>
    </i>
  </colItems>
  <dataFields count="1">
    <dataField name="Sum of Density" fld="8" baseField="2" baseItem="0"/>
  </dataFields>
  <formats count="3">
    <format dxfId="109">
      <pivotArea type="all" dataOnly="0" outline="0" fieldPosition="0"/>
    </format>
    <format dxfId="108">
      <pivotArea type="all" dataOnly="0" outline="0" fieldPosition="0"/>
    </format>
    <format dxfId="10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83" firstHeaderRow="1" firstDataRow="2" firstDataCol="1"/>
  <pivotFields count="31">
    <pivotField showAll="0"/>
    <pivotField axis="axisCol" showAll="0">
      <items count="6">
        <item x="0"/>
        <item x="1"/>
        <item x="2"/>
        <item m="1" x="4"/>
        <item x="3"/>
        <item t="default"/>
      </items>
    </pivotField>
    <pivotField axis="axisRow" showAll="0">
      <items count="10">
        <item x="3"/>
        <item x="6"/>
        <item x="0"/>
        <item x="1"/>
        <item x="2"/>
        <item x="7"/>
        <item x="4"/>
        <item x="5"/>
        <item x="8"/>
        <item t="default"/>
      </items>
    </pivotField>
    <pivotField showAll="0">
      <items count="26">
        <item x="9"/>
        <item x="10"/>
        <item x="11"/>
        <item x="18"/>
        <item x="19"/>
        <item x="20"/>
        <item x="0"/>
        <item x="1"/>
        <item x="2"/>
        <item x="3"/>
        <item x="4"/>
        <item x="5"/>
        <item x="6"/>
        <item x="7"/>
        <item x="8"/>
        <item x="21"/>
        <item x="22"/>
        <item x="23"/>
        <item x="12"/>
        <item x="13"/>
        <item x="14"/>
        <item x="15"/>
        <item x="16"/>
        <item x="17"/>
        <item x="24"/>
        <item t="default"/>
      </items>
    </pivotField>
    <pivotField showAll="0"/>
    <pivotField axis="axisRow" multipleItemSelectionAllowed="1" showAll="0">
      <items count="11">
        <item x="0"/>
        <item m="1" x="6"/>
        <item x="1"/>
        <item m="1" x="5"/>
        <item m="1" x="7"/>
        <item h="1" x="2"/>
        <item m="1" x="9"/>
        <item h="1" x="3"/>
        <item m="1" x="8"/>
        <item h="1" x="4"/>
        <item t="default"/>
      </items>
    </pivotField>
    <pivotField axis="axisRow" showAll="0">
      <items count="61">
        <item m="1" x="45"/>
        <item x="36"/>
        <item x="39"/>
        <item x="24"/>
        <item m="1" x="51"/>
        <item x="30"/>
        <item x="22"/>
        <item x="21"/>
        <item x="13"/>
        <item x="18"/>
        <item m="1" x="49"/>
        <item x="38"/>
        <item m="1" x="57"/>
        <item x="23"/>
        <item m="1" x="53"/>
        <item x="40"/>
        <item m="1" x="50"/>
        <item m="1" x="59"/>
        <item x="28"/>
        <item x="4"/>
        <item x="0"/>
        <item x="17"/>
        <item x="34"/>
        <item x="27"/>
        <item x="3"/>
        <item x="15"/>
        <item x="10"/>
        <item m="1" x="47"/>
        <item x="12"/>
        <item x="41"/>
        <item x="6"/>
        <item x="20"/>
        <item x="19"/>
        <item x="42"/>
        <item x="16"/>
        <item x="31"/>
        <item x="5"/>
        <item x="32"/>
        <item x="9"/>
        <item x="44"/>
        <item x="14"/>
        <item x="2"/>
        <item x="1"/>
        <item x="43"/>
        <item x="33"/>
        <item x="8"/>
        <item m="1" x="54"/>
        <item m="1" x="55"/>
        <item m="1" x="58"/>
        <item x="35"/>
        <item m="1" x="48"/>
        <item m="1" x="46"/>
        <item x="7"/>
        <item x="11"/>
        <item x="26"/>
        <item x="25"/>
        <item x="29"/>
        <item m="1" x="56"/>
        <item m="1" x="52"/>
        <item x="3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5"/>
    <field x="2"/>
    <field x="6"/>
  </rowFields>
  <rowItems count="179">
    <i>
      <x/>
    </i>
    <i r="1">
      <x/>
    </i>
    <i r="2">
      <x v="20"/>
    </i>
    <i r="2">
      <x v="30"/>
    </i>
    <i r="2">
      <x v="36"/>
    </i>
    <i r="2">
      <x v="42"/>
    </i>
    <i r="1">
      <x v="1"/>
    </i>
    <i r="2">
      <x v="19"/>
    </i>
    <i r="2">
      <x v="20"/>
    </i>
    <i r="2">
      <x v="24"/>
    </i>
    <i r="2">
      <x v="30"/>
    </i>
    <i r="2">
      <x v="36"/>
    </i>
    <i r="2">
      <x v="41"/>
    </i>
    <i r="2">
      <x v="42"/>
    </i>
    <i r="1">
      <x v="2"/>
    </i>
    <i r="2">
      <x v="20"/>
    </i>
    <i r="2">
      <x v="24"/>
    </i>
    <i r="2">
      <x v="41"/>
    </i>
    <i r="2">
      <x v="42"/>
    </i>
    <i r="1">
      <x v="3"/>
    </i>
    <i r="2">
      <x v="19"/>
    </i>
    <i r="2">
      <x v="20"/>
    </i>
    <i r="2">
      <x v="24"/>
    </i>
    <i r="2">
      <x v="36"/>
    </i>
    <i r="2">
      <x v="41"/>
    </i>
    <i r="2">
      <x v="42"/>
    </i>
    <i r="1">
      <x v="4"/>
    </i>
    <i r="2">
      <x v="19"/>
    </i>
    <i r="2">
      <x v="20"/>
    </i>
    <i r="2">
      <x v="24"/>
    </i>
    <i r="2">
      <x v="30"/>
    </i>
    <i r="2">
      <x v="36"/>
    </i>
    <i r="2">
      <x v="41"/>
    </i>
    <i r="2">
      <x v="42"/>
    </i>
    <i r="1">
      <x v="5"/>
    </i>
    <i r="2">
      <x v="19"/>
    </i>
    <i r="2">
      <x v="20"/>
    </i>
    <i r="2">
      <x v="24"/>
    </i>
    <i r="2">
      <x v="30"/>
    </i>
    <i r="2">
      <x v="36"/>
    </i>
    <i r="2">
      <x v="37"/>
    </i>
    <i r="2">
      <x v="42"/>
    </i>
    <i r="1">
      <x v="6"/>
    </i>
    <i r="2">
      <x v="19"/>
    </i>
    <i r="2">
      <x v="20"/>
    </i>
    <i r="2">
      <x v="24"/>
    </i>
    <i r="2">
      <x v="30"/>
    </i>
    <i r="2">
      <x v="36"/>
    </i>
    <i r="2">
      <x v="41"/>
    </i>
    <i r="2">
      <x v="42"/>
    </i>
    <i r="1">
      <x v="7"/>
    </i>
    <i r="2">
      <x v="19"/>
    </i>
    <i r="2">
      <x v="20"/>
    </i>
    <i r="2">
      <x v="24"/>
    </i>
    <i r="2">
      <x v="30"/>
    </i>
    <i r="2">
      <x v="36"/>
    </i>
    <i r="2">
      <x v="37"/>
    </i>
    <i r="2">
      <x v="42"/>
    </i>
    <i>
      <x v="2"/>
    </i>
    <i r="1">
      <x/>
    </i>
    <i r="2">
      <x v="1"/>
    </i>
    <i r="2">
      <x v="8"/>
    </i>
    <i r="2">
      <x v="13"/>
    </i>
    <i r="2">
      <x v="22"/>
    </i>
    <i r="2">
      <x v="25"/>
    </i>
    <i r="2">
      <x v="26"/>
    </i>
    <i r="2">
      <x v="28"/>
    </i>
    <i r="2">
      <x v="34"/>
    </i>
    <i r="2">
      <x v="38"/>
    </i>
    <i r="2">
      <x v="40"/>
    </i>
    <i r="2">
      <x v="44"/>
    </i>
    <i r="2">
      <x v="45"/>
    </i>
    <i r="2">
      <x v="49"/>
    </i>
    <i r="2">
      <x v="52"/>
    </i>
    <i r="2">
      <x v="53"/>
    </i>
    <i r="1">
      <x v="1"/>
    </i>
    <i r="2">
      <x v="6"/>
    </i>
    <i r="2">
      <x v="8"/>
    </i>
    <i r="2">
      <x v="13"/>
    </i>
    <i r="2">
      <x v="26"/>
    </i>
    <i r="2">
      <x v="28"/>
    </i>
    <i r="2">
      <x v="38"/>
    </i>
    <i r="2">
      <x v="40"/>
    </i>
    <i r="2">
      <x v="45"/>
    </i>
    <i r="2">
      <x v="52"/>
    </i>
    <i r="2">
      <x v="53"/>
    </i>
    <i r="1">
      <x v="2"/>
    </i>
    <i r="2">
      <x v="1"/>
    </i>
    <i r="2">
      <x v="8"/>
    </i>
    <i r="2">
      <x v="25"/>
    </i>
    <i r="2">
      <x v="26"/>
    </i>
    <i r="2">
      <x v="28"/>
    </i>
    <i r="2">
      <x v="38"/>
    </i>
    <i r="2">
      <x v="40"/>
    </i>
    <i r="2">
      <x v="45"/>
    </i>
    <i r="2">
      <x v="49"/>
    </i>
    <i r="2">
      <x v="52"/>
    </i>
    <i r="2">
      <x v="53"/>
    </i>
    <i r="1">
      <x v="3"/>
    </i>
    <i r="2">
      <x v="6"/>
    </i>
    <i r="2">
      <x v="8"/>
    </i>
    <i r="2">
      <x v="9"/>
    </i>
    <i r="2">
      <x v="13"/>
    </i>
    <i r="2">
      <x v="21"/>
    </i>
    <i r="2">
      <x v="26"/>
    </i>
    <i r="2">
      <x v="28"/>
    </i>
    <i r="2">
      <x v="31"/>
    </i>
    <i r="2">
      <x v="32"/>
    </i>
    <i r="2">
      <x v="34"/>
    </i>
    <i r="2">
      <x v="38"/>
    </i>
    <i r="2">
      <x v="40"/>
    </i>
    <i r="2">
      <x v="45"/>
    </i>
    <i r="2">
      <x v="52"/>
    </i>
    <i r="2">
      <x v="53"/>
    </i>
    <i r="1">
      <x v="4"/>
    </i>
    <i r="2">
      <x v="6"/>
    </i>
    <i r="2">
      <x v="7"/>
    </i>
    <i r="2">
      <x v="8"/>
    </i>
    <i r="2">
      <x v="9"/>
    </i>
    <i r="2">
      <x v="13"/>
    </i>
    <i r="2">
      <x v="25"/>
    </i>
    <i r="2">
      <x v="26"/>
    </i>
    <i r="2">
      <x v="28"/>
    </i>
    <i r="2">
      <x v="29"/>
    </i>
    <i r="2">
      <x v="33"/>
    </i>
    <i r="2">
      <x v="38"/>
    </i>
    <i r="2">
      <x v="40"/>
    </i>
    <i r="2">
      <x v="45"/>
    </i>
    <i r="2">
      <x v="52"/>
    </i>
    <i r="2">
      <x v="53"/>
    </i>
    <i r="1">
      <x v="5"/>
    </i>
    <i r="2">
      <x v="2"/>
    </i>
    <i r="2">
      <x v="6"/>
    </i>
    <i r="2">
      <x v="8"/>
    </i>
    <i r="2">
      <x v="9"/>
    </i>
    <i r="2">
      <x v="21"/>
    </i>
    <i r="2">
      <x v="26"/>
    </i>
    <i r="2">
      <x v="28"/>
    </i>
    <i r="2">
      <x v="32"/>
    </i>
    <i r="2">
      <x v="33"/>
    </i>
    <i r="2">
      <x v="38"/>
    </i>
    <i r="2">
      <x v="40"/>
    </i>
    <i r="2">
      <x v="45"/>
    </i>
    <i r="2">
      <x v="52"/>
    </i>
    <i r="2">
      <x v="53"/>
    </i>
    <i r="1">
      <x v="6"/>
    </i>
    <i r="2">
      <x v="6"/>
    </i>
    <i r="2">
      <x v="8"/>
    </i>
    <i r="2">
      <x v="11"/>
    </i>
    <i r="2">
      <x v="13"/>
    </i>
    <i r="2">
      <x v="21"/>
    </i>
    <i r="2">
      <x v="22"/>
    </i>
    <i r="2">
      <x v="26"/>
    </i>
    <i r="2">
      <x v="28"/>
    </i>
    <i r="2">
      <x v="38"/>
    </i>
    <i r="2">
      <x v="40"/>
    </i>
    <i r="2">
      <x v="43"/>
    </i>
    <i r="2">
      <x v="44"/>
    </i>
    <i r="2">
      <x v="45"/>
    </i>
    <i r="2">
      <x v="52"/>
    </i>
    <i r="2">
      <x v="53"/>
    </i>
    <i r="2">
      <x v="59"/>
    </i>
    <i r="1">
      <x v="7"/>
    </i>
    <i r="2">
      <x v="6"/>
    </i>
    <i r="2">
      <x v="8"/>
    </i>
    <i r="2">
      <x v="13"/>
    </i>
    <i r="2">
      <x v="21"/>
    </i>
    <i r="2">
      <x v="22"/>
    </i>
    <i r="2">
      <x v="26"/>
    </i>
    <i r="2">
      <x v="28"/>
    </i>
    <i r="2">
      <x v="38"/>
    </i>
    <i r="2">
      <x v="39"/>
    </i>
    <i r="2">
      <x v="40"/>
    </i>
    <i r="2">
      <x v="44"/>
    </i>
    <i r="2">
      <x v="45"/>
    </i>
    <i r="2">
      <x v="52"/>
    </i>
    <i r="2">
      <x v="53"/>
    </i>
    <i r="2">
      <x v="59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Total Cou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88" firstHeaderRow="0" firstDataRow="1" firstDataCol="1"/>
  <pivotFields count="31">
    <pivotField showAll="0"/>
    <pivotField showAll="0"/>
    <pivotField axis="axisRow" showAll="0">
      <items count="10">
        <item x="3"/>
        <item x="6"/>
        <item x="0"/>
        <item x="1"/>
        <item x="2"/>
        <item x="7"/>
        <item x="4"/>
        <item x="5"/>
        <item x="8"/>
        <item t="default"/>
      </items>
    </pivotField>
    <pivotField showAll="0"/>
    <pivotField showAll="0"/>
    <pivotField axis="axisRow" multipleItemSelectionAllowed="1" showAll="0">
      <items count="11">
        <item x="0"/>
        <item m="1" x="6"/>
        <item x="1"/>
        <item m="1" x="5"/>
        <item m="1" x="7"/>
        <item h="1" x="2"/>
        <item m="1" x="9"/>
        <item h="1" x="3"/>
        <item m="1" x="8"/>
        <item h="1" sd="0" x="4"/>
        <item t="default"/>
      </items>
    </pivotField>
    <pivotField axis="axisRow" showAll="0">
      <items count="61">
        <item m="1" x="45"/>
        <item x="36"/>
        <item x="39"/>
        <item x="24"/>
        <item m="1" x="51"/>
        <item x="30"/>
        <item x="22"/>
        <item x="21"/>
        <item x="13"/>
        <item x="18"/>
        <item m="1" x="49"/>
        <item x="38"/>
        <item m="1" x="57"/>
        <item x="23"/>
        <item m="1" x="53"/>
        <item x="40"/>
        <item m="1" x="50"/>
        <item m="1" x="59"/>
        <item x="28"/>
        <item x="4"/>
        <item x="0"/>
        <item x="17"/>
        <item x="34"/>
        <item x="27"/>
        <item x="3"/>
        <item x="15"/>
        <item x="10"/>
        <item m="1" x="47"/>
        <item x="12"/>
        <item x="41"/>
        <item x="6"/>
        <item x="20"/>
        <item x="19"/>
        <item x="42"/>
        <item x="16"/>
        <item x="31"/>
        <item x="5"/>
        <item x="32"/>
        <item x="9"/>
        <item x="44"/>
        <item x="14"/>
        <item x="2"/>
        <item x="1"/>
        <item x="43"/>
        <item x="33"/>
        <item x="8"/>
        <item m="1" x="54"/>
        <item m="1" x="55"/>
        <item m="1" x="58"/>
        <item x="35"/>
        <item m="1" x="48"/>
        <item m="1" x="46"/>
        <item x="7"/>
        <item x="11"/>
        <item x="26"/>
        <item x="25"/>
        <item x="29"/>
        <item m="1" x="56"/>
        <item m="1" x="52"/>
        <item x="3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5"/>
    <field x="6"/>
  </rowFields>
  <rowItems count="185">
    <i>
      <x/>
    </i>
    <i r="1">
      <x/>
    </i>
    <i r="2">
      <x v="20"/>
    </i>
    <i r="2">
      <x v="30"/>
    </i>
    <i r="2">
      <x v="36"/>
    </i>
    <i r="2">
      <x v="42"/>
    </i>
    <i r="1">
      <x v="2"/>
    </i>
    <i r="2">
      <x v="1"/>
    </i>
    <i r="2">
      <x v="8"/>
    </i>
    <i r="2">
      <x v="13"/>
    </i>
    <i r="2">
      <x v="22"/>
    </i>
    <i r="2">
      <x v="25"/>
    </i>
    <i r="2">
      <x v="26"/>
    </i>
    <i r="2">
      <x v="28"/>
    </i>
    <i r="2">
      <x v="34"/>
    </i>
    <i r="2">
      <x v="38"/>
    </i>
    <i r="2">
      <x v="40"/>
    </i>
    <i r="2">
      <x v="44"/>
    </i>
    <i r="2">
      <x v="45"/>
    </i>
    <i r="2">
      <x v="49"/>
    </i>
    <i r="2">
      <x v="52"/>
    </i>
    <i r="2">
      <x v="53"/>
    </i>
    <i>
      <x v="1"/>
    </i>
    <i r="1">
      <x/>
    </i>
    <i r="2">
      <x v="19"/>
    </i>
    <i r="2">
      <x v="20"/>
    </i>
    <i r="2">
      <x v="24"/>
    </i>
    <i r="2">
      <x v="30"/>
    </i>
    <i r="2">
      <x v="36"/>
    </i>
    <i r="2">
      <x v="41"/>
    </i>
    <i r="2">
      <x v="42"/>
    </i>
    <i r="1">
      <x v="2"/>
    </i>
    <i r="2">
      <x v="6"/>
    </i>
    <i r="2">
      <x v="8"/>
    </i>
    <i r="2">
      <x v="13"/>
    </i>
    <i r="2">
      <x v="26"/>
    </i>
    <i r="2">
      <x v="28"/>
    </i>
    <i r="2">
      <x v="38"/>
    </i>
    <i r="2">
      <x v="40"/>
    </i>
    <i r="2">
      <x v="45"/>
    </i>
    <i r="2">
      <x v="52"/>
    </i>
    <i r="2">
      <x v="53"/>
    </i>
    <i>
      <x v="2"/>
    </i>
    <i r="1">
      <x/>
    </i>
    <i r="2">
      <x v="20"/>
    </i>
    <i r="2">
      <x v="24"/>
    </i>
    <i r="2">
      <x v="41"/>
    </i>
    <i r="2">
      <x v="42"/>
    </i>
    <i r="1">
      <x v="2"/>
    </i>
    <i r="2">
      <x v="1"/>
    </i>
    <i r="2">
      <x v="8"/>
    </i>
    <i r="2">
      <x v="25"/>
    </i>
    <i r="2">
      <x v="26"/>
    </i>
    <i r="2">
      <x v="28"/>
    </i>
    <i r="2">
      <x v="38"/>
    </i>
    <i r="2">
      <x v="40"/>
    </i>
    <i r="2">
      <x v="45"/>
    </i>
    <i r="2">
      <x v="49"/>
    </i>
    <i r="2">
      <x v="52"/>
    </i>
    <i r="2">
      <x v="53"/>
    </i>
    <i>
      <x v="3"/>
    </i>
    <i r="1">
      <x/>
    </i>
    <i r="2">
      <x v="19"/>
    </i>
    <i r="2">
      <x v="20"/>
    </i>
    <i r="2">
      <x v="24"/>
    </i>
    <i r="2">
      <x v="36"/>
    </i>
    <i r="2">
      <x v="41"/>
    </i>
    <i r="2">
      <x v="42"/>
    </i>
    <i r="1">
      <x v="2"/>
    </i>
    <i r="2">
      <x v="6"/>
    </i>
    <i r="2">
      <x v="8"/>
    </i>
    <i r="2">
      <x v="9"/>
    </i>
    <i r="2">
      <x v="13"/>
    </i>
    <i r="2">
      <x v="21"/>
    </i>
    <i r="2">
      <x v="26"/>
    </i>
    <i r="2">
      <x v="28"/>
    </i>
    <i r="2">
      <x v="31"/>
    </i>
    <i r="2">
      <x v="32"/>
    </i>
    <i r="2">
      <x v="34"/>
    </i>
    <i r="2">
      <x v="38"/>
    </i>
    <i r="2">
      <x v="40"/>
    </i>
    <i r="2">
      <x v="45"/>
    </i>
    <i r="2">
      <x v="52"/>
    </i>
    <i r="2">
      <x v="53"/>
    </i>
    <i>
      <x v="4"/>
    </i>
    <i r="1">
      <x/>
    </i>
    <i r="2">
      <x v="19"/>
    </i>
    <i r="2">
      <x v="20"/>
    </i>
    <i r="2">
      <x v="24"/>
    </i>
    <i r="2">
      <x v="30"/>
    </i>
    <i r="2">
      <x v="36"/>
    </i>
    <i r="2">
      <x v="41"/>
    </i>
    <i r="2">
      <x v="42"/>
    </i>
    <i r="1">
      <x v="2"/>
    </i>
    <i r="2">
      <x v="6"/>
    </i>
    <i r="2">
      <x v="7"/>
    </i>
    <i r="2">
      <x v="8"/>
    </i>
    <i r="2">
      <x v="9"/>
    </i>
    <i r="2">
      <x v="13"/>
    </i>
    <i r="2">
      <x v="25"/>
    </i>
    <i r="2">
      <x v="26"/>
    </i>
    <i r="2">
      <x v="28"/>
    </i>
    <i r="2">
      <x v="29"/>
    </i>
    <i r="2">
      <x v="33"/>
    </i>
    <i r="2">
      <x v="38"/>
    </i>
    <i r="2">
      <x v="40"/>
    </i>
    <i r="2">
      <x v="45"/>
    </i>
    <i r="2">
      <x v="52"/>
    </i>
    <i r="2">
      <x v="53"/>
    </i>
    <i>
      <x v="5"/>
    </i>
    <i r="1">
      <x/>
    </i>
    <i r="2">
      <x v="19"/>
    </i>
    <i r="2">
      <x v="20"/>
    </i>
    <i r="2">
      <x v="24"/>
    </i>
    <i r="2">
      <x v="30"/>
    </i>
    <i r="2">
      <x v="36"/>
    </i>
    <i r="2">
      <x v="37"/>
    </i>
    <i r="2">
      <x v="42"/>
    </i>
    <i r="1">
      <x v="2"/>
    </i>
    <i r="2">
      <x v="2"/>
    </i>
    <i r="2">
      <x v="6"/>
    </i>
    <i r="2">
      <x v="8"/>
    </i>
    <i r="2">
      <x v="9"/>
    </i>
    <i r="2">
      <x v="21"/>
    </i>
    <i r="2">
      <x v="26"/>
    </i>
    <i r="2">
      <x v="28"/>
    </i>
    <i r="2">
      <x v="32"/>
    </i>
    <i r="2">
      <x v="33"/>
    </i>
    <i r="2">
      <x v="38"/>
    </i>
    <i r="2">
      <x v="40"/>
    </i>
    <i r="2">
      <x v="45"/>
    </i>
    <i r="2">
      <x v="52"/>
    </i>
    <i r="2">
      <x v="53"/>
    </i>
    <i>
      <x v="6"/>
    </i>
    <i r="1">
      <x/>
    </i>
    <i r="2">
      <x v="19"/>
    </i>
    <i r="2">
      <x v="20"/>
    </i>
    <i r="2">
      <x v="24"/>
    </i>
    <i r="2">
      <x v="30"/>
    </i>
    <i r="2">
      <x v="36"/>
    </i>
    <i r="2">
      <x v="41"/>
    </i>
    <i r="2">
      <x v="42"/>
    </i>
    <i r="1">
      <x v="2"/>
    </i>
    <i r="2">
      <x v="6"/>
    </i>
    <i r="2">
      <x v="8"/>
    </i>
    <i r="2">
      <x v="11"/>
    </i>
    <i r="2">
      <x v="13"/>
    </i>
    <i r="2">
      <x v="21"/>
    </i>
    <i r="2">
      <x v="22"/>
    </i>
    <i r="2">
      <x v="26"/>
    </i>
    <i r="2">
      <x v="28"/>
    </i>
    <i r="2">
      <x v="38"/>
    </i>
    <i r="2">
      <x v="40"/>
    </i>
    <i r="2">
      <x v="43"/>
    </i>
    <i r="2">
      <x v="44"/>
    </i>
    <i r="2">
      <x v="45"/>
    </i>
    <i r="2">
      <x v="52"/>
    </i>
    <i r="2">
      <x v="53"/>
    </i>
    <i r="2">
      <x v="59"/>
    </i>
    <i>
      <x v="7"/>
    </i>
    <i r="1">
      <x/>
    </i>
    <i r="2">
      <x v="19"/>
    </i>
    <i r="2">
      <x v="20"/>
    </i>
    <i r="2">
      <x v="24"/>
    </i>
    <i r="2">
      <x v="30"/>
    </i>
    <i r="2">
      <x v="36"/>
    </i>
    <i r="2">
      <x v="37"/>
    </i>
    <i r="2">
      <x v="42"/>
    </i>
    <i r="1">
      <x v="2"/>
    </i>
    <i r="2">
      <x v="6"/>
    </i>
    <i r="2">
      <x v="8"/>
    </i>
    <i r="2">
      <x v="13"/>
    </i>
    <i r="2">
      <x v="21"/>
    </i>
    <i r="2">
      <x v="22"/>
    </i>
    <i r="2">
      <x v="26"/>
    </i>
    <i r="2">
      <x v="28"/>
    </i>
    <i r="2">
      <x v="38"/>
    </i>
    <i r="2">
      <x v="39"/>
    </i>
    <i r="2">
      <x v="40"/>
    </i>
    <i r="2">
      <x v="44"/>
    </i>
    <i r="2">
      <x v="45"/>
    </i>
    <i r="2">
      <x v="52"/>
    </i>
    <i r="2">
      <x v="53"/>
    </i>
    <i r="2">
      <x v="5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otal Count" fld="7" subtotal="count" baseField="0" baseItem="0"/>
    <dataField name="Count of Total Count2" fld="7" subtotal="count" baseField="5" baseItem="0" numFmtId="2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58">
    <format dxfId="106">
      <pivotArea type="all" dataOnly="0" outline="0" fieldPosition="0"/>
    </format>
    <format dxfId="105">
      <pivotArea field="-2" type="button" dataOnly="0" labelOnly="1" outline="0" axis="axisCol" fieldPosition="0"/>
    </format>
    <format dxfId="104">
      <pivotArea dataOnly="0" labelOnly="1" fieldPosition="0">
        <references count="1">
          <reference field="2" count="1">
            <x v="0"/>
          </reference>
        </references>
      </pivotArea>
    </format>
    <format dxfId="103">
      <pivotArea type="origin" dataOnly="0" labelOnly="1" outline="0" fieldPosition="0"/>
    </format>
    <format dxfId="102">
      <pivotArea field="5" type="button" dataOnly="0" labelOnly="1" outline="0" axis="axisRow" fieldPosition="1"/>
    </format>
    <format dxfId="101">
      <pivotArea field="-2" type="button" dataOnly="0" labelOnly="1" outline="0" axis="axisCol" fieldPosition="0"/>
    </format>
    <format dxfId="100">
      <pivotArea type="topRight" dataOnly="0" labelOnly="1" outline="0" fieldPosition="0"/>
    </format>
    <format dxfId="99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98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0"/>
          </reference>
        </references>
      </pivotArea>
    </format>
    <format dxfId="97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1"/>
          </reference>
        </references>
      </pivotArea>
    </format>
    <format dxfId="96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2"/>
          </reference>
        </references>
      </pivotArea>
    </format>
    <format dxfId="95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3"/>
          </reference>
        </references>
      </pivotArea>
    </format>
    <format dxfId="94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4"/>
          </reference>
        </references>
      </pivotArea>
    </format>
    <format dxfId="93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5"/>
          </reference>
        </references>
      </pivotArea>
    </format>
    <format dxfId="92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6"/>
          </reference>
        </references>
      </pivotArea>
    </format>
    <format dxfId="91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7"/>
          </reference>
        </references>
      </pivotArea>
    </format>
    <format dxfId="90">
      <pivotArea collapsedLevelsAreSubtotals="1" fieldPosition="0">
        <references count="3">
          <reference field="4294967294" count="2" selected="0">
            <x v="0"/>
            <x v="1"/>
          </reference>
          <reference field="2" count="8" selected="0">
            <x v="0"/>
            <x v="1"/>
            <x v="2"/>
            <x v="3"/>
            <x v="4"/>
            <x v="5"/>
            <x v="6"/>
            <x v="7"/>
          </reference>
          <reference field="5" count="1">
            <x v="0"/>
          </reference>
        </references>
      </pivotArea>
    </format>
    <format dxfId="89">
      <pivotArea dataOnly="0" fieldPosition="0">
        <references count="1">
          <reference field="5" count="1">
            <x v="2"/>
          </reference>
        </references>
      </pivotArea>
    </format>
    <format dxfId="88">
      <pivotArea dataOnly="0" labelOnly="1" fieldPosition="0">
        <references count="2">
          <reference field="5" count="1" selected="0">
            <x v="0"/>
          </reference>
          <reference field="6" count="8">
            <x v="19"/>
            <x v="20"/>
            <x v="24"/>
            <x v="30"/>
            <x v="36"/>
            <x v="37"/>
            <x v="41"/>
            <x v="42"/>
          </reference>
        </references>
      </pivotArea>
    </format>
    <format dxfId="87">
      <pivotArea dataOnly="0" labelOnly="1" fieldPosition="0">
        <references count="2">
          <reference field="5" count="1" selected="0">
            <x v="2"/>
          </reference>
          <reference field="6" count="28">
            <x v="1"/>
            <x v="2"/>
            <x v="6"/>
            <x v="7"/>
            <x v="8"/>
            <x v="9"/>
            <x v="11"/>
            <x v="13"/>
            <x v="21"/>
            <x v="22"/>
            <x v="25"/>
            <x v="26"/>
            <x v="28"/>
            <x v="29"/>
            <x v="31"/>
            <x v="32"/>
            <x v="33"/>
            <x v="34"/>
            <x v="38"/>
            <x v="39"/>
            <x v="40"/>
            <x v="43"/>
            <x v="44"/>
            <x v="45"/>
            <x v="49"/>
            <x v="52"/>
            <x v="53"/>
            <x v="59"/>
          </reference>
        </references>
      </pivotArea>
    </format>
    <format dxfId="86">
      <pivotArea dataOnly="0" fieldPosition="0">
        <references count="1">
          <reference field="5" count="1">
            <x v="5"/>
          </reference>
        </references>
      </pivotArea>
    </format>
    <format dxfId="85">
      <pivotArea dataOnly="0" fieldPosition="0">
        <references count="1">
          <reference field="5" count="1">
            <x v="7"/>
          </reference>
        </references>
      </pivotArea>
    </format>
    <format dxfId="84">
      <pivotArea dataOnly="0" labelOnly="1" fieldPosition="0">
        <references count="2">
          <reference field="5" count="1" selected="0">
            <x v="5"/>
          </reference>
          <reference field="6" count="8">
            <x v="3"/>
            <x v="5"/>
            <x v="15"/>
            <x v="18"/>
            <x v="23"/>
            <x v="54"/>
            <x v="55"/>
            <x v="56"/>
          </reference>
        </references>
      </pivotArea>
    </format>
    <format dxfId="83">
      <pivotArea dataOnly="0" labelOnly="1" fieldPosition="0">
        <references count="2">
          <reference field="5" count="1" selected="0">
            <x v="7"/>
          </reference>
          <reference field="6" count="1">
            <x v="35"/>
          </reference>
        </references>
      </pivotArea>
    </format>
    <format dxfId="82">
      <pivotArea collapsedLevelsAreSubtotals="1" fieldPosition="0">
        <references count="2">
          <reference field="2" count="1" selected="0">
            <x v="0"/>
          </reference>
          <reference field="6" count="27">
            <x v="1"/>
            <x v="3"/>
            <x v="5"/>
            <x v="8"/>
            <x v="13"/>
            <x v="18"/>
            <x v="20"/>
            <x v="22"/>
            <x v="23"/>
            <x v="25"/>
            <x v="26"/>
            <x v="28"/>
            <x v="30"/>
            <x v="34"/>
            <x v="35"/>
            <x v="36"/>
            <x v="38"/>
            <x v="40"/>
            <x v="42"/>
            <x v="44"/>
            <x v="45"/>
            <x v="49"/>
            <x v="52"/>
            <x v="53"/>
            <x v="54"/>
            <x v="55"/>
            <x v="56"/>
          </reference>
        </references>
      </pivotArea>
    </format>
    <format dxfId="81">
      <pivotArea collapsedLevelsAreSubtotals="1" fieldPosition="0">
        <references count="1">
          <reference field="2" count="1">
            <x v="0"/>
          </reference>
        </references>
      </pivotArea>
    </format>
    <format dxfId="80">
      <pivotArea collapsedLevelsAreSubtotals="1" fieldPosition="0">
        <references count="1">
          <reference field="2" count="1">
            <x v="0"/>
          </reference>
        </references>
      </pivotArea>
    </format>
    <format dxfId="79">
      <pivotArea collapsedLevelsAreSubtotals="1" fieldPosition="0">
        <references count="1">
          <reference field="2" count="1">
            <x v="0"/>
          </reference>
        </references>
      </pivotArea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0"/>
          </reference>
        </references>
      </pivotArea>
    </format>
    <format dxfId="76">
      <pivotArea dataOnly="0" labelOnly="1" fieldPosition="0">
        <references count="1">
          <reference field="5" count="0"/>
        </references>
      </pivotArea>
    </format>
    <format dxfId="75">
      <pivotArea field="5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74">
      <pivotArea field="5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73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72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2"/>
          </reference>
        </references>
      </pivotArea>
    </format>
    <format dxfId="71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5"/>
          </reference>
        </references>
      </pivotArea>
    </format>
    <format dxfId="70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7"/>
          </reference>
        </references>
      </pivotArea>
    </format>
    <format dxfId="69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9"/>
          </reference>
        </references>
      </pivotArea>
    </format>
    <format dxfId="68">
      <pivotArea dataOnly="0" fieldPosition="0">
        <references count="1">
          <reference field="2" count="1">
            <x v="2"/>
          </reference>
        </references>
      </pivotArea>
    </format>
    <format dxfId="67">
      <pivotArea dataOnly="0" fieldPosition="0">
        <references count="1">
          <reference field="2" count="1">
            <x v="1"/>
          </reference>
        </references>
      </pivotArea>
    </format>
    <format dxfId="66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1"/>
          </reference>
          <reference field="5" count="4" selected="0">
            <x v="0"/>
            <x v="2"/>
            <x v="5"/>
            <x v="7"/>
          </reference>
          <reference field="6" count="26">
            <x v="3"/>
            <x v="5"/>
            <x v="6"/>
            <x v="8"/>
            <x v="13"/>
            <x v="15"/>
            <x v="18"/>
            <x v="19"/>
            <x v="20"/>
            <x v="23"/>
            <x v="24"/>
            <x v="26"/>
            <x v="28"/>
            <x v="30"/>
            <x v="35"/>
            <x v="36"/>
            <x v="38"/>
            <x v="40"/>
            <x v="41"/>
            <x v="42"/>
            <x v="45"/>
            <x v="52"/>
            <x v="53"/>
            <x v="54"/>
            <x v="55"/>
            <x v="56"/>
          </reference>
        </references>
      </pivotArea>
    </format>
    <format dxfId="65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2"/>
          </reference>
          <reference field="5" count="4" selected="0">
            <x v="0"/>
            <x v="2"/>
            <x v="5"/>
            <x v="7"/>
          </reference>
          <reference field="6" count="23">
            <x v="1"/>
            <x v="3"/>
            <x v="5"/>
            <x v="8"/>
            <x v="18"/>
            <x v="20"/>
            <x v="23"/>
            <x v="24"/>
            <x v="25"/>
            <x v="26"/>
            <x v="28"/>
            <x v="35"/>
            <x v="38"/>
            <x v="40"/>
            <x v="41"/>
            <x v="42"/>
            <x v="45"/>
            <x v="49"/>
            <x v="52"/>
            <x v="53"/>
            <x v="54"/>
            <x v="55"/>
            <x v="56"/>
          </reference>
        </references>
      </pivotArea>
    </format>
    <format dxfId="64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3"/>
          </reference>
          <reference field="5" count="3" selected="0">
            <x v="2"/>
            <x v="5"/>
            <x v="7"/>
          </reference>
          <reference field="6" count="29">
            <x v="3"/>
            <x v="5"/>
            <x v="6"/>
            <x v="8"/>
            <x v="9"/>
            <x v="13"/>
            <x v="18"/>
            <x v="19"/>
            <x v="20"/>
            <x v="21"/>
            <x v="23"/>
            <x v="24"/>
            <x v="26"/>
            <x v="28"/>
            <x v="31"/>
            <x v="32"/>
            <x v="34"/>
            <x v="35"/>
            <x v="36"/>
            <x v="38"/>
            <x v="40"/>
            <x v="41"/>
            <x v="42"/>
            <x v="45"/>
            <x v="52"/>
            <x v="53"/>
            <x v="54"/>
            <x v="55"/>
            <x v="56"/>
          </reference>
        </references>
      </pivotArea>
    </format>
    <format dxfId="63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4"/>
          </reference>
          <reference field="5" count="3" selected="0">
            <x v="2"/>
            <x v="5"/>
            <x v="7"/>
          </reference>
          <reference field="6" count="30">
            <x v="3"/>
            <x v="5"/>
            <x v="6"/>
            <x v="7"/>
            <x v="8"/>
            <x v="9"/>
            <x v="13"/>
            <x v="18"/>
            <x v="19"/>
            <x v="20"/>
            <x v="23"/>
            <x v="24"/>
            <x v="25"/>
            <x v="26"/>
            <x v="28"/>
            <x v="29"/>
            <x v="30"/>
            <x v="33"/>
            <x v="35"/>
            <x v="36"/>
            <x v="38"/>
            <x v="40"/>
            <x v="41"/>
            <x v="42"/>
            <x v="45"/>
            <x v="52"/>
            <x v="53"/>
            <x v="54"/>
            <x v="55"/>
            <x v="56"/>
          </reference>
        </references>
      </pivotArea>
    </format>
    <format dxfId="62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5"/>
          </reference>
          <reference field="5" count="3" selected="0">
            <x v="2"/>
            <x v="5"/>
            <x v="7"/>
          </reference>
          <reference field="6" count="30">
            <x v="2"/>
            <x v="3"/>
            <x v="5"/>
            <x v="6"/>
            <x v="8"/>
            <x v="9"/>
            <x v="15"/>
            <x v="18"/>
            <x v="19"/>
            <x v="20"/>
            <x v="21"/>
            <x v="23"/>
            <x v="24"/>
            <x v="26"/>
            <x v="28"/>
            <x v="30"/>
            <x v="32"/>
            <x v="33"/>
            <x v="35"/>
            <x v="36"/>
            <x v="37"/>
            <x v="38"/>
            <x v="40"/>
            <x v="42"/>
            <x v="45"/>
            <x v="52"/>
            <x v="53"/>
            <x v="54"/>
            <x v="55"/>
            <x v="56"/>
          </reference>
        </references>
      </pivotArea>
    </format>
    <format dxfId="61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6"/>
          </reference>
          <reference field="5" count="3" selected="0">
            <x v="2"/>
            <x v="5"/>
            <x v="7"/>
          </reference>
          <reference field="6" count="30">
            <x v="3"/>
            <x v="6"/>
            <x v="8"/>
            <x v="11"/>
            <x v="13"/>
            <x v="18"/>
            <x v="19"/>
            <x v="20"/>
            <x v="21"/>
            <x v="22"/>
            <x v="23"/>
            <x v="24"/>
            <x v="26"/>
            <x v="28"/>
            <x v="30"/>
            <x v="35"/>
            <x v="36"/>
            <x v="38"/>
            <x v="40"/>
            <x v="41"/>
            <x v="42"/>
            <x v="43"/>
            <x v="44"/>
            <x v="45"/>
            <x v="52"/>
            <x v="53"/>
            <x v="54"/>
            <x v="55"/>
            <x v="56"/>
            <x v="59"/>
          </reference>
        </references>
      </pivotArea>
    </format>
    <format dxfId="60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7"/>
          </reference>
          <reference field="5" count="3" selected="0">
            <x v="2"/>
            <x v="5"/>
            <x v="7"/>
          </reference>
          <reference field="6" count="29">
            <x v="3"/>
            <x v="6"/>
            <x v="8"/>
            <x v="13"/>
            <x v="18"/>
            <x v="19"/>
            <x v="20"/>
            <x v="21"/>
            <x v="22"/>
            <x v="23"/>
            <x v="24"/>
            <x v="26"/>
            <x v="28"/>
            <x v="30"/>
            <x v="35"/>
            <x v="36"/>
            <x v="37"/>
            <x v="38"/>
            <x v="39"/>
            <x v="40"/>
            <x v="42"/>
            <x v="44"/>
            <x v="45"/>
            <x v="52"/>
            <x v="53"/>
            <x v="54"/>
            <x v="55"/>
            <x v="56"/>
            <x v="59"/>
          </reference>
        </references>
      </pivotArea>
    </format>
    <format dxfId="59">
      <pivotArea collapsedLevelsAreSubtotals="1" fieldPosition="0">
        <references count="3">
          <reference field="4294967294" count="2" selected="0">
            <x v="0"/>
            <x v="1"/>
          </reference>
          <reference field="2" count="1">
            <x v="8"/>
          </reference>
          <reference field="5" count="3" selected="0">
            <x v="2"/>
            <x v="5"/>
            <x v="7"/>
          </reference>
        </references>
      </pivotArea>
    </format>
    <format dxfId="58">
      <pivotArea collapsedLevelsAreSubtotals="1" fieldPosition="0">
        <references count="4">
          <reference field="4294967294" count="2" selected="0">
            <x v="0"/>
            <x v="1"/>
          </reference>
          <reference field="2" count="1" selected="0">
            <x v="8"/>
          </reference>
          <reference field="5" count="3" selected="0">
            <x v="2"/>
            <x v="5"/>
            <x v="7"/>
          </reference>
          <reference field="6" count="2">
            <x v="52"/>
            <x v="59"/>
          </reference>
        </references>
      </pivotArea>
    </format>
    <format dxfId="57">
      <pivotArea dataOnly="0" fieldPosition="0">
        <references count="1">
          <reference field="2" count="1">
            <x v="7"/>
          </reference>
        </references>
      </pivotArea>
    </format>
    <format dxfId="56">
      <pivotArea dataOnly="0" fieldPosition="0">
        <references count="1">
          <reference field="2" count="1">
            <x v="6"/>
          </reference>
        </references>
      </pivotArea>
    </format>
    <format dxfId="55">
      <pivotArea dataOnly="0" fieldPosition="0">
        <references count="1">
          <reference field="2" count="1">
            <x v="5"/>
          </reference>
        </references>
      </pivotArea>
    </format>
    <format dxfId="54">
      <pivotArea dataOnly="0" fieldPosition="0">
        <references count="1">
          <reference field="2" count="1">
            <x v="4"/>
          </reference>
        </references>
      </pivotArea>
    </format>
    <format dxfId="53">
      <pivotArea dataOnly="0" fieldPosition="0">
        <references count="1">
          <reference field="2" count="1">
            <x v="3"/>
          </reference>
        </references>
      </pivotArea>
    </format>
    <format dxfId="52">
      <pivotArea field="-2" type="button" dataOnly="0" labelOnly="1" outline="0" axis="axisCol" fieldPosition="0"/>
    </format>
    <format dxfId="51">
      <pivotArea dataOnly="0" labelOnly="1" fieldPosition="0">
        <references count="1">
          <reference field="5" count="1">
            <x v="0"/>
          </reference>
        </references>
      </pivotArea>
    </format>
    <format dxfId="5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1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7:BK71" firstHeaderRow="1" firstDataRow="4" firstDataCol="1"/>
  <pivotFields count="31">
    <pivotField showAll="0"/>
    <pivotField axis="axisCol" showAll="0">
      <items count="6">
        <item x="0"/>
        <item x="1"/>
        <item x="2"/>
        <item m="1" x="4"/>
        <item x="3"/>
        <item t="default"/>
      </items>
    </pivotField>
    <pivotField axis="axisCol" showAll="0">
      <items count="10">
        <item x="3"/>
        <item x="6"/>
        <item x="0"/>
        <item x="1"/>
        <item x="2"/>
        <item x="7"/>
        <item x="4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1">
        <item x="12"/>
        <item x="2"/>
        <item x="11"/>
        <item x="18"/>
        <item x="23"/>
        <item x="6"/>
        <item x="29"/>
        <item x="5"/>
        <item x="20"/>
        <item x="16"/>
        <item x="7"/>
        <item x="4"/>
        <item x="22"/>
        <item x="28"/>
        <item x="9"/>
        <item m="1" x="39"/>
        <item m="1" x="36"/>
        <item x="27"/>
        <item x="15"/>
        <item x="3"/>
        <item m="1" x="33"/>
        <item x="10"/>
        <item x="24"/>
        <item x="14"/>
        <item x="21"/>
        <item m="1" x="30"/>
        <item x="1"/>
        <item m="1" x="32"/>
        <item m="1" x="37"/>
        <item m="1" x="31"/>
        <item m="1" x="38"/>
        <item m="1" x="34"/>
        <item x="8"/>
        <item x="25"/>
        <item m="1" x="35"/>
        <item x="13"/>
        <item x="17"/>
        <item x="19"/>
        <item x="26"/>
        <item x="0"/>
        <item t="default"/>
      </items>
    </pivotField>
    <pivotField showAll="0"/>
  </pivotFields>
  <rowFields count="1">
    <field x="29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8"/>
    </i>
    <i>
      <x v="19"/>
    </i>
    <i>
      <x v="21"/>
    </i>
    <i>
      <x v="22"/>
    </i>
    <i>
      <x v="23"/>
    </i>
    <i>
      <x v="24"/>
    </i>
    <i>
      <x v="26"/>
    </i>
    <i>
      <x v="32"/>
    </i>
    <i>
      <x v="33"/>
    </i>
    <i>
      <x v="35"/>
    </i>
    <i>
      <x v="36"/>
    </i>
    <i>
      <x v="37"/>
    </i>
    <i>
      <x v="38"/>
    </i>
    <i>
      <x v="39"/>
    </i>
    <i t="grand">
      <x/>
    </i>
  </rowItems>
  <colFields count="3">
    <field x="2"/>
    <field x="1"/>
    <field x="-2"/>
  </colFields>
  <colItems count="62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t="default">
      <x v="1"/>
    </i>
    <i t="default" i="1">
      <x v="1"/>
    </i>
    <i>
      <x v="2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 v="2"/>
    </i>
    <i t="default" i="1">
      <x v="2"/>
    </i>
    <i>
      <x v="3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 v="3"/>
    </i>
    <i t="default" i="1">
      <x v="3"/>
    </i>
    <i>
      <x v="4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 v="4"/>
    </i>
    <i t="default" i="1">
      <x v="4"/>
    </i>
    <i>
      <x v="5"/>
      <x/>
      <x/>
    </i>
    <i r="2" i="1">
      <x v="1"/>
    </i>
    <i r="1">
      <x v="1"/>
      <x/>
    </i>
    <i r="2" i="1">
      <x v="1"/>
    </i>
    <i t="default">
      <x v="5"/>
    </i>
    <i t="default" i="1">
      <x v="5"/>
    </i>
    <i>
      <x v="6"/>
      <x/>
      <x/>
    </i>
    <i r="2" i="1">
      <x v="1"/>
    </i>
    <i r="1">
      <x v="1"/>
      <x/>
    </i>
    <i r="2" i="1">
      <x v="1"/>
    </i>
    <i t="default">
      <x v="6"/>
    </i>
    <i t="default" i="1">
      <x v="6"/>
    </i>
    <i>
      <x v="7"/>
      <x/>
      <x/>
    </i>
    <i r="2" i="1">
      <x v="1"/>
    </i>
    <i r="1">
      <x v="1"/>
      <x/>
    </i>
    <i r="2" i="1">
      <x v="1"/>
    </i>
    <i t="default">
      <x v="7"/>
    </i>
    <i t="default" i="1">
      <x v="7"/>
    </i>
    <i>
      <x v="8"/>
      <x v="4"/>
      <x/>
    </i>
    <i r="2" i="1">
      <x v="1"/>
    </i>
    <i t="default">
      <x v="8"/>
    </i>
    <i t="default" i="1">
      <x v="8"/>
    </i>
    <i t="grand">
      <x/>
    </i>
    <i t="grand" i="1">
      <x/>
    </i>
  </colItems>
  <dataFields count="2">
    <dataField name="Sum of QA/QC Condition Score (0/1) " fld="28" baseField="29" baseItem="0"/>
    <dataField name="Sum of QA/QC Condition Score (0/1) 2" fld="28" baseField="29" baseItem="0" numFmtId="2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6">
    <format dxfId="42">
      <pivotArea dataOnly="0" fieldPosition="0">
        <references count="1">
          <reference field="29" count="5">
            <x v="1"/>
            <x v="2"/>
            <x v="3"/>
            <x v="4"/>
            <x v="5"/>
          </reference>
        </references>
      </pivotArea>
    </format>
    <format dxfId="41">
      <pivotArea dataOnly="0" fieldPosition="0">
        <references count="1">
          <reference field="29" count="1">
            <x v="6"/>
          </reference>
        </references>
      </pivotArea>
    </format>
    <format dxfId="40">
      <pivotArea dataOnly="0" fieldPosition="0">
        <references count="1">
          <reference field="29" count="7">
            <x v="7"/>
            <x v="8"/>
            <x v="9"/>
            <x v="10"/>
            <x v="11"/>
            <x v="12"/>
            <x v="13"/>
          </reference>
        </references>
      </pivotArea>
    </format>
    <format dxfId="39">
      <pivotArea type="all" dataOnly="0" outline="0" fieldPosition="0"/>
    </format>
    <format dxfId="38">
      <pivotArea type="all" dataOnly="0" outline="0" fieldPosition="0"/>
    </format>
    <format dxfId="3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K34" firstHeaderRow="1" firstDataRow="3" firstDataCol="1"/>
  <pivotFields count="31">
    <pivotField showAll="0"/>
    <pivotField axis="axisCol" showAll="0">
      <items count="6">
        <item x="0"/>
        <item x="1"/>
        <item x="2"/>
        <item m="1"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1">
        <item x="12"/>
        <item x="2"/>
        <item x="11"/>
        <item x="18"/>
        <item x="23"/>
        <item x="6"/>
        <item x="29"/>
        <item x="5"/>
        <item x="20"/>
        <item x="16"/>
        <item x="7"/>
        <item x="4"/>
        <item x="22"/>
        <item x="28"/>
        <item x="9"/>
        <item m="1" x="39"/>
        <item m="1" x="36"/>
        <item x="27"/>
        <item x="15"/>
        <item x="3"/>
        <item m="1" x="33"/>
        <item x="10"/>
        <item x="24"/>
        <item x="14"/>
        <item x="21"/>
        <item m="1" x="30"/>
        <item x="1"/>
        <item m="1" x="32"/>
        <item m="1" x="37"/>
        <item m="1" x="31"/>
        <item m="1" x="38"/>
        <item m="1" x="34"/>
        <item x="8"/>
        <item x="25"/>
        <item m="1" x="35"/>
        <item x="13"/>
        <item x="17"/>
        <item x="19"/>
        <item x="26"/>
        <item x="0"/>
        <item t="default"/>
      </items>
    </pivotField>
    <pivotField showAll="0"/>
  </pivotFields>
  <rowFields count="1">
    <field x="29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8"/>
    </i>
    <i>
      <x v="19"/>
    </i>
    <i>
      <x v="21"/>
    </i>
    <i>
      <x v="22"/>
    </i>
    <i>
      <x v="23"/>
    </i>
    <i>
      <x v="24"/>
    </i>
    <i>
      <x v="26"/>
    </i>
    <i>
      <x v="32"/>
    </i>
    <i>
      <x v="33"/>
    </i>
    <i>
      <x v="35"/>
    </i>
    <i>
      <x v="36"/>
    </i>
    <i>
      <x v="37"/>
    </i>
    <i>
      <x v="38"/>
    </i>
    <i>
      <x v="39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QA/QC Condition Score (0/1) " fld="28" baseField="29" baseItem="0"/>
    <dataField name="Sum of QA/QC Condition Score (0/1) 2" fld="28" baseField="29" baseItem="0" numFmtId="2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6">
    <format dxfId="48">
      <pivotArea dataOnly="0" fieldPosition="0">
        <references count="1">
          <reference field="29" count="5">
            <x v="1"/>
            <x v="2"/>
            <x v="3"/>
            <x v="4"/>
            <x v="5"/>
          </reference>
        </references>
      </pivotArea>
    </format>
    <format dxfId="47">
      <pivotArea dataOnly="0" fieldPosition="0">
        <references count="1">
          <reference field="29" count="1">
            <x v="6"/>
          </reference>
        </references>
      </pivotArea>
    </format>
    <format dxfId="46">
      <pivotArea dataOnly="0" fieldPosition="0">
        <references count="1">
          <reference field="29" count="7">
            <x v="7"/>
            <x v="8"/>
            <x v="9"/>
            <x v="10"/>
            <x v="11"/>
            <x v="12"/>
            <x v="13"/>
          </reference>
        </references>
      </pivotArea>
    </format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K15" firstHeaderRow="1" firstDataRow="3" firstDataCol="1"/>
  <pivotFields count="31">
    <pivotField showAll="0"/>
    <pivotField axis="axisCol" showAll="0">
      <items count="6">
        <item x="0"/>
        <item x="1"/>
        <item x="2"/>
        <item m="1" x="4"/>
        <item x="3"/>
        <item t="default"/>
      </items>
    </pivotField>
    <pivotField axis="axisRow" showAll="0">
      <items count="10">
        <item x="3"/>
        <item x="6"/>
        <item x="0"/>
        <item x="1"/>
        <item x="2"/>
        <item x="7"/>
        <item x="4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Average of QA/QC Condition Score (0/1) " fld="28" subtotal="average" baseField="2" baseItem="0"/>
    <dataField name="StdDev of QA/QC Condition Score (0/1) " fld="28" subtotal="stdDev" baseField="2" baseItem="0"/>
  </dataFields>
  <formats count="11">
    <format dxfId="36">
      <pivotArea outline="0" collapsedLevelsAreSubtotals="1" fieldPosition="0"/>
    </format>
    <format dxfId="35">
      <pivotArea field="1" type="button" dataOnly="0" labelOnly="1" outline="0" axis="axisCol" fieldPosition="0"/>
    </format>
    <format dxfId="34">
      <pivotArea field="-2" type="button" dataOnly="0" labelOnly="1" outline="0" axis="axisCol" fieldPosition="1"/>
    </format>
    <format dxfId="33">
      <pivotArea type="topRight" dataOnly="0" labelOnly="1" outline="0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field="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0">
      <pivotArea field="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2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2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26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P103" firstHeaderRow="1" firstDataRow="3" firstDataCol="1"/>
  <pivotFields count="31">
    <pivotField showAll="0"/>
    <pivotField axis="axisCol" showAll="0">
      <items count="6">
        <item x="0"/>
        <item x="1"/>
        <item x="2"/>
        <item m="1" x="4"/>
        <item x="3"/>
        <item t="default"/>
      </items>
    </pivotField>
    <pivotField axis="axisRow" showAll="0">
      <items count="10">
        <item x="3"/>
        <item x="6"/>
        <item x="0"/>
        <item x="1"/>
        <item x="2"/>
        <item x="7"/>
        <item x="4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1">
        <item x="12"/>
        <item x="2"/>
        <item x="11"/>
        <item x="18"/>
        <item x="23"/>
        <item x="6"/>
        <item x="29"/>
        <item x="5"/>
        <item x="20"/>
        <item x="16"/>
        <item x="7"/>
        <item x="4"/>
        <item x="22"/>
        <item x="28"/>
        <item x="9"/>
        <item m="1" x="39"/>
        <item m="1" x="36"/>
        <item x="27"/>
        <item x="15"/>
        <item x="3"/>
        <item m="1" x="33"/>
        <item x="10"/>
        <item x="24"/>
        <item x="14"/>
        <item x="21"/>
        <item m="1" x="30"/>
        <item x="1"/>
        <item m="1" x="32"/>
        <item m="1" x="37"/>
        <item m="1" x="31"/>
        <item m="1" x="38"/>
        <item m="1" x="34"/>
        <item x="8"/>
        <item x="25"/>
        <item m="1" x="35"/>
        <item x="13"/>
        <item x="17"/>
        <item x="19"/>
        <item x="26"/>
        <item x="0"/>
        <item t="default"/>
      </items>
    </pivotField>
    <pivotField showAll="0"/>
  </pivotFields>
  <rowFields count="2">
    <field x="2"/>
    <field x="29"/>
  </rowFields>
  <rowItems count="100">
    <i>
      <x/>
    </i>
    <i r="1">
      <x/>
    </i>
    <i r="1">
      <x v="1"/>
    </i>
    <i r="1">
      <x v="3"/>
    </i>
    <i r="1">
      <x v="5"/>
    </i>
    <i r="1">
      <x v="7"/>
    </i>
    <i r="1">
      <x v="8"/>
    </i>
    <i r="1">
      <x v="11"/>
    </i>
    <i r="1">
      <x v="14"/>
    </i>
    <i r="1">
      <x v="19"/>
    </i>
    <i r="1">
      <x v="21"/>
    </i>
    <i r="1">
      <x v="26"/>
    </i>
    <i r="1">
      <x v="32"/>
    </i>
    <i r="1">
      <x v="37"/>
    </i>
    <i r="1">
      <x v="39"/>
    </i>
    <i>
      <x v="1"/>
    </i>
    <i r="1">
      <x v="1"/>
    </i>
    <i r="1">
      <x v="7"/>
    </i>
    <i r="1">
      <x v="11"/>
    </i>
    <i r="1">
      <x v="14"/>
    </i>
    <i r="1">
      <x v="19"/>
    </i>
    <i r="1">
      <x v="21"/>
    </i>
    <i r="1">
      <x v="23"/>
    </i>
    <i r="1">
      <x v="26"/>
    </i>
    <i r="1">
      <x v="32"/>
    </i>
    <i r="1">
      <x v="39"/>
    </i>
    <i>
      <x v="2"/>
    </i>
    <i r="1">
      <x v="1"/>
    </i>
    <i r="1">
      <x v="5"/>
    </i>
    <i r="1">
      <x v="7"/>
    </i>
    <i r="1">
      <x v="11"/>
    </i>
    <i r="1">
      <x v="14"/>
    </i>
    <i r="1">
      <x v="19"/>
    </i>
    <i r="1">
      <x v="21"/>
    </i>
    <i r="1">
      <x v="24"/>
    </i>
    <i r="1">
      <x v="26"/>
    </i>
    <i r="1">
      <x v="38"/>
    </i>
    <i r="1">
      <x v="39"/>
    </i>
    <i>
      <x v="3"/>
    </i>
    <i r="1">
      <x v="1"/>
    </i>
    <i r="1">
      <x v="2"/>
    </i>
    <i r="1">
      <x v="4"/>
    </i>
    <i r="1">
      <x v="5"/>
    </i>
    <i r="1">
      <x v="7"/>
    </i>
    <i r="1">
      <x v="10"/>
    </i>
    <i r="1">
      <x v="11"/>
    </i>
    <i r="1">
      <x v="12"/>
    </i>
    <i r="1">
      <x v="17"/>
    </i>
    <i r="1">
      <x v="19"/>
    </i>
    <i r="1">
      <x v="26"/>
    </i>
    <i r="1">
      <x v="32"/>
    </i>
    <i r="1">
      <x v="39"/>
    </i>
    <i>
      <x v="4"/>
    </i>
    <i r="1">
      <x v="1"/>
    </i>
    <i r="1">
      <x v="2"/>
    </i>
    <i r="1">
      <x v="3"/>
    </i>
    <i r="1">
      <x v="5"/>
    </i>
    <i r="1">
      <x v="6"/>
    </i>
    <i r="1">
      <x v="7"/>
    </i>
    <i r="1">
      <x v="10"/>
    </i>
    <i r="1">
      <x v="11"/>
    </i>
    <i r="1">
      <x v="13"/>
    </i>
    <i r="1">
      <x v="14"/>
    </i>
    <i r="1">
      <x v="19"/>
    </i>
    <i r="1">
      <x v="21"/>
    </i>
    <i r="1">
      <x v="22"/>
    </i>
    <i r="1">
      <x v="26"/>
    </i>
    <i r="1">
      <x v="33"/>
    </i>
    <i r="1">
      <x v="39"/>
    </i>
    <i>
      <x v="5"/>
    </i>
    <i r="1">
      <x v="7"/>
    </i>
    <i r="1">
      <x v="9"/>
    </i>
    <i r="1">
      <x v="11"/>
    </i>
    <i r="1">
      <x v="14"/>
    </i>
    <i r="1">
      <x v="18"/>
    </i>
    <i r="1">
      <x v="19"/>
    </i>
    <i r="1">
      <x v="21"/>
    </i>
    <i r="1">
      <x v="26"/>
    </i>
    <i r="1">
      <x v="33"/>
    </i>
    <i r="1">
      <x v="36"/>
    </i>
    <i r="1">
      <x v="39"/>
    </i>
    <i>
      <x v="6"/>
    </i>
    <i r="1">
      <x/>
    </i>
    <i r="1">
      <x v="7"/>
    </i>
    <i r="1">
      <x v="11"/>
    </i>
    <i r="1">
      <x v="14"/>
    </i>
    <i r="1">
      <x v="19"/>
    </i>
    <i r="1">
      <x v="26"/>
    </i>
    <i r="1">
      <x v="39"/>
    </i>
    <i>
      <x v="7"/>
    </i>
    <i r="1">
      <x/>
    </i>
    <i r="1">
      <x v="1"/>
    </i>
    <i r="1">
      <x v="14"/>
    </i>
    <i r="1">
      <x v="21"/>
    </i>
    <i r="1">
      <x v="26"/>
    </i>
    <i r="1">
      <x v="35"/>
    </i>
    <i r="1">
      <x v="39"/>
    </i>
    <i>
      <x v="8"/>
    </i>
    <i r="1">
      <x v="39"/>
    </i>
    <i t="grand">
      <x/>
    </i>
  </rowItems>
  <colFields count="2">
    <field x="1"/>
    <field x="-2"/>
  </colFields>
  <col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4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QA/QC Condition Score (0/1) " fld="28" baseField="29" baseItem="0"/>
    <dataField name="Sum of QA/QC Condition Score (0/1) 2" fld="28" baseField="29" baseItem="0" numFmtId="2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StdDev of QA/QC Condition Score (0/1) " fld="28" subtotal="stdDev" baseField="2" baseItem="0"/>
  </dataFields>
  <formats count="26">
    <format dxfId="25">
      <pivotArea dataOnly="0" fieldPosition="0">
        <references count="1">
          <reference field="29" count="5">
            <x v="1"/>
            <x v="2"/>
            <x v="3"/>
            <x v="4"/>
            <x v="5"/>
          </reference>
        </references>
      </pivotArea>
    </format>
    <format dxfId="24">
      <pivotArea dataOnly="0" fieldPosition="0">
        <references count="1">
          <reference field="29" count="1">
            <x v="6"/>
          </reference>
        </references>
      </pivotArea>
    </format>
    <format dxfId="23">
      <pivotArea dataOnly="0" fieldPosition="0">
        <references count="1">
          <reference field="29" count="7">
            <x v="7"/>
            <x v="8"/>
            <x v="9"/>
            <x v="10"/>
            <x v="11"/>
            <x v="12"/>
            <x v="13"/>
          </reference>
        </references>
      </pivotArea>
    </format>
    <format dxfId="22">
      <pivotArea type="all" dataOnly="0" outline="0" fieldPosition="0"/>
    </format>
    <format dxfId="21">
      <pivotArea type="all" dataOnly="0" outline="0" fieldPosition="0"/>
    </format>
    <format dxfId="20">
      <pivotArea type="all" dataOnly="0" outline="0" fieldPosition="0"/>
    </format>
    <format dxfId="19">
      <pivotArea collapsedLevelsAreSubtotals="1" fieldPosition="0">
        <references count="2">
          <reference field="2" count="1" selected="0">
            <x v="0"/>
          </reference>
          <reference field="29" count="13">
            <x v="1"/>
            <x v="3"/>
            <x v="5"/>
            <x v="7"/>
            <x v="8"/>
            <x v="11"/>
            <x v="14"/>
            <x v="19"/>
            <x v="21"/>
            <x v="26"/>
            <x v="32"/>
            <x v="37"/>
            <x v="39"/>
          </reference>
        </references>
      </pivotArea>
    </format>
    <format dxfId="18">
      <pivotArea collapsedLevelsAreSubtotals="1" fieldPosition="0">
        <references count="1">
          <reference field="2" count="1">
            <x v="1"/>
          </reference>
        </references>
      </pivotArea>
    </format>
    <format dxfId="17">
      <pivotArea collapsedLevelsAreSubtotals="1" fieldPosition="0">
        <references count="2">
          <reference field="2" count="1" selected="0">
            <x v="1"/>
          </reference>
          <reference field="29" count="10">
            <x v="1"/>
            <x v="7"/>
            <x v="11"/>
            <x v="14"/>
            <x v="19"/>
            <x v="21"/>
            <x v="23"/>
            <x v="26"/>
            <x v="32"/>
            <x v="39"/>
          </reference>
        </references>
      </pivotArea>
    </format>
    <format dxfId="16">
      <pivotArea collapsedLevelsAreSubtotals="1" fieldPosition="0">
        <references count="1">
          <reference field="2" count="1">
            <x v="2"/>
          </reference>
        </references>
      </pivotArea>
    </format>
    <format dxfId="15">
      <pivotArea collapsedLevelsAreSubtotals="1" fieldPosition="0">
        <references count="2">
          <reference field="2" count="1" selected="0">
            <x v="2"/>
          </reference>
          <reference field="29" count="11">
            <x v="1"/>
            <x v="5"/>
            <x v="7"/>
            <x v="11"/>
            <x v="14"/>
            <x v="19"/>
            <x v="21"/>
            <x v="24"/>
            <x v="26"/>
            <x v="38"/>
            <x v="39"/>
          </reference>
        </references>
      </pivotArea>
    </format>
    <format dxfId="14">
      <pivotArea collapsedLevelsAreSubtotals="1" fieldPosition="0">
        <references count="1">
          <reference field="2" count="1">
            <x v="3"/>
          </reference>
        </references>
      </pivotArea>
    </format>
    <format dxfId="13">
      <pivotArea collapsedLevelsAreSubtotals="1" fieldPosition="0">
        <references count="2">
          <reference field="2" count="1" selected="0">
            <x v="3"/>
          </reference>
          <reference field="29" count="13">
            <x v="1"/>
            <x v="2"/>
            <x v="4"/>
            <x v="5"/>
            <x v="7"/>
            <x v="10"/>
            <x v="11"/>
            <x v="12"/>
            <x v="17"/>
            <x v="19"/>
            <x v="26"/>
            <x v="32"/>
            <x v="39"/>
          </reference>
        </references>
      </pivotArea>
    </format>
    <format dxfId="12">
      <pivotArea collapsedLevelsAreSubtotals="1" fieldPosition="0">
        <references count="1">
          <reference field="2" count="1">
            <x v="4"/>
          </reference>
        </references>
      </pivotArea>
    </format>
    <format dxfId="11">
      <pivotArea collapsedLevelsAreSubtotals="1" fieldPosition="0">
        <references count="2">
          <reference field="2" count="1" selected="0">
            <x v="4"/>
          </reference>
          <reference field="29" count="16">
            <x v="1"/>
            <x v="2"/>
            <x v="3"/>
            <x v="5"/>
            <x v="6"/>
            <x v="7"/>
            <x v="10"/>
            <x v="11"/>
            <x v="13"/>
            <x v="14"/>
            <x v="19"/>
            <x v="21"/>
            <x v="22"/>
            <x v="26"/>
            <x v="33"/>
            <x v="39"/>
          </reference>
        </references>
      </pivotArea>
    </format>
    <format dxfId="10">
      <pivotArea collapsedLevelsAreSubtotals="1" fieldPosition="0">
        <references count="1">
          <reference field="2" count="1">
            <x v="5"/>
          </reference>
        </references>
      </pivotArea>
    </format>
    <format dxfId="9">
      <pivotArea collapsedLevelsAreSubtotals="1" fieldPosition="0">
        <references count="2">
          <reference field="2" count="1" selected="0">
            <x v="5"/>
          </reference>
          <reference field="29" count="11">
            <x v="7"/>
            <x v="9"/>
            <x v="11"/>
            <x v="14"/>
            <x v="18"/>
            <x v="19"/>
            <x v="21"/>
            <x v="26"/>
            <x v="33"/>
            <x v="36"/>
            <x v="39"/>
          </reference>
        </references>
      </pivotArea>
    </format>
    <format dxfId="8">
      <pivotArea collapsedLevelsAreSubtotals="1" fieldPosition="0">
        <references count="1">
          <reference field="2" count="1">
            <x v="6"/>
          </reference>
        </references>
      </pivotArea>
    </format>
    <format dxfId="7">
      <pivotArea collapsedLevelsAreSubtotals="1" fieldPosition="0">
        <references count="2">
          <reference field="2" count="1" selected="0">
            <x v="6"/>
          </reference>
          <reference field="29" count="7">
            <x v="0"/>
            <x v="7"/>
            <x v="11"/>
            <x v="14"/>
            <x v="19"/>
            <x v="26"/>
            <x v="39"/>
          </reference>
        </references>
      </pivotArea>
    </format>
    <format dxfId="6">
      <pivotArea collapsedLevelsAreSubtotals="1" fieldPosition="0">
        <references count="1">
          <reference field="2" count="1">
            <x v="7"/>
          </reference>
        </references>
      </pivotArea>
    </format>
    <format dxfId="5">
      <pivotArea collapsedLevelsAreSubtotals="1" fieldPosition="0">
        <references count="2">
          <reference field="2" count="1" selected="0">
            <x v="7"/>
          </reference>
          <reference field="29" count="7">
            <x v="0"/>
            <x v="1"/>
            <x v="14"/>
            <x v="21"/>
            <x v="26"/>
            <x v="35"/>
            <x v="39"/>
          </reference>
        </references>
      </pivotArea>
    </format>
    <format dxfId="4">
      <pivotArea collapsedLevelsAreSubtotals="1" fieldPosition="0">
        <references count="1">
          <reference field="2" count="1">
            <x v="8"/>
          </reference>
        </references>
      </pivotArea>
    </format>
    <format dxfId="3">
      <pivotArea collapsedLevelsAreSubtotals="1" fieldPosition="0">
        <references count="2">
          <reference field="2" count="1" selected="0">
            <x v="8"/>
          </reference>
          <reference field="29" count="1">
            <x v="39"/>
          </reference>
        </references>
      </pivotArea>
    </format>
    <format dxfId="2">
      <pivotArea dataOnly="0" labelOnly="1" fieldPosition="0">
        <references count="1">
          <reference field="2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">
      <pivotArea dataOnly="0" labelOnly="1" fieldPosition="0">
        <references count="2">
          <reference field="2" count="1" selected="0">
            <x v="0"/>
          </reference>
          <reference field="29" count="21">
            <x v="1"/>
            <x v="2"/>
            <x v="3"/>
            <x v="4"/>
            <x v="5"/>
            <x v="7"/>
            <x v="8"/>
            <x v="10"/>
            <x v="11"/>
            <x v="12"/>
            <x v="14"/>
            <x v="17"/>
            <x v="19"/>
            <x v="21"/>
            <x v="23"/>
            <x v="24"/>
            <x v="26"/>
            <x v="32"/>
            <x v="37"/>
            <x v="38"/>
            <x v="39"/>
          </reference>
        </references>
      </pivotArea>
    </format>
    <format dxfId="0">
      <pivotArea dataOnly="0" labelOnly="1" fieldPosition="0">
        <references count="2">
          <reference field="2" count="1" selected="0">
            <x v="4"/>
          </reference>
          <reference field="29" count="19">
            <x v="0"/>
            <x v="1"/>
            <x v="5"/>
            <x v="6"/>
            <x v="7"/>
            <x v="9"/>
            <x v="10"/>
            <x v="11"/>
            <x v="13"/>
            <x v="14"/>
            <x v="18"/>
            <x v="19"/>
            <x v="21"/>
            <x v="22"/>
            <x v="26"/>
            <x v="33"/>
            <x v="35"/>
            <x v="36"/>
            <x v="3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17"/>
  <sheetViews>
    <sheetView zoomScale="70" zoomScaleNormal="70" workbookViewId="0">
      <pane ySplit="1" topLeftCell="A3378" activePane="bottomLeft" state="frozen"/>
      <selection pane="bottomLeft" sqref="A1:XFD1048576"/>
    </sheetView>
  </sheetViews>
  <sheetFormatPr defaultRowHeight="15" x14ac:dyDescent="0.25"/>
  <cols>
    <col min="1" max="1" width="13" style="6" customWidth="1"/>
    <col min="2" max="2" width="6.28515625" style="5" bestFit="1" customWidth="1"/>
    <col min="3" max="3" width="12" style="5" customWidth="1"/>
    <col min="4" max="4" width="12.7109375" style="5" customWidth="1"/>
    <col min="5" max="5" width="8.85546875" style="5" customWidth="1"/>
    <col min="6" max="6" width="14.85546875" style="14" customWidth="1"/>
    <col min="7" max="7" width="26.42578125" style="13" customWidth="1"/>
    <col min="8" max="9" width="5.85546875" style="5" customWidth="1"/>
    <col min="10" max="10" width="6.42578125" style="5" customWidth="1"/>
    <col min="11" max="11" width="6.5703125" style="5" customWidth="1"/>
    <col min="12" max="12" width="12.140625" style="5" customWidth="1"/>
    <col min="13" max="13" width="5.28515625" style="5" customWidth="1"/>
    <col min="14" max="14" width="7.28515625" style="5" customWidth="1"/>
    <col min="15" max="15" width="14" style="5" customWidth="1"/>
    <col min="16" max="17" width="7.28515625" style="5" customWidth="1"/>
    <col min="18" max="18" width="15.5703125" style="5" customWidth="1"/>
    <col min="19" max="19" width="20.28515625" style="5" customWidth="1"/>
    <col min="20" max="20" width="9.28515625" style="5" customWidth="1"/>
    <col min="21" max="21" width="8.28515625" style="5" customWidth="1"/>
    <col min="22" max="22" width="7" style="5" customWidth="1"/>
    <col min="23" max="23" width="6.5703125" style="5" customWidth="1"/>
    <col min="24" max="24" width="8.28515625" style="5" customWidth="1"/>
    <col min="25" max="25" width="16.42578125" style="5" customWidth="1"/>
    <col min="26" max="26" width="16.85546875" style="5" customWidth="1"/>
    <col min="27" max="27" width="9.7109375" style="5" customWidth="1"/>
    <col min="28" max="28" width="26" style="5" customWidth="1"/>
    <col min="29" max="30" width="9.140625" style="6"/>
    <col min="31" max="31" width="54.85546875" style="6" customWidth="1"/>
    <col min="32" max="16384" width="9.140625" style="6"/>
  </cols>
  <sheetData>
    <row r="1" spans="1:42" ht="60" x14ac:dyDescent="0.25">
      <c r="A1" s="1" t="s">
        <v>18</v>
      </c>
      <c r="B1" s="2" t="s">
        <v>41</v>
      </c>
      <c r="C1" s="3" t="s">
        <v>304</v>
      </c>
      <c r="D1" s="3" t="s">
        <v>305</v>
      </c>
      <c r="E1" s="3" t="s">
        <v>19</v>
      </c>
      <c r="F1" s="3" t="s">
        <v>20</v>
      </c>
      <c r="G1" s="4" t="s">
        <v>21</v>
      </c>
      <c r="H1" s="3" t="s">
        <v>22</v>
      </c>
      <c r="I1" s="3" t="s">
        <v>474</v>
      </c>
      <c r="J1" s="3" t="s">
        <v>23</v>
      </c>
      <c r="K1" s="3" t="s">
        <v>24</v>
      </c>
      <c r="L1" s="3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42</v>
      </c>
      <c r="R1" s="2" t="s">
        <v>30</v>
      </c>
      <c r="S1" s="2" t="s">
        <v>31</v>
      </c>
      <c r="T1" s="2" t="s">
        <v>32</v>
      </c>
      <c r="U1" s="3" t="s">
        <v>43</v>
      </c>
      <c r="V1" s="2" t="s">
        <v>44</v>
      </c>
      <c r="W1" s="2" t="s">
        <v>45</v>
      </c>
      <c r="X1" s="2" t="s">
        <v>46</v>
      </c>
      <c r="Y1" s="2" t="s">
        <v>33</v>
      </c>
      <c r="Z1" s="2" t="s">
        <v>47</v>
      </c>
      <c r="AA1" s="2" t="s">
        <v>34</v>
      </c>
      <c r="AB1" s="2" t="s">
        <v>35</v>
      </c>
      <c r="AC1" s="46" t="s">
        <v>244</v>
      </c>
      <c r="AD1" s="46" t="s">
        <v>245</v>
      </c>
      <c r="AE1" s="46" t="s">
        <v>246</v>
      </c>
    </row>
    <row r="2" spans="1:42" s="12" customFormat="1" x14ac:dyDescent="0.25">
      <c r="A2" s="24">
        <v>41611</v>
      </c>
      <c r="B2" s="22">
        <v>1</v>
      </c>
      <c r="C2" s="22" t="s">
        <v>135</v>
      </c>
      <c r="D2" s="22" t="s">
        <v>136</v>
      </c>
      <c r="E2" s="22" t="s">
        <v>39</v>
      </c>
      <c r="F2" s="22" t="s">
        <v>110</v>
      </c>
      <c r="G2" s="25" t="s">
        <v>40</v>
      </c>
      <c r="H2" s="22">
        <v>1</v>
      </c>
      <c r="I2" s="22">
        <f t="shared" ref="I2:I65" si="0">H2/20</f>
        <v>0.05</v>
      </c>
      <c r="J2" s="22">
        <v>40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>
        <v>30</v>
      </c>
      <c r="V2" s="22"/>
      <c r="W2" s="22"/>
      <c r="X2" s="22"/>
      <c r="Y2" s="22"/>
      <c r="Z2" s="22">
        <f t="shared" ref="Z2:Z7" si="1">H2*Y2</f>
        <v>0</v>
      </c>
      <c r="AA2" s="22"/>
      <c r="AB2" s="2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s="12" customFormat="1" x14ac:dyDescent="0.25">
      <c r="A3" s="24">
        <v>41611</v>
      </c>
      <c r="B3" s="22">
        <v>1</v>
      </c>
      <c r="C3" s="22" t="s">
        <v>135</v>
      </c>
      <c r="D3" s="22" t="s">
        <v>136</v>
      </c>
      <c r="E3" s="22" t="s">
        <v>39</v>
      </c>
      <c r="F3" s="22" t="s">
        <v>110</v>
      </c>
      <c r="G3" s="25" t="s">
        <v>40</v>
      </c>
      <c r="H3" s="22">
        <v>1</v>
      </c>
      <c r="I3" s="22">
        <f t="shared" si="0"/>
        <v>0.05</v>
      </c>
      <c r="J3" s="22">
        <v>40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>
        <v>25</v>
      </c>
      <c r="V3" s="22"/>
      <c r="W3" s="22"/>
      <c r="X3" s="22"/>
      <c r="Y3" s="22"/>
      <c r="Z3" s="22">
        <f t="shared" si="1"/>
        <v>0</v>
      </c>
      <c r="AA3" s="22"/>
      <c r="AB3" s="22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12" customFormat="1" x14ac:dyDescent="0.25">
      <c r="A4" s="24">
        <v>41611</v>
      </c>
      <c r="B4" s="22">
        <v>1</v>
      </c>
      <c r="C4" s="22" t="s">
        <v>135</v>
      </c>
      <c r="D4" s="22" t="s">
        <v>136</v>
      </c>
      <c r="E4" s="22" t="s">
        <v>39</v>
      </c>
      <c r="F4" s="22" t="s">
        <v>110</v>
      </c>
      <c r="G4" s="25" t="s">
        <v>40</v>
      </c>
      <c r="H4" s="22">
        <v>1</v>
      </c>
      <c r="I4" s="22">
        <f t="shared" si="0"/>
        <v>0.05</v>
      </c>
      <c r="J4" s="22">
        <v>40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>
        <v>20</v>
      </c>
      <c r="V4" s="22"/>
      <c r="W4" s="22"/>
      <c r="X4" s="22"/>
      <c r="Y4" s="22"/>
      <c r="Z4" s="22">
        <f t="shared" si="1"/>
        <v>0</v>
      </c>
      <c r="AA4" s="22"/>
      <c r="AB4" s="22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s="12" customFormat="1" x14ac:dyDescent="0.25">
      <c r="A5" s="24">
        <v>41611</v>
      </c>
      <c r="B5" s="22">
        <v>1</v>
      </c>
      <c r="C5" s="22" t="s">
        <v>135</v>
      </c>
      <c r="D5" s="22" t="s">
        <v>136</v>
      </c>
      <c r="E5" s="22" t="s">
        <v>39</v>
      </c>
      <c r="F5" s="22" t="s">
        <v>110</v>
      </c>
      <c r="G5" s="25" t="s">
        <v>40</v>
      </c>
      <c r="H5" s="22">
        <v>1</v>
      </c>
      <c r="I5" s="22">
        <f t="shared" si="0"/>
        <v>0.05</v>
      </c>
      <c r="J5" s="22">
        <v>40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>
        <v>15</v>
      </c>
      <c r="V5" s="22"/>
      <c r="W5" s="22"/>
      <c r="X5" s="22"/>
      <c r="Y5" s="22"/>
      <c r="Z5" s="22">
        <f t="shared" si="1"/>
        <v>0</v>
      </c>
      <c r="AA5" s="22"/>
      <c r="AB5" s="2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s="12" customFormat="1" x14ac:dyDescent="0.25">
      <c r="A6" s="24">
        <v>41611</v>
      </c>
      <c r="B6" s="22">
        <v>1</v>
      </c>
      <c r="C6" s="22" t="s">
        <v>135</v>
      </c>
      <c r="D6" s="22" t="s">
        <v>136</v>
      </c>
      <c r="E6" s="22" t="s">
        <v>39</v>
      </c>
      <c r="F6" s="22" t="s">
        <v>110</v>
      </c>
      <c r="G6" s="25" t="s">
        <v>40</v>
      </c>
      <c r="H6" s="22">
        <v>1</v>
      </c>
      <c r="I6" s="22">
        <f t="shared" si="0"/>
        <v>0.05</v>
      </c>
      <c r="J6" s="22">
        <v>40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>
        <v>5</v>
      </c>
      <c r="V6" s="22"/>
      <c r="W6" s="22"/>
      <c r="X6" s="22"/>
      <c r="Y6" s="22"/>
      <c r="Z6" s="22">
        <f t="shared" si="1"/>
        <v>0</v>
      </c>
      <c r="AA6" s="22"/>
      <c r="AB6" s="22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s="12" customFormat="1" x14ac:dyDescent="0.25">
      <c r="A7" s="24">
        <v>41611</v>
      </c>
      <c r="B7" s="22">
        <v>1</v>
      </c>
      <c r="C7" s="22" t="s">
        <v>135</v>
      </c>
      <c r="D7" s="22" t="s">
        <v>136</v>
      </c>
      <c r="E7" s="22" t="s">
        <v>39</v>
      </c>
      <c r="F7" s="22" t="s">
        <v>110</v>
      </c>
      <c r="G7" s="25" t="s">
        <v>71</v>
      </c>
      <c r="H7" s="22">
        <v>1</v>
      </c>
      <c r="I7" s="22">
        <f t="shared" si="0"/>
        <v>0.05</v>
      </c>
      <c r="J7" s="22">
        <v>40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>
        <v>45</v>
      </c>
      <c r="V7" s="22"/>
      <c r="W7" s="22"/>
      <c r="X7" s="22"/>
      <c r="Y7" s="22"/>
      <c r="Z7" s="22">
        <f t="shared" si="1"/>
        <v>0</v>
      </c>
      <c r="AA7" s="22"/>
      <c r="AB7" s="22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s="12" customFormat="1" x14ac:dyDescent="0.25">
      <c r="A8" s="24">
        <v>41611</v>
      </c>
      <c r="B8" s="22">
        <v>1</v>
      </c>
      <c r="C8" s="22" t="s">
        <v>135</v>
      </c>
      <c r="D8" s="22" t="s">
        <v>136</v>
      </c>
      <c r="E8" s="22" t="s">
        <v>39</v>
      </c>
      <c r="F8" s="22" t="s">
        <v>110</v>
      </c>
      <c r="G8" s="25" t="s">
        <v>71</v>
      </c>
      <c r="H8" s="22">
        <v>1</v>
      </c>
      <c r="I8" s="22">
        <f t="shared" si="0"/>
        <v>0.05</v>
      </c>
      <c r="J8" s="22">
        <v>40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>
        <v>40</v>
      </c>
      <c r="V8" s="22"/>
      <c r="W8" s="22"/>
      <c r="X8" s="22"/>
      <c r="Y8" s="22"/>
      <c r="Z8" s="22"/>
      <c r="AA8" s="22"/>
      <c r="AB8" s="22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s="12" customFormat="1" x14ac:dyDescent="0.25">
      <c r="A9" s="24">
        <v>41611</v>
      </c>
      <c r="B9" s="22">
        <v>1</v>
      </c>
      <c r="C9" s="22" t="s">
        <v>135</v>
      </c>
      <c r="D9" s="22" t="s">
        <v>136</v>
      </c>
      <c r="E9" s="22" t="s">
        <v>39</v>
      </c>
      <c r="F9" s="22" t="s">
        <v>110</v>
      </c>
      <c r="G9" s="25" t="s">
        <v>71</v>
      </c>
      <c r="H9" s="22">
        <v>1</v>
      </c>
      <c r="I9" s="22">
        <f t="shared" si="0"/>
        <v>0.05</v>
      </c>
      <c r="J9" s="22">
        <v>40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>
        <v>40</v>
      </c>
      <c r="V9" s="22"/>
      <c r="W9" s="22"/>
      <c r="X9" s="22"/>
      <c r="Y9" s="22"/>
      <c r="Z9" s="22"/>
      <c r="AA9" s="22"/>
      <c r="AB9" s="22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s="12" customFormat="1" x14ac:dyDescent="0.25">
      <c r="A10" s="24">
        <v>41611</v>
      </c>
      <c r="B10" s="132">
        <v>1</v>
      </c>
      <c r="C10" s="22" t="s">
        <v>135</v>
      </c>
      <c r="D10" s="132" t="s">
        <v>136</v>
      </c>
      <c r="E10" s="132" t="s">
        <v>39</v>
      </c>
      <c r="F10" s="132" t="s">
        <v>110</v>
      </c>
      <c r="G10" s="139" t="s">
        <v>71</v>
      </c>
      <c r="H10" s="132">
        <v>1</v>
      </c>
      <c r="I10" s="22">
        <f t="shared" si="0"/>
        <v>0.05</v>
      </c>
      <c r="J10" s="22">
        <v>40</v>
      </c>
      <c r="K10" s="22"/>
      <c r="L10" s="22"/>
      <c r="M10" s="22"/>
      <c r="N10" s="22"/>
      <c r="O10" s="22"/>
      <c r="P10" s="22"/>
      <c r="Q10" s="132"/>
      <c r="R10" s="22"/>
      <c r="S10" s="22"/>
      <c r="T10" s="22"/>
      <c r="U10" s="22">
        <v>40</v>
      </c>
      <c r="V10" s="22"/>
      <c r="W10" s="22"/>
      <c r="X10" s="22"/>
      <c r="Y10" s="22"/>
      <c r="Z10" s="22"/>
      <c r="AA10" s="22"/>
      <c r="AB10" s="22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</row>
    <row r="11" spans="1:42" s="12" customFormat="1" x14ac:dyDescent="0.25">
      <c r="A11" s="24">
        <v>41611</v>
      </c>
      <c r="B11" s="22">
        <v>1</v>
      </c>
      <c r="C11" s="22" t="s">
        <v>135</v>
      </c>
      <c r="D11" s="22" t="s">
        <v>136</v>
      </c>
      <c r="E11" s="22" t="s">
        <v>39</v>
      </c>
      <c r="F11" s="22" t="s">
        <v>110</v>
      </c>
      <c r="G11" s="25" t="s">
        <v>71</v>
      </c>
      <c r="H11" s="22">
        <v>1</v>
      </c>
      <c r="I11" s="22">
        <f t="shared" si="0"/>
        <v>0.05</v>
      </c>
      <c r="J11" s="22">
        <v>40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>
        <v>40</v>
      </c>
      <c r="V11" s="22"/>
      <c r="W11" s="22"/>
      <c r="X11" s="22"/>
      <c r="Y11" s="22"/>
      <c r="Z11" s="22"/>
      <c r="AA11" s="22"/>
      <c r="AB11" s="22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s="12" customFormat="1" x14ac:dyDescent="0.25">
      <c r="A12" s="24">
        <v>41611</v>
      </c>
      <c r="B12" s="22">
        <v>1</v>
      </c>
      <c r="C12" s="22" t="s">
        <v>135</v>
      </c>
      <c r="D12" s="22" t="s">
        <v>136</v>
      </c>
      <c r="E12" s="22" t="s">
        <v>39</v>
      </c>
      <c r="F12" s="22" t="s">
        <v>110</v>
      </c>
      <c r="G12" s="25" t="s">
        <v>71</v>
      </c>
      <c r="H12" s="22">
        <v>1</v>
      </c>
      <c r="I12" s="22">
        <f t="shared" si="0"/>
        <v>0.05</v>
      </c>
      <c r="J12" s="22">
        <v>40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>
        <v>40</v>
      </c>
      <c r="V12" s="22"/>
      <c r="W12" s="22"/>
      <c r="X12" s="22"/>
      <c r="Y12" s="22"/>
      <c r="Z12" s="22">
        <f>H12*Y12</f>
        <v>0</v>
      </c>
      <c r="AA12" s="22"/>
      <c r="AB12" s="22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s="12" customFormat="1" x14ac:dyDescent="0.25">
      <c r="A13" s="24">
        <v>41611</v>
      </c>
      <c r="B13" s="22">
        <v>1</v>
      </c>
      <c r="C13" s="22" t="s">
        <v>135</v>
      </c>
      <c r="D13" s="22" t="s">
        <v>136</v>
      </c>
      <c r="E13" s="22" t="s">
        <v>39</v>
      </c>
      <c r="F13" s="22" t="s">
        <v>110</v>
      </c>
      <c r="G13" s="25" t="s">
        <v>71</v>
      </c>
      <c r="H13" s="22">
        <v>1</v>
      </c>
      <c r="I13" s="22">
        <f t="shared" si="0"/>
        <v>0.05</v>
      </c>
      <c r="J13" s="22">
        <v>40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>
        <v>35</v>
      </c>
      <c r="V13" s="22"/>
      <c r="W13" s="22"/>
      <c r="X13" s="22"/>
      <c r="Y13" s="22"/>
      <c r="Z13" s="22"/>
      <c r="AA13" s="22"/>
      <c r="AB13" s="22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s="12" customFormat="1" x14ac:dyDescent="0.25">
      <c r="A14" s="24">
        <v>41611</v>
      </c>
      <c r="B14" s="22">
        <v>1</v>
      </c>
      <c r="C14" s="22" t="s">
        <v>135</v>
      </c>
      <c r="D14" s="22" t="s">
        <v>136</v>
      </c>
      <c r="E14" s="22" t="s">
        <v>39</v>
      </c>
      <c r="F14" s="22" t="s">
        <v>110</v>
      </c>
      <c r="G14" s="25" t="s">
        <v>71</v>
      </c>
      <c r="H14" s="22">
        <v>1</v>
      </c>
      <c r="I14" s="22">
        <f t="shared" si="0"/>
        <v>0.05</v>
      </c>
      <c r="J14" s="22">
        <v>40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>
        <v>35</v>
      </c>
      <c r="V14" s="22"/>
      <c r="W14" s="22"/>
      <c r="X14" s="22"/>
      <c r="Y14" s="22"/>
      <c r="Z14" s="22"/>
      <c r="AA14" s="22"/>
      <c r="AB14" s="22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s="12" customFormat="1" x14ac:dyDescent="0.25">
      <c r="A15" s="24">
        <v>41611</v>
      </c>
      <c r="B15" s="22">
        <v>1</v>
      </c>
      <c r="C15" s="22" t="s">
        <v>135</v>
      </c>
      <c r="D15" s="22" t="s">
        <v>136</v>
      </c>
      <c r="E15" s="22" t="s">
        <v>39</v>
      </c>
      <c r="F15" s="22" t="s">
        <v>110</v>
      </c>
      <c r="G15" s="25" t="s">
        <v>71</v>
      </c>
      <c r="H15" s="22">
        <v>1</v>
      </c>
      <c r="I15" s="22">
        <f t="shared" si="0"/>
        <v>0.05</v>
      </c>
      <c r="J15" s="22">
        <v>40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>
        <v>35</v>
      </c>
      <c r="V15" s="22"/>
      <c r="W15" s="22"/>
      <c r="X15" s="22"/>
      <c r="Y15" s="22"/>
      <c r="Z15" s="22">
        <f>H15*Y15</f>
        <v>0</v>
      </c>
      <c r="AA15" s="22"/>
      <c r="AB15" s="22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s="12" customFormat="1" x14ac:dyDescent="0.25">
      <c r="A16" s="24">
        <v>41611</v>
      </c>
      <c r="B16" s="22">
        <v>1</v>
      </c>
      <c r="C16" s="22" t="s">
        <v>135</v>
      </c>
      <c r="D16" s="22" t="s">
        <v>136</v>
      </c>
      <c r="E16" s="22" t="s">
        <v>39</v>
      </c>
      <c r="F16" s="22" t="s">
        <v>110</v>
      </c>
      <c r="G16" s="25" t="s">
        <v>71</v>
      </c>
      <c r="H16" s="22">
        <v>1</v>
      </c>
      <c r="I16" s="22">
        <f t="shared" si="0"/>
        <v>0.05</v>
      </c>
      <c r="J16" s="22">
        <v>40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>
        <v>30</v>
      </c>
      <c r="V16" s="22"/>
      <c r="W16" s="22"/>
      <c r="X16" s="22"/>
      <c r="Y16" s="22"/>
      <c r="Z16" s="22"/>
      <c r="AA16" s="22"/>
      <c r="AB16" s="22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s="12" customFormat="1" x14ac:dyDescent="0.25">
      <c r="A17" s="24">
        <v>41611</v>
      </c>
      <c r="B17" s="22">
        <v>1</v>
      </c>
      <c r="C17" s="22" t="s">
        <v>135</v>
      </c>
      <c r="D17" s="22" t="s">
        <v>136</v>
      </c>
      <c r="E17" s="22" t="s">
        <v>39</v>
      </c>
      <c r="F17" s="22" t="s">
        <v>110</v>
      </c>
      <c r="G17" s="25" t="s">
        <v>71</v>
      </c>
      <c r="H17" s="22">
        <v>1</v>
      </c>
      <c r="I17" s="22">
        <f t="shared" si="0"/>
        <v>0.05</v>
      </c>
      <c r="J17" s="22">
        <v>40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>
        <v>30</v>
      </c>
      <c r="V17" s="22"/>
      <c r="W17" s="22"/>
      <c r="X17" s="22"/>
      <c r="Y17" s="22"/>
      <c r="Z17" s="22"/>
      <c r="AA17" s="22"/>
      <c r="AB17" s="22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s="12" customFormat="1" x14ac:dyDescent="0.25">
      <c r="A18" s="24">
        <v>41611</v>
      </c>
      <c r="B18" s="22">
        <v>1</v>
      </c>
      <c r="C18" s="22" t="s">
        <v>135</v>
      </c>
      <c r="D18" s="22" t="s">
        <v>136</v>
      </c>
      <c r="E18" s="22" t="s">
        <v>39</v>
      </c>
      <c r="F18" s="22" t="s">
        <v>110</v>
      </c>
      <c r="G18" s="25" t="s">
        <v>71</v>
      </c>
      <c r="H18" s="22">
        <v>1</v>
      </c>
      <c r="I18" s="22">
        <f t="shared" si="0"/>
        <v>0.05</v>
      </c>
      <c r="J18" s="22">
        <v>40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>
        <v>30</v>
      </c>
      <c r="V18" s="22"/>
      <c r="W18" s="22"/>
      <c r="X18" s="22"/>
      <c r="Y18" s="22"/>
      <c r="Z18" s="22"/>
      <c r="AA18" s="22"/>
      <c r="AB18" s="22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s="12" customFormat="1" x14ac:dyDescent="0.25">
      <c r="A19" s="24">
        <v>41611</v>
      </c>
      <c r="B19" s="22">
        <v>1</v>
      </c>
      <c r="C19" s="22" t="s">
        <v>135</v>
      </c>
      <c r="D19" s="22" t="s">
        <v>136</v>
      </c>
      <c r="E19" s="22" t="s">
        <v>39</v>
      </c>
      <c r="F19" s="22" t="s">
        <v>110</v>
      </c>
      <c r="G19" s="25" t="s">
        <v>71</v>
      </c>
      <c r="H19" s="22">
        <v>1</v>
      </c>
      <c r="I19" s="22">
        <f t="shared" si="0"/>
        <v>0.05</v>
      </c>
      <c r="J19" s="22">
        <v>40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>
        <v>30</v>
      </c>
      <c r="V19" s="22"/>
      <c r="W19" s="22"/>
      <c r="X19" s="22"/>
      <c r="Y19" s="22"/>
      <c r="Z19" s="22"/>
      <c r="AA19" s="22"/>
      <c r="AB19" s="22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s="12" customFormat="1" x14ac:dyDescent="0.25">
      <c r="A20" s="24">
        <v>41611</v>
      </c>
      <c r="B20" s="22">
        <v>1</v>
      </c>
      <c r="C20" s="22" t="s">
        <v>135</v>
      </c>
      <c r="D20" s="22" t="s">
        <v>136</v>
      </c>
      <c r="E20" s="22" t="s">
        <v>39</v>
      </c>
      <c r="F20" s="22" t="s">
        <v>110</v>
      </c>
      <c r="G20" s="25" t="s">
        <v>71</v>
      </c>
      <c r="H20" s="22">
        <v>1</v>
      </c>
      <c r="I20" s="22">
        <f t="shared" si="0"/>
        <v>0.05</v>
      </c>
      <c r="J20" s="22">
        <v>40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>
        <v>30</v>
      </c>
      <c r="V20" s="22"/>
      <c r="W20" s="22"/>
      <c r="X20" s="22"/>
      <c r="Y20" s="22"/>
      <c r="Z20" s="22">
        <f>H20*Y20</f>
        <v>0</v>
      </c>
      <c r="AA20" s="22"/>
      <c r="AB20" s="22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s="12" customFormat="1" x14ac:dyDescent="0.25">
      <c r="A21" s="24">
        <v>41611</v>
      </c>
      <c r="B21" s="22">
        <v>1</v>
      </c>
      <c r="C21" s="22" t="s">
        <v>135</v>
      </c>
      <c r="D21" s="22" t="s">
        <v>136</v>
      </c>
      <c r="E21" s="22" t="s">
        <v>39</v>
      </c>
      <c r="F21" s="22" t="s">
        <v>110</v>
      </c>
      <c r="G21" s="25" t="s">
        <v>71</v>
      </c>
      <c r="H21" s="22">
        <v>1</v>
      </c>
      <c r="I21" s="22">
        <f t="shared" si="0"/>
        <v>0.05</v>
      </c>
      <c r="J21" s="22">
        <v>40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>
        <v>25</v>
      </c>
      <c r="V21" s="22"/>
      <c r="W21" s="22"/>
      <c r="X21" s="22"/>
      <c r="Y21" s="22"/>
      <c r="Z21" s="22"/>
      <c r="AA21" s="22"/>
      <c r="AB21" s="22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s="12" customFormat="1" x14ac:dyDescent="0.25">
      <c r="A22" s="24">
        <v>41611</v>
      </c>
      <c r="B22" s="22">
        <v>1</v>
      </c>
      <c r="C22" s="22" t="s">
        <v>135</v>
      </c>
      <c r="D22" s="22" t="s">
        <v>136</v>
      </c>
      <c r="E22" s="22" t="s">
        <v>39</v>
      </c>
      <c r="F22" s="22" t="s">
        <v>110</v>
      </c>
      <c r="G22" s="25" t="s">
        <v>71</v>
      </c>
      <c r="H22" s="22">
        <v>1</v>
      </c>
      <c r="I22" s="22">
        <f t="shared" si="0"/>
        <v>0.05</v>
      </c>
      <c r="J22" s="22">
        <v>40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>
        <v>25</v>
      </c>
      <c r="V22" s="22"/>
      <c r="W22" s="22"/>
      <c r="X22" s="22"/>
      <c r="Y22" s="22"/>
      <c r="Z22" s="22"/>
      <c r="AA22" s="22"/>
      <c r="AB22" s="22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s="12" customFormat="1" x14ac:dyDescent="0.25">
      <c r="A23" s="24">
        <v>41611</v>
      </c>
      <c r="B23" s="22">
        <v>1</v>
      </c>
      <c r="C23" s="22" t="s">
        <v>135</v>
      </c>
      <c r="D23" s="22" t="s">
        <v>136</v>
      </c>
      <c r="E23" s="22" t="s">
        <v>39</v>
      </c>
      <c r="F23" s="22" t="s">
        <v>110</v>
      </c>
      <c r="G23" s="25" t="s">
        <v>71</v>
      </c>
      <c r="H23" s="22">
        <v>1</v>
      </c>
      <c r="I23" s="22">
        <f t="shared" si="0"/>
        <v>0.05</v>
      </c>
      <c r="J23" s="22">
        <v>40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>
        <v>25</v>
      </c>
      <c r="V23" s="22"/>
      <c r="W23" s="22"/>
      <c r="X23" s="22"/>
      <c r="Y23" s="22"/>
      <c r="Z23" s="22">
        <f>H23*Y23</f>
        <v>0</v>
      </c>
      <c r="AA23" s="22"/>
      <c r="AB23" s="22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s="12" customFormat="1" x14ac:dyDescent="0.25">
      <c r="A24" s="24">
        <v>41611</v>
      </c>
      <c r="B24" s="22">
        <v>1</v>
      </c>
      <c r="C24" s="22" t="s">
        <v>135</v>
      </c>
      <c r="D24" s="22" t="s">
        <v>136</v>
      </c>
      <c r="E24" s="22" t="s">
        <v>39</v>
      </c>
      <c r="F24" s="22" t="s">
        <v>110</v>
      </c>
      <c r="G24" s="25" t="s">
        <v>71</v>
      </c>
      <c r="H24" s="22">
        <v>1</v>
      </c>
      <c r="I24" s="22">
        <f t="shared" si="0"/>
        <v>0.05</v>
      </c>
      <c r="J24" s="22">
        <v>40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>
        <v>20</v>
      </c>
      <c r="V24" s="22"/>
      <c r="W24" s="22"/>
      <c r="X24" s="22"/>
      <c r="Y24" s="22"/>
      <c r="Z24" s="22"/>
      <c r="AA24" s="22"/>
      <c r="AB24" s="22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s="12" customFormat="1" x14ac:dyDescent="0.25">
      <c r="A25" s="24">
        <v>41611</v>
      </c>
      <c r="B25" s="22">
        <v>1</v>
      </c>
      <c r="C25" s="22" t="s">
        <v>135</v>
      </c>
      <c r="D25" s="22" t="s">
        <v>136</v>
      </c>
      <c r="E25" s="22" t="s">
        <v>39</v>
      </c>
      <c r="F25" s="22" t="s">
        <v>110</v>
      </c>
      <c r="G25" s="25" t="s">
        <v>71</v>
      </c>
      <c r="H25" s="22">
        <v>1</v>
      </c>
      <c r="I25" s="22">
        <f t="shared" si="0"/>
        <v>0.05</v>
      </c>
      <c r="J25" s="22">
        <v>40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>
        <v>20</v>
      </c>
      <c r="V25" s="22"/>
      <c r="W25" s="22"/>
      <c r="X25" s="22"/>
      <c r="Y25" s="22"/>
      <c r="Z25" s="22"/>
      <c r="AA25" s="22"/>
      <c r="AB25" s="22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s="12" customFormat="1" x14ac:dyDescent="0.25">
      <c r="A26" s="24">
        <v>41611</v>
      </c>
      <c r="B26" s="22">
        <v>1</v>
      </c>
      <c r="C26" s="22" t="s">
        <v>135</v>
      </c>
      <c r="D26" s="22" t="s">
        <v>136</v>
      </c>
      <c r="E26" s="22" t="s">
        <v>39</v>
      </c>
      <c r="F26" s="22" t="s">
        <v>110</v>
      </c>
      <c r="G26" s="25" t="s">
        <v>71</v>
      </c>
      <c r="H26" s="22">
        <v>1</v>
      </c>
      <c r="I26" s="22">
        <f t="shared" si="0"/>
        <v>0.05</v>
      </c>
      <c r="J26" s="22">
        <v>40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>
        <v>20</v>
      </c>
      <c r="V26" s="22"/>
      <c r="W26" s="22"/>
      <c r="X26" s="22"/>
      <c r="Y26" s="22"/>
      <c r="Z26" s="22">
        <f>H26*Y26</f>
        <v>0</v>
      </c>
      <c r="AA26" s="22"/>
      <c r="AB26" s="22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s="12" customFormat="1" x14ac:dyDescent="0.25">
      <c r="A27" s="24">
        <v>41611</v>
      </c>
      <c r="B27" s="22">
        <v>1</v>
      </c>
      <c r="C27" s="22" t="s">
        <v>135</v>
      </c>
      <c r="D27" s="22" t="s">
        <v>136</v>
      </c>
      <c r="E27" s="22" t="s">
        <v>39</v>
      </c>
      <c r="F27" s="22" t="s">
        <v>110</v>
      </c>
      <c r="G27" s="25" t="s">
        <v>71</v>
      </c>
      <c r="H27" s="22">
        <v>1</v>
      </c>
      <c r="I27" s="22">
        <f t="shared" si="0"/>
        <v>0.05</v>
      </c>
      <c r="J27" s="22">
        <v>40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>
        <v>15</v>
      </c>
      <c r="V27" s="22"/>
      <c r="W27" s="22"/>
      <c r="X27" s="22"/>
      <c r="Y27" s="22"/>
      <c r="Z27" s="22">
        <f>H27*Y27</f>
        <v>0</v>
      </c>
      <c r="AA27" s="22"/>
      <c r="AB27" s="22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s="12" customFormat="1" x14ac:dyDescent="0.25">
      <c r="A28" s="24">
        <v>41611</v>
      </c>
      <c r="B28" s="22">
        <v>1</v>
      </c>
      <c r="C28" s="22" t="s">
        <v>135</v>
      </c>
      <c r="D28" s="22" t="s">
        <v>137</v>
      </c>
      <c r="E28" s="22" t="s">
        <v>39</v>
      </c>
      <c r="F28" s="22" t="s">
        <v>110</v>
      </c>
      <c r="G28" s="25" t="s">
        <v>40</v>
      </c>
      <c r="H28" s="22">
        <v>1</v>
      </c>
      <c r="I28" s="22">
        <f t="shared" si="0"/>
        <v>0.05</v>
      </c>
      <c r="J28" s="22">
        <v>40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>
        <v>20</v>
      </c>
      <c r="V28" s="22"/>
      <c r="W28" s="22"/>
      <c r="X28" s="22"/>
      <c r="Y28" s="22"/>
      <c r="Z28" s="22">
        <f>H28*Y28</f>
        <v>0</v>
      </c>
      <c r="AA28" s="22"/>
      <c r="AB28" s="22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s="12" customFormat="1" x14ac:dyDescent="0.25">
      <c r="A29" s="24">
        <v>41611</v>
      </c>
      <c r="B29" s="22">
        <v>1</v>
      </c>
      <c r="C29" s="22" t="s">
        <v>135</v>
      </c>
      <c r="D29" s="22" t="s">
        <v>137</v>
      </c>
      <c r="E29" s="22" t="s">
        <v>39</v>
      </c>
      <c r="F29" s="22" t="s">
        <v>110</v>
      </c>
      <c r="G29" s="25" t="s">
        <v>40</v>
      </c>
      <c r="H29" s="22">
        <v>1</v>
      </c>
      <c r="I29" s="22">
        <f t="shared" si="0"/>
        <v>0.05</v>
      </c>
      <c r="J29" s="22">
        <v>40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>
        <v>15</v>
      </c>
      <c r="V29" s="22"/>
      <c r="W29" s="22"/>
      <c r="X29" s="22"/>
      <c r="Y29" s="22"/>
      <c r="Z29" s="22">
        <f>H29*Y29</f>
        <v>0</v>
      </c>
      <c r="AA29" s="22"/>
      <c r="AB29" s="22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s="12" customFormat="1" x14ac:dyDescent="0.25">
      <c r="A30" s="24">
        <v>41611</v>
      </c>
      <c r="B30" s="22">
        <v>1</v>
      </c>
      <c r="C30" s="22" t="s">
        <v>135</v>
      </c>
      <c r="D30" s="22" t="s">
        <v>137</v>
      </c>
      <c r="E30" s="22" t="s">
        <v>39</v>
      </c>
      <c r="F30" s="22" t="s">
        <v>110</v>
      </c>
      <c r="G30" s="25" t="s">
        <v>40</v>
      </c>
      <c r="H30" s="22">
        <v>1</v>
      </c>
      <c r="I30" s="22">
        <f t="shared" si="0"/>
        <v>0.05</v>
      </c>
      <c r="J30" s="22">
        <v>40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>
        <v>10</v>
      </c>
      <c r="V30" s="22"/>
      <c r="W30" s="22"/>
      <c r="X30" s="22"/>
      <c r="Y30" s="22"/>
      <c r="Z30" s="22">
        <f>H30*Y30</f>
        <v>0</v>
      </c>
      <c r="AA30" s="22"/>
      <c r="AB30" s="22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s="12" customFormat="1" x14ac:dyDescent="0.25">
      <c r="A31" s="24">
        <v>41611</v>
      </c>
      <c r="B31" s="22">
        <v>1</v>
      </c>
      <c r="C31" s="22" t="s">
        <v>135</v>
      </c>
      <c r="D31" s="22" t="s">
        <v>137</v>
      </c>
      <c r="E31" s="22" t="s">
        <v>39</v>
      </c>
      <c r="F31" s="22" t="s">
        <v>110</v>
      </c>
      <c r="G31" s="25" t="s">
        <v>71</v>
      </c>
      <c r="H31" s="22">
        <v>1</v>
      </c>
      <c r="I31" s="22">
        <f t="shared" si="0"/>
        <v>0.05</v>
      </c>
      <c r="J31" s="22">
        <v>40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>
        <v>50</v>
      </c>
      <c r="V31" s="22"/>
      <c r="W31" s="22"/>
      <c r="X31" s="22"/>
      <c r="Y31" s="22"/>
      <c r="Z31" s="22"/>
      <c r="AA31" s="22"/>
      <c r="AB31" s="22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s="12" customFormat="1" x14ac:dyDescent="0.25">
      <c r="A32" s="24">
        <v>41611</v>
      </c>
      <c r="B32" s="22">
        <v>1</v>
      </c>
      <c r="C32" s="22" t="s">
        <v>135</v>
      </c>
      <c r="D32" s="22" t="s">
        <v>137</v>
      </c>
      <c r="E32" s="22" t="s">
        <v>39</v>
      </c>
      <c r="F32" s="22" t="s">
        <v>110</v>
      </c>
      <c r="G32" s="25" t="s">
        <v>71</v>
      </c>
      <c r="H32" s="22">
        <v>1</v>
      </c>
      <c r="I32" s="22">
        <f t="shared" si="0"/>
        <v>0.05</v>
      </c>
      <c r="J32" s="22">
        <v>40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>
        <v>50</v>
      </c>
      <c r="V32" s="22"/>
      <c r="W32" s="22"/>
      <c r="X32" s="22"/>
      <c r="Y32" s="22"/>
      <c r="Z32" s="22"/>
      <c r="AA32" s="22"/>
      <c r="AB32" s="22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s="12" customFormat="1" x14ac:dyDescent="0.25">
      <c r="A33" s="24">
        <v>41611</v>
      </c>
      <c r="B33" s="22">
        <v>1</v>
      </c>
      <c r="C33" s="22" t="s">
        <v>135</v>
      </c>
      <c r="D33" s="22" t="s">
        <v>137</v>
      </c>
      <c r="E33" s="22" t="s">
        <v>39</v>
      </c>
      <c r="F33" s="22" t="s">
        <v>110</v>
      </c>
      <c r="G33" s="25" t="s">
        <v>71</v>
      </c>
      <c r="H33" s="22">
        <v>1</v>
      </c>
      <c r="I33" s="22">
        <f t="shared" si="0"/>
        <v>0.05</v>
      </c>
      <c r="J33" s="22">
        <v>40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>
        <v>50</v>
      </c>
      <c r="V33" s="22"/>
      <c r="W33" s="22"/>
      <c r="X33" s="22"/>
      <c r="Y33" s="22"/>
      <c r="Z33" s="22">
        <f>H33*Y33</f>
        <v>0</v>
      </c>
      <c r="AA33" s="22"/>
      <c r="AB33" s="22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s="12" customFormat="1" x14ac:dyDescent="0.25">
      <c r="A34" s="24">
        <v>41611</v>
      </c>
      <c r="B34" s="22">
        <v>1</v>
      </c>
      <c r="C34" s="22" t="s">
        <v>135</v>
      </c>
      <c r="D34" s="22" t="s">
        <v>137</v>
      </c>
      <c r="E34" s="22" t="s">
        <v>39</v>
      </c>
      <c r="F34" s="22" t="s">
        <v>110</v>
      </c>
      <c r="G34" s="25" t="s">
        <v>71</v>
      </c>
      <c r="H34" s="22">
        <v>1</v>
      </c>
      <c r="I34" s="22">
        <f t="shared" si="0"/>
        <v>0.05</v>
      </c>
      <c r="J34" s="22">
        <v>40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>
        <v>40</v>
      </c>
      <c r="V34" s="22"/>
      <c r="W34" s="22"/>
      <c r="X34" s="22"/>
      <c r="Y34" s="22"/>
      <c r="Z34" s="22"/>
      <c r="AA34" s="22"/>
      <c r="AB34" s="22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s="12" customFormat="1" x14ac:dyDescent="0.25">
      <c r="A35" s="24">
        <v>41611</v>
      </c>
      <c r="B35" s="22">
        <v>1</v>
      </c>
      <c r="C35" s="22" t="s">
        <v>135</v>
      </c>
      <c r="D35" s="22" t="s">
        <v>137</v>
      </c>
      <c r="E35" s="22" t="s">
        <v>39</v>
      </c>
      <c r="F35" s="22" t="s">
        <v>110</v>
      </c>
      <c r="G35" s="25" t="s">
        <v>71</v>
      </c>
      <c r="H35" s="22">
        <v>1</v>
      </c>
      <c r="I35" s="22">
        <f t="shared" si="0"/>
        <v>0.05</v>
      </c>
      <c r="J35" s="22">
        <v>40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>
        <v>40</v>
      </c>
      <c r="V35" s="22"/>
      <c r="W35" s="22"/>
      <c r="X35" s="22"/>
      <c r="Y35" s="22"/>
      <c r="Z35" s="22"/>
      <c r="AA35" s="22"/>
      <c r="AB35" s="22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s="12" customFormat="1" x14ac:dyDescent="0.25">
      <c r="A36" s="24">
        <v>41611</v>
      </c>
      <c r="B36" s="22">
        <v>1</v>
      </c>
      <c r="C36" s="22" t="s">
        <v>135</v>
      </c>
      <c r="D36" s="22" t="s">
        <v>137</v>
      </c>
      <c r="E36" s="22" t="s">
        <v>39</v>
      </c>
      <c r="F36" s="22" t="s">
        <v>110</v>
      </c>
      <c r="G36" s="25" t="s">
        <v>71</v>
      </c>
      <c r="H36" s="22">
        <v>1</v>
      </c>
      <c r="I36" s="22">
        <f t="shared" si="0"/>
        <v>0.05</v>
      </c>
      <c r="J36" s="22">
        <v>40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>
        <v>40</v>
      </c>
      <c r="V36" s="22"/>
      <c r="W36" s="22"/>
      <c r="X36" s="22"/>
      <c r="Y36" s="22"/>
      <c r="Z36" s="22">
        <f>H36*Y36</f>
        <v>0</v>
      </c>
      <c r="AA36" s="22"/>
      <c r="AB36" s="22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s="12" customFormat="1" x14ac:dyDescent="0.25">
      <c r="A37" s="24">
        <v>41611</v>
      </c>
      <c r="B37" s="22">
        <v>1</v>
      </c>
      <c r="C37" s="22" t="s">
        <v>135</v>
      </c>
      <c r="D37" s="22" t="s">
        <v>137</v>
      </c>
      <c r="E37" s="22" t="s">
        <v>39</v>
      </c>
      <c r="F37" s="22" t="s">
        <v>110</v>
      </c>
      <c r="G37" s="25" t="s">
        <v>71</v>
      </c>
      <c r="H37" s="22">
        <v>1</v>
      </c>
      <c r="I37" s="22">
        <f t="shared" si="0"/>
        <v>0.05</v>
      </c>
      <c r="J37" s="22">
        <v>40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>
        <v>30</v>
      </c>
      <c r="V37" s="22"/>
      <c r="W37" s="22"/>
      <c r="X37" s="22"/>
      <c r="Y37" s="22"/>
      <c r="Z37" s="22"/>
      <c r="AA37" s="22"/>
      <c r="AB37" s="22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s="12" customFormat="1" x14ac:dyDescent="0.25">
      <c r="A38" s="24">
        <v>41611</v>
      </c>
      <c r="B38" s="22">
        <v>1</v>
      </c>
      <c r="C38" s="22" t="s">
        <v>135</v>
      </c>
      <c r="D38" s="22" t="s">
        <v>137</v>
      </c>
      <c r="E38" s="22" t="s">
        <v>39</v>
      </c>
      <c r="F38" s="22" t="s">
        <v>110</v>
      </c>
      <c r="G38" s="25" t="s">
        <v>71</v>
      </c>
      <c r="H38" s="22">
        <v>1</v>
      </c>
      <c r="I38" s="22">
        <f t="shared" si="0"/>
        <v>0.05</v>
      </c>
      <c r="J38" s="22">
        <v>40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>
        <v>30</v>
      </c>
      <c r="V38" s="22"/>
      <c r="W38" s="22"/>
      <c r="X38" s="22"/>
      <c r="Y38" s="22"/>
      <c r="Z38" s="22"/>
      <c r="AA38" s="22"/>
      <c r="AB38" s="22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s="12" customFormat="1" x14ac:dyDescent="0.25">
      <c r="A39" s="24">
        <v>41611</v>
      </c>
      <c r="B39" s="22">
        <v>1</v>
      </c>
      <c r="C39" s="22" t="s">
        <v>135</v>
      </c>
      <c r="D39" s="22" t="s">
        <v>137</v>
      </c>
      <c r="E39" s="22" t="s">
        <v>39</v>
      </c>
      <c r="F39" s="22" t="s">
        <v>110</v>
      </c>
      <c r="G39" s="25" t="s">
        <v>71</v>
      </c>
      <c r="H39" s="22">
        <v>1</v>
      </c>
      <c r="I39" s="22">
        <f t="shared" si="0"/>
        <v>0.05</v>
      </c>
      <c r="J39" s="22">
        <v>40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>
        <v>30</v>
      </c>
      <c r="V39" s="22"/>
      <c r="W39" s="22"/>
      <c r="X39" s="22"/>
      <c r="Y39" s="22"/>
      <c r="Z39" s="22"/>
      <c r="AA39" s="22"/>
      <c r="AB39" s="22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s="12" customFormat="1" x14ac:dyDescent="0.25">
      <c r="A40" s="24">
        <v>41611</v>
      </c>
      <c r="B40" s="22">
        <v>1</v>
      </c>
      <c r="C40" s="22" t="s">
        <v>135</v>
      </c>
      <c r="D40" s="22" t="s">
        <v>137</v>
      </c>
      <c r="E40" s="22" t="s">
        <v>39</v>
      </c>
      <c r="F40" s="22" t="s">
        <v>110</v>
      </c>
      <c r="G40" s="25" t="s">
        <v>71</v>
      </c>
      <c r="H40" s="22">
        <v>1</v>
      </c>
      <c r="I40" s="22">
        <f t="shared" si="0"/>
        <v>0.05</v>
      </c>
      <c r="J40" s="22">
        <v>40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>
        <v>30</v>
      </c>
      <c r="V40" s="22"/>
      <c r="W40" s="22"/>
      <c r="X40" s="22"/>
      <c r="Y40" s="22"/>
      <c r="Z40" s="22"/>
      <c r="AA40" s="22"/>
      <c r="AB40" s="22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s="12" customFormat="1" x14ac:dyDescent="0.25">
      <c r="A41" s="24">
        <v>41611</v>
      </c>
      <c r="B41" s="22">
        <v>1</v>
      </c>
      <c r="C41" s="22" t="s">
        <v>135</v>
      </c>
      <c r="D41" s="22" t="s">
        <v>137</v>
      </c>
      <c r="E41" s="22" t="s">
        <v>39</v>
      </c>
      <c r="F41" s="22" t="s">
        <v>110</v>
      </c>
      <c r="G41" s="25" t="s">
        <v>71</v>
      </c>
      <c r="H41" s="22">
        <v>1</v>
      </c>
      <c r="I41" s="22">
        <f t="shared" si="0"/>
        <v>0.05</v>
      </c>
      <c r="J41" s="22">
        <v>40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>
        <v>30</v>
      </c>
      <c r="V41" s="22"/>
      <c r="W41" s="22"/>
      <c r="X41" s="22"/>
      <c r="Y41" s="22"/>
      <c r="Z41" s="22"/>
      <c r="AA41" s="22"/>
      <c r="AB41" s="22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s="12" customFormat="1" x14ac:dyDescent="0.25">
      <c r="A42" s="24">
        <v>41611</v>
      </c>
      <c r="B42" s="22">
        <v>1</v>
      </c>
      <c r="C42" s="22" t="s">
        <v>135</v>
      </c>
      <c r="D42" s="22" t="s">
        <v>137</v>
      </c>
      <c r="E42" s="22" t="s">
        <v>39</v>
      </c>
      <c r="F42" s="22" t="s">
        <v>110</v>
      </c>
      <c r="G42" s="25" t="s">
        <v>71</v>
      </c>
      <c r="H42" s="22">
        <v>1</v>
      </c>
      <c r="I42" s="22">
        <f t="shared" si="0"/>
        <v>0.05</v>
      </c>
      <c r="J42" s="22">
        <v>40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>
        <v>30</v>
      </c>
      <c r="V42" s="22"/>
      <c r="W42" s="22"/>
      <c r="X42" s="22"/>
      <c r="Y42" s="22"/>
      <c r="Z42" s="22">
        <f>H42*Y42</f>
        <v>0</v>
      </c>
      <c r="AA42" s="22"/>
      <c r="AB42" s="22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s="12" customFormat="1" x14ac:dyDescent="0.25">
      <c r="A43" s="24">
        <v>41611</v>
      </c>
      <c r="B43" s="22">
        <v>1</v>
      </c>
      <c r="C43" s="22" t="s">
        <v>135</v>
      </c>
      <c r="D43" s="22" t="s">
        <v>137</v>
      </c>
      <c r="E43" s="22" t="s">
        <v>39</v>
      </c>
      <c r="F43" s="22" t="s">
        <v>110</v>
      </c>
      <c r="G43" s="25" t="s">
        <v>71</v>
      </c>
      <c r="H43" s="22">
        <v>1</v>
      </c>
      <c r="I43" s="22">
        <f t="shared" si="0"/>
        <v>0.05</v>
      </c>
      <c r="J43" s="22">
        <v>40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>
        <v>25</v>
      </c>
      <c r="V43" s="22"/>
      <c r="W43" s="22"/>
      <c r="X43" s="22"/>
      <c r="Y43" s="22"/>
      <c r="Z43" s="22"/>
      <c r="AA43" s="22"/>
      <c r="AB43" s="22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s="12" customFormat="1" x14ac:dyDescent="0.25">
      <c r="A44" s="24">
        <v>41611</v>
      </c>
      <c r="B44" s="22">
        <v>1</v>
      </c>
      <c r="C44" s="22" t="s">
        <v>135</v>
      </c>
      <c r="D44" s="22" t="s">
        <v>137</v>
      </c>
      <c r="E44" s="22" t="s">
        <v>39</v>
      </c>
      <c r="F44" s="22" t="s">
        <v>110</v>
      </c>
      <c r="G44" s="25" t="s">
        <v>71</v>
      </c>
      <c r="H44" s="22">
        <v>1</v>
      </c>
      <c r="I44" s="22">
        <f t="shared" si="0"/>
        <v>0.05</v>
      </c>
      <c r="J44" s="22">
        <v>40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>
        <v>25</v>
      </c>
      <c r="V44" s="22"/>
      <c r="W44" s="22"/>
      <c r="X44" s="22"/>
      <c r="Y44" s="22"/>
      <c r="Z44" s="22"/>
      <c r="AA44" s="22"/>
      <c r="AB44" s="22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s="12" customFormat="1" x14ac:dyDescent="0.25">
      <c r="A45" s="24">
        <v>41611</v>
      </c>
      <c r="B45" s="22">
        <v>1</v>
      </c>
      <c r="C45" s="22" t="s">
        <v>135</v>
      </c>
      <c r="D45" s="22" t="s">
        <v>137</v>
      </c>
      <c r="E45" s="22" t="s">
        <v>39</v>
      </c>
      <c r="F45" s="22" t="s">
        <v>110</v>
      </c>
      <c r="G45" s="25" t="s">
        <v>71</v>
      </c>
      <c r="H45" s="22">
        <v>1</v>
      </c>
      <c r="I45" s="22">
        <f t="shared" si="0"/>
        <v>0.05</v>
      </c>
      <c r="J45" s="22">
        <v>40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>
        <v>25</v>
      </c>
      <c r="V45" s="22"/>
      <c r="W45" s="22"/>
      <c r="X45" s="22"/>
      <c r="Y45" s="22"/>
      <c r="Z45" s="22"/>
      <c r="AA45" s="22"/>
      <c r="AB45" s="22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s="12" customFormat="1" x14ac:dyDescent="0.25">
      <c r="A46" s="24">
        <v>41611</v>
      </c>
      <c r="B46" s="22">
        <v>1</v>
      </c>
      <c r="C46" s="22" t="s">
        <v>135</v>
      </c>
      <c r="D46" s="22" t="s">
        <v>137</v>
      </c>
      <c r="E46" s="22" t="s">
        <v>39</v>
      </c>
      <c r="F46" s="22" t="s">
        <v>110</v>
      </c>
      <c r="G46" s="25" t="s">
        <v>71</v>
      </c>
      <c r="H46" s="22">
        <v>1</v>
      </c>
      <c r="I46" s="22">
        <f t="shared" si="0"/>
        <v>0.05</v>
      </c>
      <c r="J46" s="22">
        <v>40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>
        <v>25</v>
      </c>
      <c r="V46" s="22"/>
      <c r="W46" s="22"/>
      <c r="X46" s="22"/>
      <c r="Y46" s="22"/>
      <c r="Z46" s="22"/>
      <c r="AA46" s="22"/>
      <c r="AB46" s="22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s="12" customFormat="1" x14ac:dyDescent="0.25">
      <c r="A47" s="24">
        <v>41611</v>
      </c>
      <c r="B47" s="22">
        <v>1</v>
      </c>
      <c r="C47" s="22" t="s">
        <v>135</v>
      </c>
      <c r="D47" s="22" t="s">
        <v>137</v>
      </c>
      <c r="E47" s="22" t="s">
        <v>39</v>
      </c>
      <c r="F47" s="22" t="s">
        <v>110</v>
      </c>
      <c r="G47" s="25" t="s">
        <v>71</v>
      </c>
      <c r="H47" s="22">
        <v>1</v>
      </c>
      <c r="I47" s="22">
        <f t="shared" si="0"/>
        <v>0.05</v>
      </c>
      <c r="J47" s="22">
        <v>40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>
        <v>25</v>
      </c>
      <c r="V47" s="22"/>
      <c r="W47" s="22"/>
      <c r="X47" s="22"/>
      <c r="Y47" s="22"/>
      <c r="Z47" s="22"/>
      <c r="AA47" s="22"/>
      <c r="AB47" s="22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s="12" customFormat="1" x14ac:dyDescent="0.25">
      <c r="A48" s="24">
        <v>41611</v>
      </c>
      <c r="B48" s="22">
        <v>1</v>
      </c>
      <c r="C48" s="22" t="s">
        <v>135</v>
      </c>
      <c r="D48" s="22" t="s">
        <v>137</v>
      </c>
      <c r="E48" s="22" t="s">
        <v>39</v>
      </c>
      <c r="F48" s="22" t="s">
        <v>110</v>
      </c>
      <c r="G48" s="25" t="s">
        <v>71</v>
      </c>
      <c r="H48" s="22">
        <v>1</v>
      </c>
      <c r="I48" s="22">
        <f t="shared" si="0"/>
        <v>0.05</v>
      </c>
      <c r="J48" s="22">
        <v>40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>
        <v>25</v>
      </c>
      <c r="V48" s="22"/>
      <c r="W48" s="22"/>
      <c r="X48" s="22"/>
      <c r="Y48" s="22"/>
      <c r="Z48" s="22">
        <f>H48*Y48</f>
        <v>0</v>
      </c>
      <c r="AA48" s="22"/>
      <c r="AB48" s="22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s="12" customFormat="1" x14ac:dyDescent="0.25">
      <c r="A49" s="24">
        <v>41611</v>
      </c>
      <c r="B49" s="22">
        <v>1</v>
      </c>
      <c r="C49" s="22" t="s">
        <v>135</v>
      </c>
      <c r="D49" s="22" t="s">
        <v>137</v>
      </c>
      <c r="E49" s="22" t="s">
        <v>39</v>
      </c>
      <c r="F49" s="22" t="s">
        <v>110</v>
      </c>
      <c r="G49" s="25" t="s">
        <v>71</v>
      </c>
      <c r="H49" s="22">
        <v>1</v>
      </c>
      <c r="I49" s="22">
        <f t="shared" si="0"/>
        <v>0.05</v>
      </c>
      <c r="J49" s="22">
        <v>40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>
        <v>20</v>
      </c>
      <c r="V49" s="22"/>
      <c r="W49" s="22"/>
      <c r="X49" s="22"/>
      <c r="Y49" s="22"/>
      <c r="Z49" s="22"/>
      <c r="AA49" s="22"/>
      <c r="AB49" s="22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s="12" customFormat="1" x14ac:dyDescent="0.25">
      <c r="A50" s="24">
        <v>41611</v>
      </c>
      <c r="B50" s="22">
        <v>1</v>
      </c>
      <c r="C50" s="22" t="s">
        <v>135</v>
      </c>
      <c r="D50" s="22" t="s">
        <v>137</v>
      </c>
      <c r="E50" s="22" t="s">
        <v>39</v>
      </c>
      <c r="F50" s="22" t="s">
        <v>110</v>
      </c>
      <c r="G50" s="25" t="s">
        <v>71</v>
      </c>
      <c r="H50" s="22">
        <v>1</v>
      </c>
      <c r="I50" s="22">
        <f t="shared" si="0"/>
        <v>0.05</v>
      </c>
      <c r="J50" s="22">
        <v>40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>
        <v>20</v>
      </c>
      <c r="V50" s="22"/>
      <c r="W50" s="22"/>
      <c r="X50" s="22"/>
      <c r="Y50" s="22"/>
      <c r="Z50" s="22"/>
      <c r="AA50" s="22"/>
      <c r="AB50" s="22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 s="12" customFormat="1" x14ac:dyDescent="0.25">
      <c r="A51" s="24">
        <v>41611</v>
      </c>
      <c r="B51" s="22">
        <v>1</v>
      </c>
      <c r="C51" s="22" t="s">
        <v>135</v>
      </c>
      <c r="D51" s="22" t="s">
        <v>137</v>
      </c>
      <c r="E51" s="22" t="s">
        <v>39</v>
      </c>
      <c r="F51" s="22" t="s">
        <v>110</v>
      </c>
      <c r="G51" s="25" t="s">
        <v>71</v>
      </c>
      <c r="H51" s="22">
        <v>1</v>
      </c>
      <c r="I51" s="22">
        <f t="shared" si="0"/>
        <v>0.05</v>
      </c>
      <c r="J51" s="22">
        <v>40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>
        <v>20</v>
      </c>
      <c r="V51" s="22"/>
      <c r="W51" s="22"/>
      <c r="X51" s="22"/>
      <c r="Y51" s="22"/>
      <c r="Z51" s="22"/>
      <c r="AA51" s="22"/>
      <c r="AB51" s="22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s="12" customFormat="1" x14ac:dyDescent="0.25">
      <c r="A52" s="24">
        <v>41611</v>
      </c>
      <c r="B52" s="22">
        <v>1</v>
      </c>
      <c r="C52" s="22" t="s">
        <v>135</v>
      </c>
      <c r="D52" s="22" t="s">
        <v>137</v>
      </c>
      <c r="E52" s="22" t="s">
        <v>39</v>
      </c>
      <c r="F52" s="22" t="s">
        <v>110</v>
      </c>
      <c r="G52" s="25" t="s">
        <v>71</v>
      </c>
      <c r="H52" s="22">
        <v>1</v>
      </c>
      <c r="I52" s="22">
        <f t="shared" si="0"/>
        <v>0.05</v>
      </c>
      <c r="J52" s="22">
        <v>40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>
        <v>20</v>
      </c>
      <c r="V52" s="22"/>
      <c r="W52" s="22"/>
      <c r="X52" s="22"/>
      <c r="Y52" s="22"/>
      <c r="Z52" s="22"/>
      <c r="AA52" s="22"/>
      <c r="AB52" s="22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s="12" customFormat="1" x14ac:dyDescent="0.25">
      <c r="A53" s="24">
        <v>41611</v>
      </c>
      <c r="B53" s="22">
        <v>1</v>
      </c>
      <c r="C53" s="22" t="s">
        <v>135</v>
      </c>
      <c r="D53" s="22" t="s">
        <v>137</v>
      </c>
      <c r="E53" s="22" t="s">
        <v>39</v>
      </c>
      <c r="F53" s="22" t="s">
        <v>110</v>
      </c>
      <c r="G53" s="25" t="s">
        <v>71</v>
      </c>
      <c r="H53" s="22">
        <v>1</v>
      </c>
      <c r="I53" s="22">
        <f t="shared" si="0"/>
        <v>0.05</v>
      </c>
      <c r="J53" s="22">
        <v>40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>
        <v>20</v>
      </c>
      <c r="V53" s="22"/>
      <c r="W53" s="22"/>
      <c r="X53" s="22"/>
      <c r="Y53" s="22"/>
      <c r="Z53" s="22"/>
      <c r="AA53" s="22"/>
      <c r="AB53" s="22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 s="12" customFormat="1" x14ac:dyDescent="0.25">
      <c r="A54" s="24">
        <v>41611</v>
      </c>
      <c r="B54" s="22">
        <v>1</v>
      </c>
      <c r="C54" s="22" t="s">
        <v>135</v>
      </c>
      <c r="D54" s="22" t="s">
        <v>137</v>
      </c>
      <c r="E54" s="22" t="s">
        <v>39</v>
      </c>
      <c r="F54" s="22" t="s">
        <v>110</v>
      </c>
      <c r="G54" s="25" t="s">
        <v>71</v>
      </c>
      <c r="H54" s="22">
        <v>1</v>
      </c>
      <c r="I54" s="22">
        <f t="shared" si="0"/>
        <v>0.05</v>
      </c>
      <c r="J54" s="22">
        <v>40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>
        <v>20</v>
      </c>
      <c r="V54" s="22"/>
      <c r="W54" s="22"/>
      <c r="X54" s="22"/>
      <c r="Y54" s="22"/>
      <c r="Z54" s="22">
        <f>H54*Y54</f>
        <v>0</v>
      </c>
      <c r="AA54" s="22"/>
      <c r="AB54" s="22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s="12" customFormat="1" x14ac:dyDescent="0.25">
      <c r="A55" s="24">
        <v>41611</v>
      </c>
      <c r="B55" s="22">
        <v>1</v>
      </c>
      <c r="C55" s="22" t="s">
        <v>135</v>
      </c>
      <c r="D55" s="22" t="s">
        <v>137</v>
      </c>
      <c r="E55" s="22" t="s">
        <v>39</v>
      </c>
      <c r="F55" s="22" t="s">
        <v>110</v>
      </c>
      <c r="G55" s="25" t="s">
        <v>71</v>
      </c>
      <c r="H55" s="22">
        <v>1</v>
      </c>
      <c r="I55" s="22">
        <f t="shared" si="0"/>
        <v>0.05</v>
      </c>
      <c r="J55" s="22">
        <v>40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>
        <v>10</v>
      </c>
      <c r="V55" s="22"/>
      <c r="W55" s="22"/>
      <c r="X55" s="22"/>
      <c r="Y55" s="22"/>
      <c r="Z55" s="22"/>
      <c r="AA55" s="22"/>
      <c r="AB55" s="22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s="12" customFormat="1" x14ac:dyDescent="0.25">
      <c r="A56" s="24">
        <v>41611</v>
      </c>
      <c r="B56" s="22">
        <v>1</v>
      </c>
      <c r="C56" s="22" t="s">
        <v>135</v>
      </c>
      <c r="D56" s="22" t="s">
        <v>137</v>
      </c>
      <c r="E56" s="22" t="s">
        <v>39</v>
      </c>
      <c r="F56" s="22" t="s">
        <v>110</v>
      </c>
      <c r="G56" s="25" t="s">
        <v>71</v>
      </c>
      <c r="H56" s="22">
        <v>1</v>
      </c>
      <c r="I56" s="22">
        <f t="shared" si="0"/>
        <v>0.05</v>
      </c>
      <c r="J56" s="22">
        <v>40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>
        <v>10</v>
      </c>
      <c r="V56" s="22"/>
      <c r="W56" s="22"/>
      <c r="X56" s="22"/>
      <c r="Y56" s="22"/>
      <c r="Z56" s="22">
        <f>H56*Y56</f>
        <v>0</v>
      </c>
      <c r="AA56" s="22"/>
      <c r="AB56" s="22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s="12" customFormat="1" x14ac:dyDescent="0.25">
      <c r="A57" s="24">
        <v>41611</v>
      </c>
      <c r="B57" s="22">
        <v>1</v>
      </c>
      <c r="C57" s="22" t="s">
        <v>135</v>
      </c>
      <c r="D57" s="22" t="s">
        <v>138</v>
      </c>
      <c r="E57" s="22" t="s">
        <v>39</v>
      </c>
      <c r="F57" s="22" t="s">
        <v>110</v>
      </c>
      <c r="G57" s="25" t="s">
        <v>40</v>
      </c>
      <c r="H57" s="22">
        <v>1</v>
      </c>
      <c r="I57" s="22">
        <f t="shared" si="0"/>
        <v>0.05</v>
      </c>
      <c r="J57" s="22">
        <v>40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>
        <v>25</v>
      </c>
      <c r="V57" s="22"/>
      <c r="W57" s="22"/>
      <c r="X57" s="22"/>
      <c r="Y57" s="22"/>
      <c r="Z57" s="22">
        <f>H57*Y57</f>
        <v>0</v>
      </c>
      <c r="AA57" s="22"/>
      <c r="AB57" s="22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s="12" customFormat="1" x14ac:dyDescent="0.25">
      <c r="A58" s="24">
        <v>41611</v>
      </c>
      <c r="B58" s="22">
        <v>1</v>
      </c>
      <c r="C58" s="22" t="s">
        <v>135</v>
      </c>
      <c r="D58" s="22" t="s">
        <v>138</v>
      </c>
      <c r="E58" s="22" t="s">
        <v>39</v>
      </c>
      <c r="F58" s="22" t="s">
        <v>110</v>
      </c>
      <c r="G58" s="25" t="s">
        <v>40</v>
      </c>
      <c r="H58" s="22">
        <v>1</v>
      </c>
      <c r="I58" s="22">
        <f t="shared" si="0"/>
        <v>0.05</v>
      </c>
      <c r="J58" s="22">
        <v>40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>
        <v>20</v>
      </c>
      <c r="V58" s="22"/>
      <c r="W58" s="22"/>
      <c r="X58" s="22"/>
      <c r="Y58" s="22"/>
      <c r="Z58" s="22"/>
      <c r="AA58" s="22"/>
      <c r="AB58" s="22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 s="12" customFormat="1" x14ac:dyDescent="0.25">
      <c r="A59" s="24">
        <v>41611</v>
      </c>
      <c r="B59" s="22">
        <v>1</v>
      </c>
      <c r="C59" s="22" t="s">
        <v>135</v>
      </c>
      <c r="D59" s="22" t="s">
        <v>138</v>
      </c>
      <c r="E59" s="22" t="s">
        <v>39</v>
      </c>
      <c r="F59" s="22" t="s">
        <v>110</v>
      </c>
      <c r="G59" s="25" t="s">
        <v>40</v>
      </c>
      <c r="H59" s="22">
        <v>1</v>
      </c>
      <c r="I59" s="22">
        <f t="shared" si="0"/>
        <v>0.05</v>
      </c>
      <c r="J59" s="22">
        <v>40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>
        <v>20</v>
      </c>
      <c r="V59" s="22"/>
      <c r="W59" s="22"/>
      <c r="X59" s="22"/>
      <c r="Y59" s="22"/>
      <c r="Z59" s="22">
        <f>H59*Y59</f>
        <v>0</v>
      </c>
      <c r="AA59" s="22"/>
      <c r="AB59" s="22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 s="12" customFormat="1" x14ac:dyDescent="0.25">
      <c r="A60" s="24">
        <v>41611</v>
      </c>
      <c r="B60" s="22">
        <v>1</v>
      </c>
      <c r="C60" s="22" t="s">
        <v>135</v>
      </c>
      <c r="D60" s="22" t="s">
        <v>138</v>
      </c>
      <c r="E60" s="22" t="s">
        <v>39</v>
      </c>
      <c r="F60" s="22" t="s">
        <v>110</v>
      </c>
      <c r="G60" s="25" t="s">
        <v>40</v>
      </c>
      <c r="H60" s="22">
        <v>1</v>
      </c>
      <c r="I60" s="22">
        <f t="shared" si="0"/>
        <v>0.05</v>
      </c>
      <c r="J60" s="22">
        <v>40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>
        <v>15</v>
      </c>
      <c r="V60" s="22"/>
      <c r="W60" s="22"/>
      <c r="X60" s="22"/>
      <c r="Y60" s="22"/>
      <c r="Z60" s="22"/>
      <c r="AA60" s="22"/>
      <c r="AB60" s="22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s="12" customFormat="1" x14ac:dyDescent="0.25">
      <c r="A61" s="24">
        <v>41611</v>
      </c>
      <c r="B61" s="22">
        <v>1</v>
      </c>
      <c r="C61" s="22" t="s">
        <v>135</v>
      </c>
      <c r="D61" s="22" t="s">
        <v>138</v>
      </c>
      <c r="E61" s="22" t="s">
        <v>39</v>
      </c>
      <c r="F61" s="22" t="s">
        <v>110</v>
      </c>
      <c r="G61" s="25" t="s">
        <v>40</v>
      </c>
      <c r="H61" s="22">
        <v>1</v>
      </c>
      <c r="I61" s="22">
        <f t="shared" si="0"/>
        <v>0.05</v>
      </c>
      <c r="J61" s="22">
        <v>40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>
        <v>15</v>
      </c>
      <c r="V61" s="22"/>
      <c r="W61" s="22"/>
      <c r="X61" s="22"/>
      <c r="Y61" s="22"/>
      <c r="Z61" s="22">
        <f>H61*Y61</f>
        <v>0</v>
      </c>
      <c r="AA61" s="22"/>
      <c r="AB61" s="22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s="12" customFormat="1" x14ac:dyDescent="0.25">
      <c r="A62" s="24">
        <v>41611</v>
      </c>
      <c r="B62" s="22">
        <v>1</v>
      </c>
      <c r="C62" s="22" t="s">
        <v>135</v>
      </c>
      <c r="D62" s="22" t="s">
        <v>138</v>
      </c>
      <c r="E62" s="22" t="s">
        <v>39</v>
      </c>
      <c r="F62" s="22" t="s">
        <v>110</v>
      </c>
      <c r="G62" s="25" t="s">
        <v>40</v>
      </c>
      <c r="H62" s="22">
        <v>1</v>
      </c>
      <c r="I62" s="22">
        <f t="shared" si="0"/>
        <v>0.05</v>
      </c>
      <c r="J62" s="22">
        <v>40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>
        <v>10</v>
      </c>
      <c r="V62" s="22"/>
      <c r="W62" s="22"/>
      <c r="X62" s="22"/>
      <c r="Y62" s="22"/>
      <c r="Z62" s="22"/>
      <c r="AA62" s="22"/>
      <c r="AB62" s="22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s="12" customFormat="1" x14ac:dyDescent="0.25">
      <c r="A63" s="24">
        <v>41611</v>
      </c>
      <c r="B63" s="22">
        <v>1</v>
      </c>
      <c r="C63" s="22" t="s">
        <v>135</v>
      </c>
      <c r="D63" s="22" t="s">
        <v>138</v>
      </c>
      <c r="E63" s="22" t="s">
        <v>39</v>
      </c>
      <c r="F63" s="22" t="s">
        <v>110</v>
      </c>
      <c r="G63" s="25" t="s">
        <v>40</v>
      </c>
      <c r="H63" s="22">
        <v>1</v>
      </c>
      <c r="I63" s="22">
        <f t="shared" si="0"/>
        <v>0.05</v>
      </c>
      <c r="J63" s="22">
        <v>40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>
        <v>10</v>
      </c>
      <c r="V63" s="22"/>
      <c r="W63" s="22"/>
      <c r="X63" s="22"/>
      <c r="Y63" s="22"/>
      <c r="Z63" s="22">
        <f>H63*Y63</f>
        <v>0</v>
      </c>
      <c r="AA63" s="22"/>
      <c r="AB63" s="22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 s="12" customFormat="1" x14ac:dyDescent="0.25">
      <c r="A64" s="24">
        <v>41611</v>
      </c>
      <c r="B64" s="22">
        <v>1</v>
      </c>
      <c r="C64" s="22" t="s">
        <v>135</v>
      </c>
      <c r="D64" s="22" t="s">
        <v>138</v>
      </c>
      <c r="E64" s="22" t="s">
        <v>39</v>
      </c>
      <c r="F64" s="22" t="s">
        <v>110</v>
      </c>
      <c r="G64" s="25" t="s">
        <v>40</v>
      </c>
      <c r="H64" s="22">
        <v>1</v>
      </c>
      <c r="I64" s="22">
        <f t="shared" si="0"/>
        <v>0.05</v>
      </c>
      <c r="J64" s="22">
        <v>40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>
        <v>5</v>
      </c>
      <c r="V64" s="22"/>
      <c r="W64" s="22"/>
      <c r="X64" s="22"/>
      <c r="Y64" s="22"/>
      <c r="Z64" s="22">
        <f>H64*Y64</f>
        <v>0</v>
      </c>
      <c r="AA64" s="22"/>
      <c r="AB64" s="22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 s="12" customFormat="1" x14ac:dyDescent="0.25">
      <c r="A65" s="24">
        <v>41611</v>
      </c>
      <c r="B65" s="22">
        <v>1</v>
      </c>
      <c r="C65" s="22" t="s">
        <v>135</v>
      </c>
      <c r="D65" s="22" t="s">
        <v>138</v>
      </c>
      <c r="E65" s="22" t="s">
        <v>39</v>
      </c>
      <c r="F65" s="22" t="s">
        <v>110</v>
      </c>
      <c r="G65" s="25" t="s">
        <v>78</v>
      </c>
      <c r="H65" s="22">
        <v>1</v>
      </c>
      <c r="I65" s="22">
        <f t="shared" si="0"/>
        <v>0.05</v>
      </c>
      <c r="J65" s="22">
        <v>40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>
        <v>25</v>
      </c>
      <c r="V65" s="22"/>
      <c r="W65" s="22"/>
      <c r="X65" s="22"/>
      <c r="Y65" s="22"/>
      <c r="Z65" s="22">
        <f>H65*Y65</f>
        <v>0</v>
      </c>
      <c r="AA65" s="22"/>
      <c r="AB65" s="22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 s="12" customFormat="1" x14ac:dyDescent="0.25">
      <c r="A66" s="24">
        <v>41611</v>
      </c>
      <c r="B66" s="22">
        <v>1</v>
      </c>
      <c r="C66" s="22" t="s">
        <v>135</v>
      </c>
      <c r="D66" s="22" t="s">
        <v>138</v>
      </c>
      <c r="E66" s="22" t="s">
        <v>39</v>
      </c>
      <c r="F66" s="22" t="s">
        <v>110</v>
      </c>
      <c r="G66" s="25" t="s">
        <v>71</v>
      </c>
      <c r="H66" s="22">
        <v>1</v>
      </c>
      <c r="I66" s="22">
        <f t="shared" ref="I66:I129" si="2">H66/20</f>
        <v>0.05</v>
      </c>
      <c r="J66" s="22">
        <v>40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>
        <v>50</v>
      </c>
      <c r="V66" s="22"/>
      <c r="W66" s="22"/>
      <c r="X66" s="22"/>
      <c r="Y66" s="22"/>
      <c r="Z66" s="22">
        <f>H66*Y66</f>
        <v>0</v>
      </c>
      <c r="AA66" s="22"/>
      <c r="AB66" s="22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 s="12" customFormat="1" x14ac:dyDescent="0.25">
      <c r="A67" s="24">
        <v>41611</v>
      </c>
      <c r="B67" s="22">
        <v>1</v>
      </c>
      <c r="C67" s="22" t="s">
        <v>135</v>
      </c>
      <c r="D67" s="22" t="s">
        <v>138</v>
      </c>
      <c r="E67" s="22" t="s">
        <v>39</v>
      </c>
      <c r="F67" s="22" t="s">
        <v>110</v>
      </c>
      <c r="G67" s="25" t="s">
        <v>71</v>
      </c>
      <c r="H67" s="22">
        <v>1</v>
      </c>
      <c r="I67" s="22">
        <f t="shared" si="2"/>
        <v>0.05</v>
      </c>
      <c r="J67" s="22">
        <v>40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>
        <v>40</v>
      </c>
      <c r="V67" s="22"/>
      <c r="W67" s="22"/>
      <c r="X67" s="22"/>
      <c r="Y67" s="22"/>
      <c r="Z67" s="22">
        <f>H67*Y67</f>
        <v>0</v>
      </c>
      <c r="AA67" s="22"/>
      <c r="AB67" s="22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1:42" s="12" customFormat="1" x14ac:dyDescent="0.25">
      <c r="A68" s="24">
        <v>41611</v>
      </c>
      <c r="B68" s="22">
        <v>1</v>
      </c>
      <c r="C68" s="22" t="s">
        <v>135</v>
      </c>
      <c r="D68" s="22" t="s">
        <v>138</v>
      </c>
      <c r="E68" s="22" t="s">
        <v>39</v>
      </c>
      <c r="F68" s="22" t="s">
        <v>110</v>
      </c>
      <c r="G68" s="25" t="s">
        <v>71</v>
      </c>
      <c r="H68" s="22">
        <v>1</v>
      </c>
      <c r="I68" s="22">
        <f t="shared" si="2"/>
        <v>0.05</v>
      </c>
      <c r="J68" s="22">
        <v>40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>
        <v>35</v>
      </c>
      <c r="V68" s="22"/>
      <c r="W68" s="22"/>
      <c r="X68" s="22"/>
      <c r="Y68" s="22"/>
      <c r="Z68" s="22"/>
      <c r="AA68" s="22"/>
      <c r="AB68" s="22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1:42" s="12" customFormat="1" x14ac:dyDescent="0.25">
      <c r="A69" s="24">
        <v>41611</v>
      </c>
      <c r="B69" s="22">
        <v>1</v>
      </c>
      <c r="C69" s="22" t="s">
        <v>135</v>
      </c>
      <c r="D69" s="22" t="s">
        <v>138</v>
      </c>
      <c r="E69" s="22" t="s">
        <v>39</v>
      </c>
      <c r="F69" s="22" t="s">
        <v>110</v>
      </c>
      <c r="G69" s="25" t="s">
        <v>71</v>
      </c>
      <c r="H69" s="22">
        <v>1</v>
      </c>
      <c r="I69" s="22">
        <f t="shared" si="2"/>
        <v>0.05</v>
      </c>
      <c r="J69" s="22">
        <v>40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>
        <v>35</v>
      </c>
      <c r="V69" s="22"/>
      <c r="W69" s="22"/>
      <c r="X69" s="22"/>
      <c r="Y69" s="22"/>
      <c r="Z69" s="22">
        <f>H69*Y69</f>
        <v>0</v>
      </c>
      <c r="AA69" s="22"/>
      <c r="AB69" s="22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s="12" customFormat="1" x14ac:dyDescent="0.25">
      <c r="A70" s="24">
        <v>41611</v>
      </c>
      <c r="B70" s="22">
        <v>1</v>
      </c>
      <c r="C70" s="22" t="s">
        <v>135</v>
      </c>
      <c r="D70" s="22" t="s">
        <v>138</v>
      </c>
      <c r="E70" s="22" t="s">
        <v>39</v>
      </c>
      <c r="F70" s="22" t="s">
        <v>110</v>
      </c>
      <c r="G70" s="25" t="s">
        <v>71</v>
      </c>
      <c r="H70" s="22">
        <v>1</v>
      </c>
      <c r="I70" s="22">
        <f t="shared" si="2"/>
        <v>0.05</v>
      </c>
      <c r="J70" s="22">
        <v>40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>
        <v>30</v>
      </c>
      <c r="V70" s="22"/>
      <c r="W70" s="22"/>
      <c r="X70" s="22"/>
      <c r="Y70" s="22"/>
      <c r="Z70" s="22"/>
      <c r="AA70" s="22"/>
      <c r="AB70" s="22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1:42" s="12" customFormat="1" x14ac:dyDescent="0.25">
      <c r="A71" s="24">
        <v>41611</v>
      </c>
      <c r="B71" s="22">
        <v>1</v>
      </c>
      <c r="C71" s="22" t="s">
        <v>135</v>
      </c>
      <c r="D71" s="22" t="s">
        <v>138</v>
      </c>
      <c r="E71" s="22" t="s">
        <v>39</v>
      </c>
      <c r="F71" s="22" t="s">
        <v>110</v>
      </c>
      <c r="G71" s="25" t="s">
        <v>71</v>
      </c>
      <c r="H71" s="22">
        <v>1</v>
      </c>
      <c r="I71" s="22">
        <f t="shared" si="2"/>
        <v>0.05</v>
      </c>
      <c r="J71" s="22">
        <v>40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>
        <v>30</v>
      </c>
      <c r="V71" s="22"/>
      <c r="W71" s="22"/>
      <c r="X71" s="22"/>
      <c r="Y71" s="22"/>
      <c r="Z71" s="22"/>
      <c r="AA71" s="22"/>
      <c r="AB71" s="22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1:42" s="12" customFormat="1" x14ac:dyDescent="0.25">
      <c r="A72" s="24">
        <v>41611</v>
      </c>
      <c r="B72" s="22">
        <v>1</v>
      </c>
      <c r="C72" s="22" t="s">
        <v>135</v>
      </c>
      <c r="D72" s="22" t="s">
        <v>138</v>
      </c>
      <c r="E72" s="22" t="s">
        <v>39</v>
      </c>
      <c r="F72" s="22" t="s">
        <v>110</v>
      </c>
      <c r="G72" s="25" t="s">
        <v>71</v>
      </c>
      <c r="H72" s="22">
        <v>1</v>
      </c>
      <c r="I72" s="22">
        <f t="shared" si="2"/>
        <v>0.05</v>
      </c>
      <c r="J72" s="22">
        <v>40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>
        <v>30</v>
      </c>
      <c r="V72" s="22"/>
      <c r="W72" s="22"/>
      <c r="X72" s="22"/>
      <c r="Y72" s="22"/>
      <c r="Z72" s="22"/>
      <c r="AA72" s="22"/>
      <c r="AB72" s="22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 s="12" customFormat="1" x14ac:dyDescent="0.25">
      <c r="A73" s="24">
        <v>41611</v>
      </c>
      <c r="B73" s="22">
        <v>1</v>
      </c>
      <c r="C73" s="22" t="s">
        <v>135</v>
      </c>
      <c r="D73" s="22" t="s">
        <v>138</v>
      </c>
      <c r="E73" s="22" t="s">
        <v>39</v>
      </c>
      <c r="F73" s="22" t="s">
        <v>110</v>
      </c>
      <c r="G73" s="25" t="s">
        <v>71</v>
      </c>
      <c r="H73" s="22">
        <v>1</v>
      </c>
      <c r="I73" s="22">
        <f t="shared" si="2"/>
        <v>0.05</v>
      </c>
      <c r="J73" s="22">
        <v>40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>
        <v>30</v>
      </c>
      <c r="V73" s="22"/>
      <c r="W73" s="22"/>
      <c r="X73" s="22"/>
      <c r="Y73" s="22"/>
      <c r="Z73" s="22">
        <f>H73*Y73</f>
        <v>0</v>
      </c>
      <c r="AA73" s="22"/>
      <c r="AB73" s="22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 s="12" customFormat="1" x14ac:dyDescent="0.25">
      <c r="A74" s="24">
        <v>41611</v>
      </c>
      <c r="B74" s="22">
        <v>1</v>
      </c>
      <c r="C74" s="22" t="s">
        <v>135</v>
      </c>
      <c r="D74" s="22" t="s">
        <v>138</v>
      </c>
      <c r="E74" s="22" t="s">
        <v>39</v>
      </c>
      <c r="F74" s="22" t="s">
        <v>110</v>
      </c>
      <c r="G74" s="25" t="s">
        <v>71</v>
      </c>
      <c r="H74" s="22">
        <v>1</v>
      </c>
      <c r="I74" s="22">
        <f t="shared" si="2"/>
        <v>0.05</v>
      </c>
      <c r="J74" s="22">
        <v>40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>
        <v>25</v>
      </c>
      <c r="V74" s="22"/>
      <c r="W74" s="22"/>
      <c r="X74" s="22"/>
      <c r="Y74" s="22"/>
      <c r="Z74" s="22"/>
      <c r="AA74" s="22"/>
      <c r="AB74" s="22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1:42" s="12" customFormat="1" x14ac:dyDescent="0.25">
      <c r="A75" s="24">
        <v>41611</v>
      </c>
      <c r="B75" s="22">
        <v>1</v>
      </c>
      <c r="C75" s="22" t="s">
        <v>135</v>
      </c>
      <c r="D75" s="22" t="s">
        <v>138</v>
      </c>
      <c r="E75" s="22" t="s">
        <v>39</v>
      </c>
      <c r="F75" s="22" t="s">
        <v>110</v>
      </c>
      <c r="G75" s="25" t="s">
        <v>71</v>
      </c>
      <c r="H75" s="22">
        <v>1</v>
      </c>
      <c r="I75" s="22">
        <f t="shared" si="2"/>
        <v>0.05</v>
      </c>
      <c r="J75" s="22">
        <v>40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>
        <v>25</v>
      </c>
      <c r="V75" s="22"/>
      <c r="W75" s="22"/>
      <c r="X75" s="22"/>
      <c r="Y75" s="22"/>
      <c r="Z75" s="22"/>
      <c r="AA75" s="22"/>
      <c r="AB75" s="22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1:42" s="12" customFormat="1" x14ac:dyDescent="0.25">
      <c r="A76" s="24">
        <v>41611</v>
      </c>
      <c r="B76" s="22">
        <v>1</v>
      </c>
      <c r="C76" s="22" t="s">
        <v>135</v>
      </c>
      <c r="D76" s="22" t="s">
        <v>138</v>
      </c>
      <c r="E76" s="22" t="s">
        <v>39</v>
      </c>
      <c r="F76" s="22" t="s">
        <v>110</v>
      </c>
      <c r="G76" s="25" t="s">
        <v>71</v>
      </c>
      <c r="H76" s="22">
        <v>1</v>
      </c>
      <c r="I76" s="22">
        <f t="shared" si="2"/>
        <v>0.05</v>
      </c>
      <c r="J76" s="22">
        <v>40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>
        <v>25</v>
      </c>
      <c r="V76" s="22"/>
      <c r="W76" s="22"/>
      <c r="X76" s="22"/>
      <c r="Y76" s="22"/>
      <c r="Z76" s="22">
        <f>H76*Y76</f>
        <v>0</v>
      </c>
      <c r="AA76" s="22"/>
      <c r="AB76" s="22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1:42" s="12" customFormat="1" x14ac:dyDescent="0.25">
      <c r="A77" s="24">
        <v>41611</v>
      </c>
      <c r="B77" s="22">
        <v>1</v>
      </c>
      <c r="C77" s="22" t="s">
        <v>135</v>
      </c>
      <c r="D77" s="22" t="s">
        <v>138</v>
      </c>
      <c r="E77" s="22" t="s">
        <v>39</v>
      </c>
      <c r="F77" s="22" t="s">
        <v>110</v>
      </c>
      <c r="G77" s="25" t="s">
        <v>71</v>
      </c>
      <c r="H77" s="22">
        <v>1</v>
      </c>
      <c r="I77" s="22">
        <f t="shared" si="2"/>
        <v>0.05</v>
      </c>
      <c r="J77" s="22">
        <v>40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>
        <v>20</v>
      </c>
      <c r="V77" s="22"/>
      <c r="W77" s="22"/>
      <c r="X77" s="22"/>
      <c r="Y77" s="22"/>
      <c r="Z77" s="22"/>
      <c r="AA77" s="22"/>
      <c r="AB77" s="22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1:42" s="12" customFormat="1" x14ac:dyDescent="0.25">
      <c r="A78" s="24">
        <v>41611</v>
      </c>
      <c r="B78" s="22">
        <v>1</v>
      </c>
      <c r="C78" s="22" t="s">
        <v>135</v>
      </c>
      <c r="D78" s="22" t="s">
        <v>138</v>
      </c>
      <c r="E78" s="22" t="s">
        <v>39</v>
      </c>
      <c r="F78" s="22" t="s">
        <v>110</v>
      </c>
      <c r="G78" s="25" t="s">
        <v>71</v>
      </c>
      <c r="H78" s="22">
        <v>1</v>
      </c>
      <c r="I78" s="22">
        <f t="shared" si="2"/>
        <v>0.05</v>
      </c>
      <c r="J78" s="22">
        <v>40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>
        <v>20</v>
      </c>
      <c r="V78" s="22"/>
      <c r="W78" s="22"/>
      <c r="X78" s="22"/>
      <c r="Y78" s="22"/>
      <c r="Z78" s="22">
        <f>H78*Y78</f>
        <v>0</v>
      </c>
      <c r="AA78" s="22"/>
      <c r="AB78" s="22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1:42" s="12" customFormat="1" x14ac:dyDescent="0.25">
      <c r="A79" s="24">
        <v>41611</v>
      </c>
      <c r="B79" s="22">
        <v>1</v>
      </c>
      <c r="C79" s="22" t="s">
        <v>135</v>
      </c>
      <c r="D79" s="22" t="s">
        <v>138</v>
      </c>
      <c r="E79" s="22" t="s">
        <v>39</v>
      </c>
      <c r="F79" s="22" t="s">
        <v>110</v>
      </c>
      <c r="G79" s="25" t="s">
        <v>71</v>
      </c>
      <c r="H79" s="22">
        <v>1</v>
      </c>
      <c r="I79" s="22">
        <f t="shared" si="2"/>
        <v>0.05</v>
      </c>
      <c r="J79" s="22">
        <v>40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>
        <v>15</v>
      </c>
      <c r="V79" s="22"/>
      <c r="W79" s="22"/>
      <c r="X79" s="22"/>
      <c r="Y79" s="22"/>
      <c r="Z79" s="22"/>
      <c r="AA79" s="22"/>
      <c r="AB79" s="22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1:42" s="12" customFormat="1" x14ac:dyDescent="0.25">
      <c r="A80" s="24">
        <v>41611</v>
      </c>
      <c r="B80" s="22">
        <v>1</v>
      </c>
      <c r="C80" s="22" t="s">
        <v>135</v>
      </c>
      <c r="D80" s="22" t="s">
        <v>138</v>
      </c>
      <c r="E80" s="22" t="s">
        <v>39</v>
      </c>
      <c r="F80" s="22" t="s">
        <v>110</v>
      </c>
      <c r="G80" s="25" t="s">
        <v>71</v>
      </c>
      <c r="H80" s="22">
        <v>1</v>
      </c>
      <c r="I80" s="22">
        <f t="shared" si="2"/>
        <v>0.05</v>
      </c>
      <c r="J80" s="22">
        <v>40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>
        <v>15</v>
      </c>
      <c r="V80" s="22"/>
      <c r="W80" s="22"/>
      <c r="X80" s="22"/>
      <c r="Y80" s="22"/>
      <c r="Z80" s="22">
        <f>H80*Y80</f>
        <v>0</v>
      </c>
      <c r="AA80" s="22"/>
      <c r="AB80" s="22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1:42" s="12" customFormat="1" x14ac:dyDescent="0.25">
      <c r="A81" s="24">
        <v>41611</v>
      </c>
      <c r="B81" s="22">
        <v>1</v>
      </c>
      <c r="C81" s="22" t="s">
        <v>135</v>
      </c>
      <c r="D81" s="22" t="s">
        <v>138</v>
      </c>
      <c r="E81" s="22" t="s">
        <v>39</v>
      </c>
      <c r="F81" s="22" t="s">
        <v>110</v>
      </c>
      <c r="G81" s="25" t="s">
        <v>71</v>
      </c>
      <c r="H81" s="22">
        <v>1</v>
      </c>
      <c r="I81" s="22">
        <f t="shared" si="2"/>
        <v>0.05</v>
      </c>
      <c r="J81" s="22">
        <v>40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>
        <v>10</v>
      </c>
      <c r="V81" s="22"/>
      <c r="W81" s="22"/>
      <c r="X81" s="22"/>
      <c r="Y81" s="22"/>
      <c r="Z81" s="22"/>
      <c r="AA81" s="22"/>
      <c r="AB81" s="22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1:42" s="12" customFormat="1" x14ac:dyDescent="0.25">
      <c r="A82" s="24">
        <v>41611</v>
      </c>
      <c r="B82" s="22">
        <v>1</v>
      </c>
      <c r="C82" s="22" t="s">
        <v>135</v>
      </c>
      <c r="D82" s="22" t="s">
        <v>138</v>
      </c>
      <c r="E82" s="22" t="s">
        <v>39</v>
      </c>
      <c r="F82" s="22" t="s">
        <v>110</v>
      </c>
      <c r="G82" s="25" t="s">
        <v>71</v>
      </c>
      <c r="H82" s="22">
        <v>1</v>
      </c>
      <c r="I82" s="22">
        <f t="shared" si="2"/>
        <v>0.05</v>
      </c>
      <c r="J82" s="22">
        <v>40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>
        <v>10</v>
      </c>
      <c r="V82" s="22"/>
      <c r="W82" s="22"/>
      <c r="X82" s="22"/>
      <c r="Y82" s="22"/>
      <c r="Z82" s="22"/>
      <c r="AA82" s="22"/>
      <c r="AB82" s="22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1:42" s="12" customFormat="1" x14ac:dyDescent="0.25">
      <c r="A83" s="24">
        <v>41611</v>
      </c>
      <c r="B83" s="22">
        <v>1</v>
      </c>
      <c r="C83" s="22" t="s">
        <v>135</v>
      </c>
      <c r="D83" s="22" t="s">
        <v>138</v>
      </c>
      <c r="E83" s="22" t="s">
        <v>39</v>
      </c>
      <c r="F83" s="22" t="s">
        <v>110</v>
      </c>
      <c r="G83" s="25" t="s">
        <v>71</v>
      </c>
      <c r="H83" s="22">
        <v>1</v>
      </c>
      <c r="I83" s="22">
        <f t="shared" si="2"/>
        <v>0.05</v>
      </c>
      <c r="J83" s="22">
        <v>40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>
        <v>10</v>
      </c>
      <c r="V83" s="22"/>
      <c r="W83" s="22"/>
      <c r="X83" s="22"/>
      <c r="Y83" s="22"/>
      <c r="Z83" s="22"/>
      <c r="AA83" s="22"/>
      <c r="AB83" s="22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1:42" s="12" customFormat="1" x14ac:dyDescent="0.25">
      <c r="A84" s="24">
        <v>41611</v>
      </c>
      <c r="B84" s="22">
        <v>1</v>
      </c>
      <c r="C84" s="22" t="s">
        <v>135</v>
      </c>
      <c r="D84" s="22" t="s">
        <v>138</v>
      </c>
      <c r="E84" s="22" t="s">
        <v>39</v>
      </c>
      <c r="F84" s="22" t="s">
        <v>110</v>
      </c>
      <c r="G84" s="25" t="s">
        <v>71</v>
      </c>
      <c r="H84" s="22">
        <v>1</v>
      </c>
      <c r="I84" s="22">
        <f t="shared" si="2"/>
        <v>0.05</v>
      </c>
      <c r="J84" s="22">
        <v>40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>
        <v>10</v>
      </c>
      <c r="V84" s="22"/>
      <c r="W84" s="22"/>
      <c r="X84" s="22"/>
      <c r="Y84" s="22"/>
      <c r="Z84" s="22">
        <f>H84*Y84</f>
        <v>0</v>
      </c>
      <c r="AA84" s="22"/>
      <c r="AB84" s="22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1:42" s="12" customFormat="1" x14ac:dyDescent="0.25">
      <c r="A85" s="24">
        <v>41611</v>
      </c>
      <c r="B85" s="22">
        <v>1</v>
      </c>
      <c r="C85" s="22" t="s">
        <v>135</v>
      </c>
      <c r="D85" s="22" t="s">
        <v>138</v>
      </c>
      <c r="E85" s="22" t="s">
        <v>39</v>
      </c>
      <c r="F85" s="22" t="s">
        <v>110</v>
      </c>
      <c r="G85" s="25" t="s">
        <v>73</v>
      </c>
      <c r="H85" s="22">
        <v>1</v>
      </c>
      <c r="I85" s="22">
        <f t="shared" si="2"/>
        <v>0.05</v>
      </c>
      <c r="J85" s="22">
        <v>40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>
        <v>5</v>
      </c>
      <c r="V85" s="22"/>
      <c r="W85" s="22"/>
      <c r="X85" s="22"/>
      <c r="Y85" s="22"/>
      <c r="Z85" s="22">
        <f>H85*Y85</f>
        <v>0</v>
      </c>
      <c r="AA85" s="22"/>
      <c r="AB85" s="22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 s="12" customFormat="1" x14ac:dyDescent="0.25">
      <c r="A86" s="24">
        <v>41611</v>
      </c>
      <c r="B86" s="22">
        <v>1</v>
      </c>
      <c r="C86" s="22" t="s">
        <v>109</v>
      </c>
      <c r="D86" s="22" t="s">
        <v>241</v>
      </c>
      <c r="E86" s="22" t="s">
        <v>39</v>
      </c>
      <c r="F86" s="22" t="s">
        <v>110</v>
      </c>
      <c r="G86" s="25" t="s">
        <v>71</v>
      </c>
      <c r="H86" s="22">
        <v>1</v>
      </c>
      <c r="I86" s="22">
        <f t="shared" si="2"/>
        <v>0.05</v>
      </c>
      <c r="J86" s="22">
        <v>34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>
        <v>5</v>
      </c>
      <c r="V86" s="22"/>
      <c r="W86" s="22"/>
      <c r="X86" s="22"/>
      <c r="Y86" s="22"/>
      <c r="Z86" s="22"/>
      <c r="AA86" s="22"/>
      <c r="AB86" s="22"/>
      <c r="AC86" s="22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1:42" s="12" customFormat="1" x14ac:dyDescent="0.25">
      <c r="A87" s="24">
        <v>41611</v>
      </c>
      <c r="B87" s="22">
        <v>1</v>
      </c>
      <c r="C87" s="22" t="s">
        <v>109</v>
      </c>
      <c r="D87" s="22" t="s">
        <v>241</v>
      </c>
      <c r="E87" s="22" t="s">
        <v>39</v>
      </c>
      <c r="F87" s="22" t="s">
        <v>110</v>
      </c>
      <c r="G87" s="25" t="s">
        <v>71</v>
      </c>
      <c r="H87" s="22">
        <v>1</v>
      </c>
      <c r="I87" s="22">
        <f t="shared" si="2"/>
        <v>0.05</v>
      </c>
      <c r="J87" s="22">
        <v>34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>
        <v>10</v>
      </c>
      <c r="V87" s="22"/>
      <c r="W87" s="22"/>
      <c r="X87" s="22"/>
      <c r="Y87" s="22"/>
      <c r="Z87" s="22"/>
      <c r="AA87" s="22"/>
      <c r="AB87" s="22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1:42" s="12" customFormat="1" x14ac:dyDescent="0.25">
      <c r="A88" s="24">
        <v>41611</v>
      </c>
      <c r="B88" s="22">
        <v>1</v>
      </c>
      <c r="C88" s="22" t="s">
        <v>109</v>
      </c>
      <c r="D88" s="22" t="s">
        <v>241</v>
      </c>
      <c r="E88" s="22" t="s">
        <v>39</v>
      </c>
      <c r="F88" s="22" t="s">
        <v>110</v>
      </c>
      <c r="G88" s="25" t="s">
        <v>71</v>
      </c>
      <c r="H88" s="22">
        <v>1</v>
      </c>
      <c r="I88" s="22">
        <f t="shared" si="2"/>
        <v>0.05</v>
      </c>
      <c r="J88" s="22">
        <v>34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>
        <v>15</v>
      </c>
      <c r="V88" s="22"/>
      <c r="W88" s="22"/>
      <c r="X88" s="22"/>
      <c r="Y88" s="22"/>
      <c r="Z88" s="22"/>
      <c r="AA88" s="22"/>
      <c r="AB88" s="22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 s="12" customFormat="1" x14ac:dyDescent="0.25">
      <c r="A89" s="24">
        <v>41611</v>
      </c>
      <c r="B89" s="22">
        <v>1</v>
      </c>
      <c r="C89" s="22" t="s">
        <v>109</v>
      </c>
      <c r="D89" s="22" t="s">
        <v>241</v>
      </c>
      <c r="E89" s="22" t="s">
        <v>39</v>
      </c>
      <c r="F89" s="22" t="s">
        <v>110</v>
      </c>
      <c r="G89" s="25" t="s">
        <v>71</v>
      </c>
      <c r="H89" s="22">
        <v>1</v>
      </c>
      <c r="I89" s="22">
        <f t="shared" si="2"/>
        <v>0.05</v>
      </c>
      <c r="J89" s="22">
        <v>34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>
        <v>15</v>
      </c>
      <c r="V89" s="22"/>
      <c r="W89" s="22"/>
      <c r="X89" s="22"/>
      <c r="Y89" s="22"/>
      <c r="Z89" s="22"/>
      <c r="AA89" s="22"/>
      <c r="AB89" s="22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1:42" s="12" customFormat="1" x14ac:dyDescent="0.25">
      <c r="A90" s="24">
        <v>41611</v>
      </c>
      <c r="B90" s="22">
        <v>1</v>
      </c>
      <c r="C90" s="22" t="s">
        <v>109</v>
      </c>
      <c r="D90" s="22" t="s">
        <v>241</v>
      </c>
      <c r="E90" s="22" t="s">
        <v>39</v>
      </c>
      <c r="F90" s="22" t="s">
        <v>110</v>
      </c>
      <c r="G90" s="25" t="s">
        <v>71</v>
      </c>
      <c r="H90" s="22">
        <v>1</v>
      </c>
      <c r="I90" s="22">
        <f t="shared" si="2"/>
        <v>0.05</v>
      </c>
      <c r="J90" s="22">
        <v>34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>
        <v>15</v>
      </c>
      <c r="V90" s="22"/>
      <c r="W90" s="22"/>
      <c r="X90" s="22"/>
      <c r="Y90" s="22"/>
      <c r="Z90" s="22"/>
      <c r="AA90" s="22"/>
      <c r="AB90" s="22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1:42" s="12" customFormat="1" x14ac:dyDescent="0.25">
      <c r="A91" s="24">
        <v>41611</v>
      </c>
      <c r="B91" s="22">
        <v>1</v>
      </c>
      <c r="C91" s="22" t="s">
        <v>109</v>
      </c>
      <c r="D91" s="22" t="s">
        <v>241</v>
      </c>
      <c r="E91" s="22" t="s">
        <v>39</v>
      </c>
      <c r="F91" s="22" t="s">
        <v>110</v>
      </c>
      <c r="G91" s="25" t="s">
        <v>71</v>
      </c>
      <c r="H91" s="22">
        <v>1</v>
      </c>
      <c r="I91" s="22">
        <f t="shared" si="2"/>
        <v>0.05</v>
      </c>
      <c r="J91" s="22">
        <v>34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>
        <v>15</v>
      </c>
      <c r="V91" s="22"/>
      <c r="W91" s="22"/>
      <c r="X91" s="22"/>
      <c r="Y91" s="22"/>
      <c r="Z91" s="22"/>
      <c r="AA91" s="22"/>
      <c r="AB91" s="22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1:42" s="12" customFormat="1" x14ac:dyDescent="0.25">
      <c r="A92" s="24">
        <v>41611</v>
      </c>
      <c r="B92" s="22">
        <v>1</v>
      </c>
      <c r="C92" s="22" t="s">
        <v>109</v>
      </c>
      <c r="D92" s="22" t="s">
        <v>241</v>
      </c>
      <c r="E92" s="22" t="s">
        <v>39</v>
      </c>
      <c r="F92" s="22" t="s">
        <v>110</v>
      </c>
      <c r="G92" s="25" t="s">
        <v>71</v>
      </c>
      <c r="H92" s="22">
        <v>1</v>
      </c>
      <c r="I92" s="22">
        <f t="shared" si="2"/>
        <v>0.05</v>
      </c>
      <c r="J92" s="22">
        <v>34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>
        <v>15</v>
      </c>
      <c r="V92" s="22"/>
      <c r="W92" s="22"/>
      <c r="X92" s="22"/>
      <c r="Y92" s="22"/>
      <c r="Z92" s="22"/>
      <c r="AA92" s="22"/>
      <c r="AB92" s="22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1:42" s="12" customFormat="1" x14ac:dyDescent="0.25">
      <c r="A93" s="24">
        <v>41611</v>
      </c>
      <c r="B93" s="22">
        <v>1</v>
      </c>
      <c r="C93" s="22" t="s">
        <v>109</v>
      </c>
      <c r="D93" s="22" t="s">
        <v>241</v>
      </c>
      <c r="E93" s="22" t="s">
        <v>39</v>
      </c>
      <c r="F93" s="22" t="s">
        <v>110</v>
      </c>
      <c r="G93" s="25" t="s">
        <v>71</v>
      </c>
      <c r="H93" s="22">
        <v>1</v>
      </c>
      <c r="I93" s="22">
        <f t="shared" si="2"/>
        <v>0.05</v>
      </c>
      <c r="J93" s="22">
        <v>34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>
        <v>15</v>
      </c>
      <c r="V93" s="22"/>
      <c r="W93" s="22"/>
      <c r="X93" s="22"/>
      <c r="Y93" s="22"/>
      <c r="Z93" s="22"/>
      <c r="AA93" s="22"/>
      <c r="AB93" s="22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1:42" s="12" customFormat="1" x14ac:dyDescent="0.25">
      <c r="A94" s="24">
        <v>41611</v>
      </c>
      <c r="B94" s="22">
        <v>1</v>
      </c>
      <c r="C94" s="22" t="s">
        <v>109</v>
      </c>
      <c r="D94" s="22" t="s">
        <v>241</v>
      </c>
      <c r="E94" s="22" t="s">
        <v>39</v>
      </c>
      <c r="F94" s="22" t="s">
        <v>110</v>
      </c>
      <c r="G94" s="25" t="s">
        <v>71</v>
      </c>
      <c r="H94" s="22">
        <v>1</v>
      </c>
      <c r="I94" s="22">
        <f t="shared" si="2"/>
        <v>0.05</v>
      </c>
      <c r="J94" s="22">
        <v>34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>
        <v>20</v>
      </c>
      <c r="V94" s="22"/>
      <c r="W94" s="22"/>
      <c r="X94" s="22"/>
      <c r="Y94" s="22"/>
      <c r="Z94" s="22"/>
      <c r="AA94" s="22"/>
      <c r="AB94" s="22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1:42" s="12" customFormat="1" x14ac:dyDescent="0.25">
      <c r="A95" s="24">
        <v>41611</v>
      </c>
      <c r="B95" s="22">
        <v>1</v>
      </c>
      <c r="C95" s="22" t="s">
        <v>109</v>
      </c>
      <c r="D95" s="22" t="s">
        <v>241</v>
      </c>
      <c r="E95" s="22" t="s">
        <v>39</v>
      </c>
      <c r="F95" s="22" t="s">
        <v>110</v>
      </c>
      <c r="G95" s="25" t="s">
        <v>71</v>
      </c>
      <c r="H95" s="22">
        <v>1</v>
      </c>
      <c r="I95" s="22">
        <f t="shared" si="2"/>
        <v>0.05</v>
      </c>
      <c r="J95" s="22">
        <v>34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>
        <v>20</v>
      </c>
      <c r="V95" s="22"/>
      <c r="W95" s="22"/>
      <c r="X95" s="22"/>
      <c r="Y95" s="22"/>
      <c r="Z95" s="22"/>
      <c r="AA95" s="22"/>
      <c r="AB95" s="22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1:42" s="12" customFormat="1" x14ac:dyDescent="0.25">
      <c r="A96" s="24">
        <v>41611</v>
      </c>
      <c r="B96" s="22">
        <v>1</v>
      </c>
      <c r="C96" s="22" t="s">
        <v>109</v>
      </c>
      <c r="D96" s="22" t="s">
        <v>241</v>
      </c>
      <c r="E96" s="22" t="s">
        <v>39</v>
      </c>
      <c r="F96" s="22" t="s">
        <v>110</v>
      </c>
      <c r="G96" s="25" t="s">
        <v>71</v>
      </c>
      <c r="H96" s="22">
        <v>1</v>
      </c>
      <c r="I96" s="22">
        <f t="shared" si="2"/>
        <v>0.05</v>
      </c>
      <c r="J96" s="22">
        <v>34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>
        <v>20</v>
      </c>
      <c r="V96" s="22"/>
      <c r="W96" s="22"/>
      <c r="X96" s="22"/>
      <c r="Y96" s="22"/>
      <c r="Z96" s="22"/>
      <c r="AA96" s="22"/>
      <c r="AB96" s="22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s="12" customFormat="1" x14ac:dyDescent="0.25">
      <c r="A97" s="24">
        <v>41611</v>
      </c>
      <c r="B97" s="22">
        <v>1</v>
      </c>
      <c r="C97" s="22" t="s">
        <v>109</v>
      </c>
      <c r="D97" s="22" t="s">
        <v>241</v>
      </c>
      <c r="E97" s="22" t="s">
        <v>39</v>
      </c>
      <c r="F97" s="22" t="s">
        <v>110</v>
      </c>
      <c r="G97" s="25" t="s">
        <v>71</v>
      </c>
      <c r="H97" s="22">
        <v>1</v>
      </c>
      <c r="I97" s="22">
        <f t="shared" si="2"/>
        <v>0.05</v>
      </c>
      <c r="J97" s="22">
        <v>34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>
        <v>20</v>
      </c>
      <c r="V97" s="22"/>
      <c r="W97" s="22"/>
      <c r="X97" s="22"/>
      <c r="Y97" s="22"/>
      <c r="Z97" s="22"/>
      <c r="AA97" s="22"/>
      <c r="AB97" s="22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 s="12" customFormat="1" x14ac:dyDescent="0.25">
      <c r="A98" s="24">
        <v>41611</v>
      </c>
      <c r="B98" s="22">
        <v>1</v>
      </c>
      <c r="C98" s="22" t="s">
        <v>109</v>
      </c>
      <c r="D98" s="22" t="s">
        <v>241</v>
      </c>
      <c r="E98" s="22" t="s">
        <v>39</v>
      </c>
      <c r="F98" s="22" t="s">
        <v>110</v>
      </c>
      <c r="G98" s="25" t="s">
        <v>71</v>
      </c>
      <c r="H98" s="22">
        <v>1</v>
      </c>
      <c r="I98" s="22">
        <f t="shared" si="2"/>
        <v>0.05</v>
      </c>
      <c r="J98" s="22">
        <v>34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>
        <v>20</v>
      </c>
      <c r="V98" s="22"/>
      <c r="W98" s="22"/>
      <c r="X98" s="22"/>
      <c r="Y98" s="22"/>
      <c r="Z98" s="22"/>
      <c r="AA98" s="22"/>
      <c r="AB98" s="22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1:42" s="12" customFormat="1" x14ac:dyDescent="0.25">
      <c r="A99" s="24">
        <v>41611</v>
      </c>
      <c r="B99" s="22">
        <v>1</v>
      </c>
      <c r="C99" s="22" t="s">
        <v>109</v>
      </c>
      <c r="D99" s="22" t="s">
        <v>241</v>
      </c>
      <c r="E99" s="22" t="s">
        <v>39</v>
      </c>
      <c r="F99" s="22" t="s">
        <v>110</v>
      </c>
      <c r="G99" s="25" t="s">
        <v>71</v>
      </c>
      <c r="H99" s="22">
        <v>1</v>
      </c>
      <c r="I99" s="22">
        <f t="shared" si="2"/>
        <v>0.05</v>
      </c>
      <c r="J99" s="22">
        <v>34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>
        <v>20</v>
      </c>
      <c r="V99" s="22"/>
      <c r="W99" s="22"/>
      <c r="X99" s="22"/>
      <c r="Y99" s="22"/>
      <c r="Z99" s="22"/>
      <c r="AA99" s="22"/>
      <c r="AB99" s="22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1:42" s="12" customFormat="1" x14ac:dyDescent="0.25">
      <c r="A100" s="24">
        <v>41611</v>
      </c>
      <c r="B100" s="22">
        <v>1</v>
      </c>
      <c r="C100" s="22" t="s">
        <v>109</v>
      </c>
      <c r="D100" s="22" t="s">
        <v>241</v>
      </c>
      <c r="E100" s="22" t="s">
        <v>39</v>
      </c>
      <c r="F100" s="22" t="s">
        <v>110</v>
      </c>
      <c r="G100" s="25" t="s">
        <v>71</v>
      </c>
      <c r="H100" s="22">
        <v>1</v>
      </c>
      <c r="I100" s="22">
        <f t="shared" si="2"/>
        <v>0.05</v>
      </c>
      <c r="J100" s="22">
        <v>34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>
        <v>25</v>
      </c>
      <c r="V100" s="22"/>
      <c r="W100" s="22"/>
      <c r="X100" s="22"/>
      <c r="Y100" s="22"/>
      <c r="Z100" s="22"/>
      <c r="AA100" s="22"/>
      <c r="AB100" s="22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2" s="12" customFormat="1" x14ac:dyDescent="0.25">
      <c r="A101" s="24">
        <v>41611</v>
      </c>
      <c r="B101" s="22">
        <v>1</v>
      </c>
      <c r="C101" s="22" t="s">
        <v>109</v>
      </c>
      <c r="D101" s="22" t="s">
        <v>241</v>
      </c>
      <c r="E101" s="22" t="s">
        <v>39</v>
      </c>
      <c r="F101" s="22" t="s">
        <v>110</v>
      </c>
      <c r="G101" s="25" t="s">
        <v>71</v>
      </c>
      <c r="H101" s="22">
        <v>1</v>
      </c>
      <c r="I101" s="22">
        <f t="shared" si="2"/>
        <v>0.05</v>
      </c>
      <c r="J101" s="22">
        <v>34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>
        <v>25</v>
      </c>
      <c r="V101" s="22"/>
      <c r="W101" s="22"/>
      <c r="X101" s="22"/>
      <c r="Y101" s="22"/>
      <c r="Z101" s="22"/>
      <c r="AA101" s="22"/>
      <c r="AB101" s="22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1:42" s="12" customFormat="1" x14ac:dyDescent="0.25">
      <c r="A102" s="24">
        <v>41611</v>
      </c>
      <c r="B102" s="22">
        <v>1</v>
      </c>
      <c r="C102" s="22" t="s">
        <v>109</v>
      </c>
      <c r="D102" s="22" t="s">
        <v>241</v>
      </c>
      <c r="E102" s="22" t="s">
        <v>39</v>
      </c>
      <c r="F102" s="22" t="s">
        <v>110</v>
      </c>
      <c r="G102" s="25" t="s">
        <v>71</v>
      </c>
      <c r="H102" s="22">
        <v>1</v>
      </c>
      <c r="I102" s="22">
        <f t="shared" si="2"/>
        <v>0.05</v>
      </c>
      <c r="J102" s="22">
        <v>34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>
        <v>25</v>
      </c>
      <c r="V102" s="22"/>
      <c r="W102" s="22"/>
      <c r="X102" s="22"/>
      <c r="Y102" s="22"/>
      <c r="Z102" s="22"/>
      <c r="AA102" s="22"/>
      <c r="AB102" s="22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1:42" s="12" customFormat="1" x14ac:dyDescent="0.25">
      <c r="A103" s="24">
        <v>41611</v>
      </c>
      <c r="B103" s="22">
        <v>1</v>
      </c>
      <c r="C103" s="22" t="s">
        <v>109</v>
      </c>
      <c r="D103" s="22" t="s">
        <v>241</v>
      </c>
      <c r="E103" s="22" t="s">
        <v>39</v>
      </c>
      <c r="F103" s="22" t="s">
        <v>110</v>
      </c>
      <c r="G103" s="25" t="s">
        <v>71</v>
      </c>
      <c r="H103" s="22">
        <v>1</v>
      </c>
      <c r="I103" s="22">
        <f t="shared" si="2"/>
        <v>0.05</v>
      </c>
      <c r="J103" s="22">
        <v>34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>
        <v>25</v>
      </c>
      <c r="V103" s="22"/>
      <c r="W103" s="22"/>
      <c r="X103" s="22"/>
      <c r="Y103" s="22"/>
      <c r="Z103" s="22"/>
      <c r="AA103" s="22"/>
      <c r="AB103" s="22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1:42" s="12" customFormat="1" x14ac:dyDescent="0.25">
      <c r="A104" s="24">
        <v>41611</v>
      </c>
      <c r="B104" s="22">
        <v>1</v>
      </c>
      <c r="C104" s="22" t="s">
        <v>109</v>
      </c>
      <c r="D104" s="22" t="s">
        <v>241</v>
      </c>
      <c r="E104" s="22" t="s">
        <v>39</v>
      </c>
      <c r="F104" s="22" t="s">
        <v>110</v>
      </c>
      <c r="G104" s="25" t="s">
        <v>71</v>
      </c>
      <c r="H104" s="22">
        <v>1</v>
      </c>
      <c r="I104" s="22">
        <f t="shared" si="2"/>
        <v>0.05</v>
      </c>
      <c r="J104" s="22">
        <v>34</v>
      </c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>
        <v>25</v>
      </c>
      <c r="V104" s="22"/>
      <c r="W104" s="22"/>
      <c r="X104" s="22"/>
      <c r="Y104" s="22"/>
      <c r="Z104" s="22"/>
      <c r="AA104" s="22"/>
      <c r="AB104" s="22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1:42" s="12" customFormat="1" x14ac:dyDescent="0.25">
      <c r="A105" s="24">
        <v>41611</v>
      </c>
      <c r="B105" s="22">
        <v>1</v>
      </c>
      <c r="C105" s="22" t="s">
        <v>109</v>
      </c>
      <c r="D105" s="22" t="s">
        <v>241</v>
      </c>
      <c r="E105" s="22" t="s">
        <v>39</v>
      </c>
      <c r="F105" s="22" t="s">
        <v>110</v>
      </c>
      <c r="G105" s="25" t="s">
        <v>71</v>
      </c>
      <c r="H105" s="22">
        <v>1</v>
      </c>
      <c r="I105" s="22">
        <f t="shared" si="2"/>
        <v>0.05</v>
      </c>
      <c r="J105" s="22">
        <v>34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>
        <v>30</v>
      </c>
      <c r="V105" s="22"/>
      <c r="W105" s="22"/>
      <c r="X105" s="22"/>
      <c r="Y105" s="22"/>
      <c r="Z105" s="22"/>
      <c r="AA105" s="22"/>
      <c r="AB105" s="22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 s="12" customFormat="1" x14ac:dyDescent="0.25">
      <c r="A106" s="24">
        <v>41611</v>
      </c>
      <c r="B106" s="22">
        <v>1</v>
      </c>
      <c r="C106" s="22" t="s">
        <v>109</v>
      </c>
      <c r="D106" s="22" t="s">
        <v>241</v>
      </c>
      <c r="E106" s="22" t="s">
        <v>39</v>
      </c>
      <c r="F106" s="22" t="s">
        <v>110</v>
      </c>
      <c r="G106" s="25" t="s">
        <v>71</v>
      </c>
      <c r="H106" s="22">
        <v>1</v>
      </c>
      <c r="I106" s="22">
        <f t="shared" si="2"/>
        <v>0.05</v>
      </c>
      <c r="J106" s="22">
        <v>34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>
        <v>30</v>
      </c>
      <c r="V106" s="22"/>
      <c r="W106" s="22"/>
      <c r="X106" s="22"/>
      <c r="Y106" s="22"/>
      <c r="Z106" s="22"/>
      <c r="AA106" s="22"/>
      <c r="AB106" s="22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1:42" s="12" customFormat="1" x14ac:dyDescent="0.25">
      <c r="A107" s="24">
        <v>41611</v>
      </c>
      <c r="B107" s="22">
        <v>1</v>
      </c>
      <c r="C107" s="22" t="s">
        <v>109</v>
      </c>
      <c r="D107" s="22" t="s">
        <v>241</v>
      </c>
      <c r="E107" s="22" t="s">
        <v>39</v>
      </c>
      <c r="F107" s="22" t="s">
        <v>110</v>
      </c>
      <c r="G107" s="25" t="s">
        <v>71</v>
      </c>
      <c r="H107" s="22">
        <v>1</v>
      </c>
      <c r="I107" s="22">
        <f t="shared" si="2"/>
        <v>0.05</v>
      </c>
      <c r="J107" s="22">
        <v>34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>
        <v>35</v>
      </c>
      <c r="V107" s="22"/>
      <c r="W107" s="22"/>
      <c r="X107" s="22"/>
      <c r="Y107" s="22"/>
      <c r="Z107" s="22"/>
      <c r="AA107" s="22"/>
      <c r="AB107" s="22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 s="12" customFormat="1" x14ac:dyDescent="0.25">
      <c r="A108" s="24">
        <v>41611</v>
      </c>
      <c r="B108" s="22">
        <v>1</v>
      </c>
      <c r="C108" s="22" t="s">
        <v>109</v>
      </c>
      <c r="D108" s="22" t="s">
        <v>241</v>
      </c>
      <c r="E108" s="22" t="s">
        <v>39</v>
      </c>
      <c r="F108" s="22" t="s">
        <v>110</v>
      </c>
      <c r="G108" s="25" t="s">
        <v>71</v>
      </c>
      <c r="H108" s="22">
        <v>1</v>
      </c>
      <c r="I108" s="22">
        <f t="shared" si="2"/>
        <v>0.05</v>
      </c>
      <c r="J108" s="22">
        <v>34</v>
      </c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>
        <v>40</v>
      </c>
      <c r="V108" s="22"/>
      <c r="W108" s="22"/>
      <c r="X108" s="22"/>
      <c r="Y108" s="22"/>
      <c r="Z108" s="22"/>
      <c r="AA108" s="22"/>
      <c r="AB108" s="22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 s="12" customFormat="1" x14ac:dyDescent="0.25">
      <c r="A109" s="24">
        <v>41611</v>
      </c>
      <c r="B109" s="22">
        <v>1</v>
      </c>
      <c r="C109" s="22" t="s">
        <v>109</v>
      </c>
      <c r="D109" s="22" t="s">
        <v>241</v>
      </c>
      <c r="E109" s="22" t="s">
        <v>39</v>
      </c>
      <c r="F109" s="22" t="s">
        <v>110</v>
      </c>
      <c r="G109" s="25" t="s">
        <v>71</v>
      </c>
      <c r="H109" s="22">
        <v>1</v>
      </c>
      <c r="I109" s="22">
        <f t="shared" si="2"/>
        <v>0.05</v>
      </c>
      <c r="J109" s="22">
        <v>34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>
        <v>40</v>
      </c>
      <c r="V109" s="22"/>
      <c r="W109" s="22"/>
      <c r="X109" s="22"/>
      <c r="Y109" s="22"/>
      <c r="Z109" s="22"/>
      <c r="AA109" s="22"/>
      <c r="AB109" s="22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s="12" customFormat="1" x14ac:dyDescent="0.25">
      <c r="A110" s="24">
        <v>41611</v>
      </c>
      <c r="B110" s="22">
        <v>1</v>
      </c>
      <c r="C110" s="22" t="s">
        <v>109</v>
      </c>
      <c r="D110" s="22" t="s">
        <v>241</v>
      </c>
      <c r="E110" s="22" t="s">
        <v>39</v>
      </c>
      <c r="F110" s="22" t="s">
        <v>110</v>
      </c>
      <c r="G110" s="25" t="s">
        <v>71</v>
      </c>
      <c r="H110" s="22">
        <v>1</v>
      </c>
      <c r="I110" s="22">
        <f t="shared" si="2"/>
        <v>0.05</v>
      </c>
      <c r="J110" s="22">
        <v>34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>
        <v>40</v>
      </c>
      <c r="V110" s="22"/>
      <c r="W110" s="22"/>
      <c r="X110" s="22"/>
      <c r="Y110" s="22"/>
      <c r="Z110" s="22"/>
      <c r="AA110" s="22"/>
      <c r="AB110" s="22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s="12" customFormat="1" x14ac:dyDescent="0.25">
      <c r="A111" s="24">
        <v>41611</v>
      </c>
      <c r="B111" s="22">
        <v>1</v>
      </c>
      <c r="C111" s="22" t="s">
        <v>109</v>
      </c>
      <c r="D111" s="22" t="s">
        <v>241</v>
      </c>
      <c r="E111" s="22" t="s">
        <v>39</v>
      </c>
      <c r="F111" s="22" t="s">
        <v>110</v>
      </c>
      <c r="G111" s="25" t="s">
        <v>71</v>
      </c>
      <c r="H111" s="22">
        <v>1</v>
      </c>
      <c r="I111" s="22">
        <f t="shared" si="2"/>
        <v>0.05</v>
      </c>
      <c r="J111" s="22">
        <v>34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>
        <v>45</v>
      </c>
      <c r="V111" s="22"/>
      <c r="W111" s="22"/>
      <c r="X111" s="22"/>
      <c r="Y111" s="22"/>
      <c r="Z111" s="22"/>
      <c r="AA111" s="22"/>
      <c r="AB111" s="22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s="12" customFormat="1" x14ac:dyDescent="0.25">
      <c r="A112" s="24">
        <v>41611</v>
      </c>
      <c r="B112" s="22">
        <v>1</v>
      </c>
      <c r="C112" s="22" t="s">
        <v>109</v>
      </c>
      <c r="D112" s="22" t="s">
        <v>241</v>
      </c>
      <c r="E112" s="22" t="s">
        <v>39</v>
      </c>
      <c r="F112" s="22" t="s">
        <v>110</v>
      </c>
      <c r="G112" s="25" t="s">
        <v>71</v>
      </c>
      <c r="H112" s="22">
        <v>1</v>
      </c>
      <c r="I112" s="22">
        <f t="shared" si="2"/>
        <v>0.05</v>
      </c>
      <c r="J112" s="22">
        <v>34</v>
      </c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>
        <v>45</v>
      </c>
      <c r="V112" s="22"/>
      <c r="W112" s="22"/>
      <c r="X112" s="22"/>
      <c r="Y112" s="22"/>
      <c r="Z112" s="22"/>
      <c r="AA112" s="22"/>
      <c r="AB112" s="22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s="12" customFormat="1" x14ac:dyDescent="0.25">
      <c r="A113" s="24">
        <v>41611</v>
      </c>
      <c r="B113" s="22">
        <v>1</v>
      </c>
      <c r="C113" s="22" t="s">
        <v>109</v>
      </c>
      <c r="D113" s="22" t="s">
        <v>241</v>
      </c>
      <c r="E113" s="22" t="s">
        <v>39</v>
      </c>
      <c r="F113" s="22" t="s">
        <v>110</v>
      </c>
      <c r="G113" s="25" t="s">
        <v>71</v>
      </c>
      <c r="H113" s="22">
        <v>1</v>
      </c>
      <c r="I113" s="22">
        <f t="shared" si="2"/>
        <v>0.05</v>
      </c>
      <c r="J113" s="22">
        <v>34</v>
      </c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>
        <v>45</v>
      </c>
      <c r="V113" s="22"/>
      <c r="W113" s="22"/>
      <c r="X113" s="22"/>
      <c r="Y113" s="22"/>
      <c r="Z113" s="22"/>
      <c r="AA113" s="22"/>
      <c r="AB113" s="22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s="12" customFormat="1" x14ac:dyDescent="0.25">
      <c r="A114" s="24">
        <v>41611</v>
      </c>
      <c r="B114" s="22">
        <v>1</v>
      </c>
      <c r="C114" s="22" t="s">
        <v>109</v>
      </c>
      <c r="D114" s="22" t="s">
        <v>241</v>
      </c>
      <c r="E114" s="22" t="s">
        <v>39</v>
      </c>
      <c r="F114" s="22" t="s">
        <v>110</v>
      </c>
      <c r="G114" s="25" t="s">
        <v>71</v>
      </c>
      <c r="H114" s="22">
        <v>1</v>
      </c>
      <c r="I114" s="22">
        <f t="shared" si="2"/>
        <v>0.05</v>
      </c>
      <c r="J114" s="22">
        <v>34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>
        <v>50</v>
      </c>
      <c r="V114" s="22"/>
      <c r="W114" s="22"/>
      <c r="X114" s="22"/>
      <c r="Y114" s="22"/>
      <c r="Z114" s="22"/>
      <c r="AA114" s="22"/>
      <c r="AB114" s="22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 s="12" customFormat="1" x14ac:dyDescent="0.25">
      <c r="A115" s="24">
        <v>41611</v>
      </c>
      <c r="B115" s="22">
        <v>1</v>
      </c>
      <c r="C115" s="22" t="s">
        <v>109</v>
      </c>
      <c r="D115" s="22" t="s">
        <v>241</v>
      </c>
      <c r="E115" s="22" t="s">
        <v>39</v>
      </c>
      <c r="F115" s="22" t="s">
        <v>110</v>
      </c>
      <c r="G115" s="25" t="s">
        <v>71</v>
      </c>
      <c r="H115" s="22">
        <v>1</v>
      </c>
      <c r="I115" s="22">
        <f t="shared" si="2"/>
        <v>0.05</v>
      </c>
      <c r="J115" s="22">
        <v>34</v>
      </c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>
        <v>50</v>
      </c>
      <c r="V115" s="22"/>
      <c r="W115" s="22"/>
      <c r="X115" s="22"/>
      <c r="Y115" s="22"/>
      <c r="Z115" s="22"/>
      <c r="AA115" s="22"/>
      <c r="AB115" s="22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 s="12" customFormat="1" x14ac:dyDescent="0.25">
      <c r="A116" s="24">
        <v>41611</v>
      </c>
      <c r="B116" s="22">
        <v>1</v>
      </c>
      <c r="C116" s="22" t="s">
        <v>109</v>
      </c>
      <c r="D116" s="22" t="s">
        <v>241</v>
      </c>
      <c r="E116" s="22" t="s">
        <v>39</v>
      </c>
      <c r="F116" s="22" t="s">
        <v>110</v>
      </c>
      <c r="G116" s="25" t="s">
        <v>71</v>
      </c>
      <c r="H116" s="22">
        <v>1</v>
      </c>
      <c r="I116" s="22">
        <f t="shared" si="2"/>
        <v>0.05</v>
      </c>
      <c r="J116" s="22">
        <v>34</v>
      </c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>
        <v>50</v>
      </c>
      <c r="V116" s="22"/>
      <c r="W116" s="22"/>
      <c r="X116" s="22"/>
      <c r="Y116" s="22"/>
      <c r="Z116" s="22"/>
      <c r="AA116" s="22"/>
      <c r="AB116" s="22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 s="12" customFormat="1" x14ac:dyDescent="0.25">
      <c r="A117" s="24">
        <v>41611</v>
      </c>
      <c r="B117" s="22">
        <v>1</v>
      </c>
      <c r="C117" s="22" t="s">
        <v>109</v>
      </c>
      <c r="D117" s="22" t="s">
        <v>241</v>
      </c>
      <c r="E117" s="22" t="s">
        <v>39</v>
      </c>
      <c r="F117" s="22" t="s">
        <v>110</v>
      </c>
      <c r="G117" s="25" t="s">
        <v>71</v>
      </c>
      <c r="H117" s="22">
        <v>1</v>
      </c>
      <c r="I117" s="22">
        <f t="shared" si="2"/>
        <v>0.05</v>
      </c>
      <c r="J117" s="22">
        <v>34</v>
      </c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>
        <v>50</v>
      </c>
      <c r="V117" s="22"/>
      <c r="W117" s="22"/>
      <c r="X117" s="22"/>
      <c r="Y117" s="22"/>
      <c r="Z117" s="22"/>
      <c r="AA117" s="22"/>
      <c r="AB117" s="22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 s="12" customFormat="1" x14ac:dyDescent="0.25">
      <c r="A118" s="24">
        <v>41611</v>
      </c>
      <c r="B118" s="22">
        <v>1</v>
      </c>
      <c r="C118" s="22" t="s">
        <v>109</v>
      </c>
      <c r="D118" s="22" t="s">
        <v>241</v>
      </c>
      <c r="E118" s="22" t="s">
        <v>39</v>
      </c>
      <c r="F118" s="22" t="s">
        <v>110</v>
      </c>
      <c r="G118" s="25" t="s">
        <v>71</v>
      </c>
      <c r="H118" s="22">
        <v>1</v>
      </c>
      <c r="I118" s="22">
        <f t="shared" si="2"/>
        <v>0.05</v>
      </c>
      <c r="J118" s="22">
        <v>34</v>
      </c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>
        <v>50</v>
      </c>
      <c r="V118" s="22"/>
      <c r="W118" s="22"/>
      <c r="X118" s="22"/>
      <c r="Y118" s="22"/>
      <c r="Z118" s="22"/>
      <c r="AA118" s="22"/>
      <c r="AB118" s="22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 s="12" customFormat="1" x14ac:dyDescent="0.25">
      <c r="A119" s="24">
        <v>41611</v>
      </c>
      <c r="B119" s="22">
        <v>1</v>
      </c>
      <c r="C119" s="22" t="s">
        <v>109</v>
      </c>
      <c r="D119" s="22" t="s">
        <v>241</v>
      </c>
      <c r="E119" s="22" t="s">
        <v>39</v>
      </c>
      <c r="F119" s="22" t="s">
        <v>110</v>
      </c>
      <c r="G119" s="25" t="s">
        <v>71</v>
      </c>
      <c r="H119" s="22">
        <v>1</v>
      </c>
      <c r="I119" s="22">
        <f t="shared" si="2"/>
        <v>0.05</v>
      </c>
      <c r="J119" s="22">
        <v>34</v>
      </c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>
        <v>55</v>
      </c>
      <c r="V119" s="22"/>
      <c r="W119" s="22"/>
      <c r="X119" s="22"/>
      <c r="Y119" s="22"/>
      <c r="Z119" s="22"/>
      <c r="AA119" s="22"/>
      <c r="AB119" s="22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1:42" s="12" customFormat="1" x14ac:dyDescent="0.25">
      <c r="A120" s="24">
        <v>41611</v>
      </c>
      <c r="B120" s="22">
        <v>1</v>
      </c>
      <c r="C120" s="22" t="s">
        <v>109</v>
      </c>
      <c r="D120" s="22" t="s">
        <v>241</v>
      </c>
      <c r="E120" s="22" t="s">
        <v>39</v>
      </c>
      <c r="F120" s="22" t="s">
        <v>110</v>
      </c>
      <c r="G120" s="25" t="s">
        <v>71</v>
      </c>
      <c r="H120" s="22">
        <v>1</v>
      </c>
      <c r="I120" s="22">
        <f t="shared" si="2"/>
        <v>0.05</v>
      </c>
      <c r="J120" s="22">
        <v>34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>
        <v>60</v>
      </c>
      <c r="V120" s="22"/>
      <c r="W120" s="22"/>
      <c r="X120" s="22"/>
      <c r="Y120" s="22"/>
      <c r="Z120" s="22"/>
      <c r="AA120" s="22"/>
      <c r="AB120" s="22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 s="12" customFormat="1" x14ac:dyDescent="0.25">
      <c r="A121" s="24">
        <v>41611</v>
      </c>
      <c r="B121" s="22">
        <v>1</v>
      </c>
      <c r="C121" s="22" t="s">
        <v>109</v>
      </c>
      <c r="D121" s="22" t="s">
        <v>241</v>
      </c>
      <c r="E121" s="22" t="s">
        <v>39</v>
      </c>
      <c r="F121" s="22" t="s">
        <v>110</v>
      </c>
      <c r="G121" s="25" t="s">
        <v>71</v>
      </c>
      <c r="H121" s="22">
        <v>1</v>
      </c>
      <c r="I121" s="22">
        <f t="shared" si="2"/>
        <v>0.05</v>
      </c>
      <c r="J121" s="22">
        <v>34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>
        <v>60</v>
      </c>
      <c r="V121" s="22"/>
      <c r="W121" s="22"/>
      <c r="X121" s="22"/>
      <c r="Y121" s="22"/>
      <c r="Z121" s="22"/>
      <c r="AA121" s="22"/>
      <c r="AB121" s="22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 s="12" customFormat="1" x14ac:dyDescent="0.25">
      <c r="A122" s="24">
        <v>41611</v>
      </c>
      <c r="B122" s="22">
        <v>1</v>
      </c>
      <c r="C122" s="22" t="s">
        <v>109</v>
      </c>
      <c r="D122" s="22" t="s">
        <v>241</v>
      </c>
      <c r="E122" s="22" t="s">
        <v>39</v>
      </c>
      <c r="F122" s="22" t="s">
        <v>110</v>
      </c>
      <c r="G122" s="25" t="s">
        <v>71</v>
      </c>
      <c r="H122" s="22">
        <v>1</v>
      </c>
      <c r="I122" s="22">
        <f t="shared" si="2"/>
        <v>0.05</v>
      </c>
      <c r="J122" s="22">
        <v>34</v>
      </c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>
        <v>65</v>
      </c>
      <c r="V122" s="22"/>
      <c r="W122" s="22"/>
      <c r="X122" s="22"/>
      <c r="Y122" s="22"/>
      <c r="Z122" s="22"/>
      <c r="AA122" s="22"/>
      <c r="AB122" s="22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42" s="12" customFormat="1" x14ac:dyDescent="0.25">
      <c r="A123" s="24">
        <v>41611</v>
      </c>
      <c r="B123" s="22">
        <v>1</v>
      </c>
      <c r="C123" s="22" t="s">
        <v>109</v>
      </c>
      <c r="D123" s="22" t="s">
        <v>241</v>
      </c>
      <c r="E123" s="22" t="s">
        <v>39</v>
      </c>
      <c r="F123" s="22" t="s">
        <v>110</v>
      </c>
      <c r="G123" s="25" t="s">
        <v>71</v>
      </c>
      <c r="H123" s="22">
        <v>1</v>
      </c>
      <c r="I123" s="22">
        <f t="shared" si="2"/>
        <v>0.05</v>
      </c>
      <c r="J123" s="22">
        <v>34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>
        <v>65</v>
      </c>
      <c r="V123" s="22"/>
      <c r="W123" s="22"/>
      <c r="X123" s="22"/>
      <c r="Y123" s="22"/>
      <c r="Z123" s="22"/>
      <c r="AA123" s="22"/>
      <c r="AB123" s="22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 s="12" customFormat="1" x14ac:dyDescent="0.25">
      <c r="A124" s="24">
        <v>41611</v>
      </c>
      <c r="B124" s="22">
        <v>1</v>
      </c>
      <c r="C124" s="22" t="s">
        <v>109</v>
      </c>
      <c r="D124" s="22" t="s">
        <v>241</v>
      </c>
      <c r="E124" s="22" t="s">
        <v>39</v>
      </c>
      <c r="F124" s="22" t="s">
        <v>110</v>
      </c>
      <c r="G124" s="25" t="s">
        <v>71</v>
      </c>
      <c r="H124" s="22">
        <v>1</v>
      </c>
      <c r="I124" s="22">
        <f t="shared" si="2"/>
        <v>0.05</v>
      </c>
      <c r="J124" s="22">
        <v>34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>
        <v>75</v>
      </c>
      <c r="V124" s="22"/>
      <c r="W124" s="22"/>
      <c r="X124" s="22"/>
      <c r="Y124" s="22"/>
      <c r="Z124" s="22"/>
      <c r="AA124" s="22"/>
      <c r="AB124" s="22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1:42" s="12" customFormat="1" x14ac:dyDescent="0.25">
      <c r="A125" s="24">
        <v>41611</v>
      </c>
      <c r="B125" s="22">
        <v>1</v>
      </c>
      <c r="C125" s="22" t="s">
        <v>109</v>
      </c>
      <c r="D125" s="22" t="s">
        <v>241</v>
      </c>
      <c r="E125" s="22" t="s">
        <v>39</v>
      </c>
      <c r="F125" s="22" t="s">
        <v>110</v>
      </c>
      <c r="G125" s="25" t="s">
        <v>72</v>
      </c>
      <c r="H125" s="22">
        <v>1</v>
      </c>
      <c r="I125" s="22">
        <f t="shared" si="2"/>
        <v>0.05</v>
      </c>
      <c r="J125" s="22">
        <v>34</v>
      </c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>
        <v>30</v>
      </c>
      <c r="V125" s="22"/>
      <c r="W125" s="22"/>
      <c r="X125" s="22"/>
      <c r="Y125" s="22"/>
      <c r="Z125" s="22"/>
      <c r="AA125" s="22"/>
      <c r="AB125" s="22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1:42" s="12" customFormat="1" x14ac:dyDescent="0.25">
      <c r="A126" s="24">
        <v>41611</v>
      </c>
      <c r="B126" s="132">
        <v>1</v>
      </c>
      <c r="C126" s="22" t="s">
        <v>109</v>
      </c>
      <c r="D126" s="132" t="s">
        <v>241</v>
      </c>
      <c r="E126" s="132" t="s">
        <v>39</v>
      </c>
      <c r="F126" s="132" t="s">
        <v>110</v>
      </c>
      <c r="G126" s="139" t="s">
        <v>73</v>
      </c>
      <c r="H126" s="132">
        <v>1</v>
      </c>
      <c r="I126" s="22">
        <f t="shared" si="2"/>
        <v>0.05</v>
      </c>
      <c r="J126" s="22">
        <v>34</v>
      </c>
      <c r="K126" s="22"/>
      <c r="L126" s="22"/>
      <c r="M126" s="22"/>
      <c r="N126" s="22"/>
      <c r="O126" s="22"/>
      <c r="P126" s="22"/>
      <c r="Q126" s="132"/>
      <c r="R126" s="22"/>
      <c r="S126" s="22"/>
      <c r="T126" s="22"/>
      <c r="U126" s="22">
        <v>32</v>
      </c>
      <c r="V126" s="22"/>
      <c r="W126" s="22"/>
      <c r="X126" s="22"/>
      <c r="Y126" s="22"/>
      <c r="Z126" s="22"/>
      <c r="AA126" s="22"/>
      <c r="AB126" s="22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</row>
    <row r="127" spans="1:42" s="12" customFormat="1" x14ac:dyDescent="0.25">
      <c r="A127" s="24">
        <v>41611</v>
      </c>
      <c r="B127" s="22">
        <v>1</v>
      </c>
      <c r="C127" s="22" t="s">
        <v>109</v>
      </c>
      <c r="D127" s="22" t="s">
        <v>241</v>
      </c>
      <c r="E127" s="22" t="s">
        <v>39</v>
      </c>
      <c r="F127" s="22" t="s">
        <v>110</v>
      </c>
      <c r="G127" s="25" t="s">
        <v>73</v>
      </c>
      <c r="H127" s="22">
        <v>1</v>
      </c>
      <c r="I127" s="22">
        <f t="shared" si="2"/>
        <v>0.05</v>
      </c>
      <c r="J127" s="22">
        <v>34</v>
      </c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>
        <v>30</v>
      </c>
      <c r="V127" s="22"/>
      <c r="W127" s="22"/>
      <c r="X127" s="22"/>
      <c r="Y127" s="22"/>
      <c r="Z127" s="22"/>
      <c r="AA127" s="22"/>
      <c r="AB127" s="22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1:42" s="12" customFormat="1" x14ac:dyDescent="0.25">
      <c r="A128" s="24">
        <v>41611</v>
      </c>
      <c r="B128" s="22">
        <v>1</v>
      </c>
      <c r="C128" s="22" t="s">
        <v>109</v>
      </c>
      <c r="D128" s="22" t="s">
        <v>241</v>
      </c>
      <c r="E128" s="22" t="s">
        <v>39</v>
      </c>
      <c r="F128" s="22" t="s">
        <v>110</v>
      </c>
      <c r="G128" s="25" t="s">
        <v>73</v>
      </c>
      <c r="H128" s="22">
        <v>1</v>
      </c>
      <c r="I128" s="22">
        <f t="shared" si="2"/>
        <v>0.05</v>
      </c>
      <c r="J128" s="22">
        <v>34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>
        <v>50</v>
      </c>
      <c r="V128" s="22"/>
      <c r="W128" s="22"/>
      <c r="X128" s="22"/>
      <c r="Y128" s="22"/>
      <c r="Z128" s="22"/>
      <c r="AA128" s="22"/>
      <c r="AB128" s="22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1:42" s="12" customFormat="1" x14ac:dyDescent="0.25">
      <c r="A129" s="24">
        <v>41611</v>
      </c>
      <c r="B129" s="22">
        <v>1</v>
      </c>
      <c r="C129" s="22" t="s">
        <v>109</v>
      </c>
      <c r="D129" s="22" t="s">
        <v>241</v>
      </c>
      <c r="E129" s="22" t="s">
        <v>39</v>
      </c>
      <c r="F129" s="22" t="s">
        <v>110</v>
      </c>
      <c r="G129" s="25" t="s">
        <v>73</v>
      </c>
      <c r="H129" s="22">
        <v>1</v>
      </c>
      <c r="I129" s="22">
        <f t="shared" si="2"/>
        <v>0.05</v>
      </c>
      <c r="J129" s="22">
        <v>34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>
        <v>35</v>
      </c>
      <c r="V129" s="22"/>
      <c r="W129" s="22"/>
      <c r="X129" s="22"/>
      <c r="Y129" s="22"/>
      <c r="Z129" s="22"/>
      <c r="AA129" s="22"/>
      <c r="AB129" s="22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1:42" s="12" customFormat="1" x14ac:dyDescent="0.25">
      <c r="A130" s="24">
        <v>41611</v>
      </c>
      <c r="B130" s="22">
        <v>1</v>
      </c>
      <c r="C130" s="22" t="s">
        <v>109</v>
      </c>
      <c r="D130" s="22" t="s">
        <v>242</v>
      </c>
      <c r="E130" s="22" t="s">
        <v>39</v>
      </c>
      <c r="F130" s="22" t="s">
        <v>110</v>
      </c>
      <c r="G130" s="25" t="s">
        <v>40</v>
      </c>
      <c r="H130" s="22">
        <v>1</v>
      </c>
      <c r="I130" s="22">
        <f t="shared" ref="I130:I193" si="3">H130/20</f>
        <v>0.05</v>
      </c>
      <c r="J130" s="22">
        <v>34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>
        <v>10</v>
      </c>
      <c r="V130" s="22"/>
      <c r="W130" s="22"/>
      <c r="X130" s="22"/>
      <c r="Y130" s="22"/>
      <c r="Z130" s="22"/>
      <c r="AA130" s="22"/>
      <c r="AB130" s="22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1:42" s="12" customFormat="1" x14ac:dyDescent="0.25">
      <c r="A131" s="24">
        <v>41611</v>
      </c>
      <c r="B131" s="22">
        <v>1</v>
      </c>
      <c r="C131" s="22" t="s">
        <v>109</v>
      </c>
      <c r="D131" s="22" t="s">
        <v>242</v>
      </c>
      <c r="E131" s="22" t="s">
        <v>39</v>
      </c>
      <c r="F131" s="22" t="s">
        <v>110</v>
      </c>
      <c r="G131" s="25" t="s">
        <v>40</v>
      </c>
      <c r="H131" s="22">
        <v>1</v>
      </c>
      <c r="I131" s="22">
        <f t="shared" si="3"/>
        <v>0.05</v>
      </c>
      <c r="J131" s="22">
        <v>34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>
        <v>10</v>
      </c>
      <c r="V131" s="22"/>
      <c r="W131" s="22"/>
      <c r="X131" s="22"/>
      <c r="Y131" s="22"/>
      <c r="Z131" s="22"/>
      <c r="AA131" s="22"/>
      <c r="AB131" s="22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1:42" x14ac:dyDescent="0.25">
      <c r="A132" s="24">
        <v>41611</v>
      </c>
      <c r="B132" s="22">
        <v>1</v>
      </c>
      <c r="C132" s="22" t="s">
        <v>109</v>
      </c>
      <c r="D132" s="22" t="s">
        <v>242</v>
      </c>
      <c r="E132" s="22" t="s">
        <v>39</v>
      </c>
      <c r="F132" s="22" t="s">
        <v>110</v>
      </c>
      <c r="G132" s="25" t="s">
        <v>40</v>
      </c>
      <c r="H132" s="22">
        <v>1</v>
      </c>
      <c r="I132" s="22">
        <f t="shared" si="3"/>
        <v>0.05</v>
      </c>
      <c r="J132" s="22">
        <v>34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>
        <v>10</v>
      </c>
      <c r="V132" s="22"/>
      <c r="W132" s="22"/>
      <c r="X132" s="22"/>
      <c r="Y132" s="22"/>
      <c r="Z132" s="22"/>
      <c r="AA132" s="22"/>
      <c r="AB132" s="22"/>
    </row>
    <row r="133" spans="1:42" x14ac:dyDescent="0.25">
      <c r="A133" s="24">
        <v>41611</v>
      </c>
      <c r="B133" s="22">
        <v>1</v>
      </c>
      <c r="C133" s="22" t="s">
        <v>109</v>
      </c>
      <c r="D133" s="22" t="s">
        <v>242</v>
      </c>
      <c r="E133" s="22" t="s">
        <v>39</v>
      </c>
      <c r="F133" s="22" t="s">
        <v>110</v>
      </c>
      <c r="G133" s="25" t="s">
        <v>40</v>
      </c>
      <c r="H133" s="22">
        <v>1</v>
      </c>
      <c r="I133" s="22">
        <f t="shared" si="3"/>
        <v>0.05</v>
      </c>
      <c r="J133" s="22">
        <v>34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>
        <v>10</v>
      </c>
      <c r="V133" s="22"/>
      <c r="W133" s="22"/>
      <c r="X133" s="22"/>
      <c r="Y133" s="22"/>
      <c r="Z133" s="22"/>
      <c r="AA133" s="22"/>
      <c r="AB133" s="22"/>
    </row>
    <row r="134" spans="1:42" x14ac:dyDescent="0.25">
      <c r="A134" s="24">
        <v>41611</v>
      </c>
      <c r="B134" s="22">
        <v>1</v>
      </c>
      <c r="C134" s="22" t="s">
        <v>109</v>
      </c>
      <c r="D134" s="22" t="s">
        <v>242</v>
      </c>
      <c r="E134" s="22" t="s">
        <v>39</v>
      </c>
      <c r="F134" s="22" t="s">
        <v>110</v>
      </c>
      <c r="G134" s="25" t="s">
        <v>40</v>
      </c>
      <c r="H134" s="22">
        <v>1</v>
      </c>
      <c r="I134" s="22">
        <f t="shared" si="3"/>
        <v>0.05</v>
      </c>
      <c r="J134" s="22">
        <v>34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>
        <v>10</v>
      </c>
      <c r="V134" s="22"/>
      <c r="W134" s="22"/>
      <c r="X134" s="22"/>
      <c r="Y134" s="22"/>
      <c r="Z134" s="22"/>
      <c r="AA134" s="22"/>
      <c r="AB134" s="22"/>
    </row>
    <row r="135" spans="1:42" x14ac:dyDescent="0.25">
      <c r="A135" s="24">
        <v>41611</v>
      </c>
      <c r="B135" s="22">
        <v>1</v>
      </c>
      <c r="C135" s="22" t="s">
        <v>109</v>
      </c>
      <c r="D135" s="22" t="s">
        <v>242</v>
      </c>
      <c r="E135" s="22" t="s">
        <v>39</v>
      </c>
      <c r="F135" s="22" t="s">
        <v>110</v>
      </c>
      <c r="G135" s="25" t="s">
        <v>40</v>
      </c>
      <c r="H135" s="22">
        <v>1</v>
      </c>
      <c r="I135" s="22">
        <f t="shared" si="3"/>
        <v>0.05</v>
      </c>
      <c r="J135" s="22">
        <v>34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>
        <v>10</v>
      </c>
      <c r="V135" s="22"/>
      <c r="W135" s="22"/>
      <c r="X135" s="22"/>
      <c r="Y135" s="22"/>
      <c r="Z135" s="22"/>
      <c r="AA135" s="22"/>
      <c r="AB135" s="22"/>
    </row>
    <row r="136" spans="1:42" x14ac:dyDescent="0.25">
      <c r="A136" s="24">
        <v>41611</v>
      </c>
      <c r="B136" s="22">
        <v>1</v>
      </c>
      <c r="C136" s="22" t="s">
        <v>109</v>
      </c>
      <c r="D136" s="22" t="s">
        <v>242</v>
      </c>
      <c r="E136" s="22" t="s">
        <v>39</v>
      </c>
      <c r="F136" s="22" t="s">
        <v>110</v>
      </c>
      <c r="G136" s="25" t="s">
        <v>40</v>
      </c>
      <c r="H136" s="22">
        <v>1</v>
      </c>
      <c r="I136" s="22">
        <f t="shared" si="3"/>
        <v>0.05</v>
      </c>
      <c r="J136" s="22">
        <v>34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>
        <v>15</v>
      </c>
      <c r="V136" s="22"/>
      <c r="W136" s="22"/>
      <c r="X136" s="22"/>
      <c r="Y136" s="22"/>
      <c r="Z136" s="22"/>
      <c r="AA136" s="22"/>
      <c r="AB136" s="22"/>
    </row>
    <row r="137" spans="1:42" x14ac:dyDescent="0.25">
      <c r="A137" s="24">
        <v>41611</v>
      </c>
      <c r="B137" s="22">
        <v>1</v>
      </c>
      <c r="C137" s="22" t="s">
        <v>109</v>
      </c>
      <c r="D137" s="22" t="s">
        <v>242</v>
      </c>
      <c r="E137" s="22" t="s">
        <v>39</v>
      </c>
      <c r="F137" s="22" t="s">
        <v>110</v>
      </c>
      <c r="G137" s="25" t="s">
        <v>40</v>
      </c>
      <c r="H137" s="22">
        <v>1</v>
      </c>
      <c r="I137" s="22">
        <f t="shared" si="3"/>
        <v>0.05</v>
      </c>
      <c r="J137" s="22">
        <v>34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>
        <v>15</v>
      </c>
      <c r="V137" s="22"/>
      <c r="W137" s="22"/>
      <c r="X137" s="22"/>
      <c r="Y137" s="22"/>
      <c r="Z137" s="22"/>
      <c r="AA137" s="22"/>
      <c r="AB137" s="22"/>
    </row>
    <row r="138" spans="1:42" x14ac:dyDescent="0.25">
      <c r="A138" s="24">
        <v>41611</v>
      </c>
      <c r="B138" s="22">
        <v>1</v>
      </c>
      <c r="C138" s="22" t="s">
        <v>109</v>
      </c>
      <c r="D138" s="22" t="s">
        <v>242</v>
      </c>
      <c r="E138" s="22" t="s">
        <v>39</v>
      </c>
      <c r="F138" s="22" t="s">
        <v>110</v>
      </c>
      <c r="G138" s="25" t="s">
        <v>40</v>
      </c>
      <c r="H138" s="22">
        <v>1</v>
      </c>
      <c r="I138" s="22">
        <f t="shared" si="3"/>
        <v>0.05</v>
      </c>
      <c r="J138" s="22">
        <v>34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>
        <v>15</v>
      </c>
      <c r="V138" s="22"/>
      <c r="W138" s="22"/>
      <c r="X138" s="22"/>
      <c r="Y138" s="22"/>
      <c r="Z138" s="22"/>
      <c r="AA138" s="22"/>
      <c r="AB138" s="22"/>
    </row>
    <row r="139" spans="1:42" x14ac:dyDescent="0.25">
      <c r="A139" s="24">
        <v>41611</v>
      </c>
      <c r="B139" s="22">
        <v>1</v>
      </c>
      <c r="C139" s="22" t="s">
        <v>109</v>
      </c>
      <c r="D139" s="22" t="s">
        <v>242</v>
      </c>
      <c r="E139" s="22" t="s">
        <v>39</v>
      </c>
      <c r="F139" s="22" t="s">
        <v>110</v>
      </c>
      <c r="G139" s="25" t="s">
        <v>40</v>
      </c>
      <c r="H139" s="22">
        <v>1</v>
      </c>
      <c r="I139" s="22">
        <f t="shared" si="3"/>
        <v>0.05</v>
      </c>
      <c r="J139" s="22">
        <v>34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>
        <v>7</v>
      </c>
      <c r="V139" s="22"/>
      <c r="W139" s="22"/>
      <c r="X139" s="22"/>
      <c r="Y139" s="22"/>
      <c r="Z139" s="22"/>
      <c r="AA139" s="22"/>
      <c r="AB139" s="22"/>
    </row>
    <row r="140" spans="1:42" ht="17.25" customHeight="1" x14ac:dyDescent="0.25">
      <c r="A140" s="24">
        <v>41611</v>
      </c>
      <c r="B140" s="22">
        <v>1</v>
      </c>
      <c r="C140" s="22" t="s">
        <v>109</v>
      </c>
      <c r="D140" s="22" t="s">
        <v>242</v>
      </c>
      <c r="E140" s="22" t="s">
        <v>39</v>
      </c>
      <c r="F140" s="22" t="s">
        <v>110</v>
      </c>
      <c r="G140" s="25" t="s">
        <v>40</v>
      </c>
      <c r="H140" s="22">
        <v>1</v>
      </c>
      <c r="I140" s="22">
        <f t="shared" si="3"/>
        <v>0.05</v>
      </c>
      <c r="J140" s="22">
        <v>34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>
        <v>7</v>
      </c>
      <c r="V140" s="22"/>
      <c r="W140" s="22"/>
      <c r="X140" s="22"/>
      <c r="Y140" s="22"/>
      <c r="Z140" s="22"/>
      <c r="AA140" s="22"/>
      <c r="AB140" s="22"/>
    </row>
    <row r="141" spans="1:42" ht="17.25" customHeight="1" x14ac:dyDescent="0.25">
      <c r="A141" s="24">
        <v>41611</v>
      </c>
      <c r="B141" s="22">
        <v>1</v>
      </c>
      <c r="C141" s="22" t="s">
        <v>109</v>
      </c>
      <c r="D141" s="22" t="s">
        <v>242</v>
      </c>
      <c r="E141" s="22" t="s">
        <v>39</v>
      </c>
      <c r="F141" s="22" t="s">
        <v>110</v>
      </c>
      <c r="G141" s="25" t="s">
        <v>40</v>
      </c>
      <c r="H141" s="22">
        <v>1</v>
      </c>
      <c r="I141" s="22">
        <f t="shared" si="3"/>
        <v>0.05</v>
      </c>
      <c r="J141" s="22">
        <v>34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>
        <v>40</v>
      </c>
      <c r="V141" s="22"/>
      <c r="W141" s="22"/>
      <c r="X141" s="22"/>
      <c r="Y141" s="22"/>
      <c r="Z141" s="22"/>
      <c r="AA141" s="22"/>
      <c r="AB141" s="22"/>
    </row>
    <row r="142" spans="1:42" ht="17.25" customHeight="1" x14ac:dyDescent="0.25">
      <c r="A142" s="24">
        <v>41611</v>
      </c>
      <c r="B142" s="22">
        <v>1</v>
      </c>
      <c r="C142" s="22" t="s">
        <v>109</v>
      </c>
      <c r="D142" s="22" t="s">
        <v>242</v>
      </c>
      <c r="E142" s="22" t="s">
        <v>39</v>
      </c>
      <c r="F142" s="22" t="s">
        <v>110</v>
      </c>
      <c r="G142" s="25" t="s">
        <v>40</v>
      </c>
      <c r="H142" s="22">
        <v>1</v>
      </c>
      <c r="I142" s="22">
        <f t="shared" si="3"/>
        <v>0.05</v>
      </c>
      <c r="J142" s="22">
        <v>34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>
        <v>5</v>
      </c>
      <c r="V142" s="22"/>
      <c r="W142" s="22"/>
      <c r="X142" s="22"/>
      <c r="Y142" s="22"/>
      <c r="Z142" s="22"/>
      <c r="AA142" s="22"/>
      <c r="AB142" s="22"/>
    </row>
    <row r="143" spans="1:42" ht="17.25" customHeight="1" x14ac:dyDescent="0.25">
      <c r="A143" s="24">
        <v>41611</v>
      </c>
      <c r="B143" s="22">
        <v>1</v>
      </c>
      <c r="C143" s="22" t="s">
        <v>109</v>
      </c>
      <c r="D143" s="22" t="s">
        <v>242</v>
      </c>
      <c r="E143" s="22" t="s">
        <v>39</v>
      </c>
      <c r="F143" s="22" t="s">
        <v>110</v>
      </c>
      <c r="G143" s="25" t="s">
        <v>40</v>
      </c>
      <c r="H143" s="22">
        <v>1</v>
      </c>
      <c r="I143" s="22">
        <f t="shared" si="3"/>
        <v>0.05</v>
      </c>
      <c r="J143" s="22">
        <v>34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>
        <v>5</v>
      </c>
      <c r="V143" s="22"/>
      <c r="W143" s="22"/>
      <c r="X143" s="22"/>
      <c r="Y143" s="22"/>
      <c r="Z143" s="22"/>
      <c r="AA143" s="22"/>
      <c r="AB143" s="22"/>
    </row>
    <row r="144" spans="1:42" ht="17.25" customHeight="1" x14ac:dyDescent="0.25">
      <c r="A144" s="24">
        <v>41611</v>
      </c>
      <c r="B144" s="22">
        <v>1</v>
      </c>
      <c r="C144" s="22" t="s">
        <v>109</v>
      </c>
      <c r="D144" s="22" t="s">
        <v>242</v>
      </c>
      <c r="E144" s="22" t="s">
        <v>39</v>
      </c>
      <c r="F144" s="22" t="s">
        <v>110</v>
      </c>
      <c r="G144" s="25" t="s">
        <v>40</v>
      </c>
      <c r="H144" s="22">
        <v>1</v>
      </c>
      <c r="I144" s="22">
        <f t="shared" si="3"/>
        <v>0.05</v>
      </c>
      <c r="J144" s="22">
        <v>34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>
        <v>65</v>
      </c>
      <c r="V144" s="22"/>
      <c r="W144" s="22"/>
      <c r="X144" s="22"/>
      <c r="Y144" s="22"/>
      <c r="Z144" s="22"/>
      <c r="AA144" s="22"/>
      <c r="AB144" s="22"/>
    </row>
    <row r="145" spans="1:28" ht="17.25" customHeight="1" x14ac:dyDescent="0.25">
      <c r="A145" s="24">
        <v>41611</v>
      </c>
      <c r="B145" s="22">
        <v>1</v>
      </c>
      <c r="C145" s="22" t="s">
        <v>109</v>
      </c>
      <c r="D145" s="22" t="s">
        <v>242</v>
      </c>
      <c r="E145" s="22" t="s">
        <v>39</v>
      </c>
      <c r="F145" s="22" t="s">
        <v>110</v>
      </c>
      <c r="G145" s="25" t="s">
        <v>78</v>
      </c>
      <c r="H145" s="22">
        <v>1</v>
      </c>
      <c r="I145" s="22">
        <f t="shared" si="3"/>
        <v>0.05</v>
      </c>
      <c r="J145" s="22">
        <v>34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>
        <v>35</v>
      </c>
      <c r="V145" s="22"/>
      <c r="W145" s="22"/>
      <c r="X145" s="22"/>
      <c r="Y145" s="22"/>
      <c r="Z145" s="22"/>
      <c r="AA145" s="22"/>
      <c r="AB145" s="22"/>
    </row>
    <row r="146" spans="1:28" ht="17.25" customHeight="1" x14ac:dyDescent="0.25">
      <c r="A146" s="24">
        <v>41611</v>
      </c>
      <c r="B146" s="22">
        <v>1</v>
      </c>
      <c r="C146" s="22" t="s">
        <v>109</v>
      </c>
      <c r="D146" s="22" t="s">
        <v>242</v>
      </c>
      <c r="E146" s="22" t="s">
        <v>39</v>
      </c>
      <c r="F146" s="22" t="s">
        <v>110</v>
      </c>
      <c r="G146" s="25" t="s">
        <v>69</v>
      </c>
      <c r="H146" s="22">
        <v>1</v>
      </c>
      <c r="I146" s="22">
        <f t="shared" si="3"/>
        <v>0.05</v>
      </c>
      <c r="J146" s="22">
        <v>34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>
        <v>5</v>
      </c>
      <c r="V146" s="22"/>
      <c r="W146" s="22"/>
      <c r="X146" s="22"/>
      <c r="Y146" s="22"/>
      <c r="Z146" s="22"/>
      <c r="AA146" s="22"/>
      <c r="AB146" s="22"/>
    </row>
    <row r="147" spans="1:28" x14ac:dyDescent="0.25">
      <c r="A147" s="24">
        <v>41611</v>
      </c>
      <c r="B147" s="22">
        <v>1</v>
      </c>
      <c r="C147" s="22" t="s">
        <v>109</v>
      </c>
      <c r="D147" s="22" t="s">
        <v>242</v>
      </c>
      <c r="E147" s="22" t="s">
        <v>39</v>
      </c>
      <c r="F147" s="22" t="s">
        <v>110</v>
      </c>
      <c r="G147" s="25" t="s">
        <v>71</v>
      </c>
      <c r="H147" s="22">
        <v>1</v>
      </c>
      <c r="I147" s="22">
        <f t="shared" si="3"/>
        <v>0.05</v>
      </c>
      <c r="J147" s="22">
        <v>34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>
        <v>20</v>
      </c>
      <c r="V147" s="22"/>
      <c r="W147" s="22"/>
      <c r="X147" s="22"/>
      <c r="Y147" s="22"/>
      <c r="Z147" s="22"/>
      <c r="AA147" s="22"/>
      <c r="AB147" s="22"/>
    </row>
    <row r="148" spans="1:28" x14ac:dyDescent="0.25">
      <c r="A148" s="24">
        <v>41611</v>
      </c>
      <c r="B148" s="22">
        <v>1</v>
      </c>
      <c r="C148" s="22" t="s">
        <v>109</v>
      </c>
      <c r="D148" s="22" t="s">
        <v>242</v>
      </c>
      <c r="E148" s="22" t="s">
        <v>39</v>
      </c>
      <c r="F148" s="22" t="s">
        <v>110</v>
      </c>
      <c r="G148" s="25" t="s">
        <v>71</v>
      </c>
      <c r="H148" s="22">
        <v>1</v>
      </c>
      <c r="I148" s="22">
        <f t="shared" si="3"/>
        <v>0.05</v>
      </c>
      <c r="J148" s="22">
        <v>34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>
        <v>20</v>
      </c>
      <c r="V148" s="22"/>
      <c r="W148" s="22"/>
      <c r="X148" s="22"/>
      <c r="Y148" s="22"/>
      <c r="Z148" s="22"/>
      <c r="AA148" s="22"/>
      <c r="AB148" s="22"/>
    </row>
    <row r="149" spans="1:28" x14ac:dyDescent="0.25">
      <c r="A149" s="24">
        <v>41611</v>
      </c>
      <c r="B149" s="22">
        <v>1</v>
      </c>
      <c r="C149" s="22" t="s">
        <v>109</v>
      </c>
      <c r="D149" s="22" t="s">
        <v>242</v>
      </c>
      <c r="E149" s="22" t="s">
        <v>39</v>
      </c>
      <c r="F149" s="22" t="s">
        <v>110</v>
      </c>
      <c r="G149" s="25" t="s">
        <v>71</v>
      </c>
      <c r="H149" s="22">
        <v>1</v>
      </c>
      <c r="I149" s="22">
        <f t="shared" si="3"/>
        <v>0.05</v>
      </c>
      <c r="J149" s="22">
        <v>34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>
        <v>20</v>
      </c>
      <c r="V149" s="22"/>
      <c r="W149" s="22"/>
      <c r="X149" s="22"/>
      <c r="Y149" s="22"/>
      <c r="Z149" s="22"/>
      <c r="AA149" s="22"/>
      <c r="AB149" s="22"/>
    </row>
    <row r="150" spans="1:28" x14ac:dyDescent="0.25">
      <c r="A150" s="24">
        <v>41611</v>
      </c>
      <c r="B150" s="22">
        <v>1</v>
      </c>
      <c r="C150" s="22" t="s">
        <v>109</v>
      </c>
      <c r="D150" s="22" t="s">
        <v>242</v>
      </c>
      <c r="E150" s="22" t="s">
        <v>39</v>
      </c>
      <c r="F150" s="22" t="s">
        <v>110</v>
      </c>
      <c r="G150" s="25" t="s">
        <v>71</v>
      </c>
      <c r="H150" s="22">
        <v>1</v>
      </c>
      <c r="I150" s="22">
        <f t="shared" si="3"/>
        <v>0.05</v>
      </c>
      <c r="J150" s="22">
        <v>34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>
        <v>20</v>
      </c>
      <c r="V150" s="22"/>
      <c r="W150" s="22"/>
      <c r="X150" s="22"/>
      <c r="Y150" s="22"/>
      <c r="Z150" s="22"/>
      <c r="AA150" s="22"/>
      <c r="AB150" s="22"/>
    </row>
    <row r="151" spans="1:28" x14ac:dyDescent="0.25">
      <c r="A151" s="24">
        <v>41611</v>
      </c>
      <c r="B151" s="22">
        <v>1</v>
      </c>
      <c r="C151" s="22" t="s">
        <v>109</v>
      </c>
      <c r="D151" s="22" t="s">
        <v>242</v>
      </c>
      <c r="E151" s="22" t="s">
        <v>39</v>
      </c>
      <c r="F151" s="22" t="s">
        <v>110</v>
      </c>
      <c r="G151" s="25" t="s">
        <v>71</v>
      </c>
      <c r="H151" s="22">
        <v>1</v>
      </c>
      <c r="I151" s="22">
        <f t="shared" si="3"/>
        <v>0.05</v>
      </c>
      <c r="J151" s="22">
        <v>34</v>
      </c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>
        <v>20</v>
      </c>
      <c r="V151" s="22"/>
      <c r="W151" s="22"/>
      <c r="X151" s="22"/>
      <c r="Y151" s="22"/>
      <c r="Z151" s="22"/>
      <c r="AA151" s="22"/>
      <c r="AB151" s="22"/>
    </row>
    <row r="152" spans="1:28" x14ac:dyDescent="0.25">
      <c r="A152" s="24">
        <v>41611</v>
      </c>
      <c r="B152" s="22">
        <v>1</v>
      </c>
      <c r="C152" s="22" t="s">
        <v>109</v>
      </c>
      <c r="D152" s="22" t="s">
        <v>242</v>
      </c>
      <c r="E152" s="22" t="s">
        <v>39</v>
      </c>
      <c r="F152" s="22" t="s">
        <v>110</v>
      </c>
      <c r="G152" s="25" t="s">
        <v>71</v>
      </c>
      <c r="H152" s="22">
        <v>1</v>
      </c>
      <c r="I152" s="22">
        <f t="shared" si="3"/>
        <v>0.05</v>
      </c>
      <c r="J152" s="22">
        <v>34</v>
      </c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>
        <v>25</v>
      </c>
      <c r="V152" s="22"/>
      <c r="W152" s="22"/>
      <c r="X152" s="22"/>
      <c r="Y152" s="22"/>
      <c r="Z152" s="22"/>
      <c r="AA152" s="22"/>
      <c r="AB152" s="22"/>
    </row>
    <row r="153" spans="1:28" x14ac:dyDescent="0.25">
      <c r="A153" s="24">
        <v>41611</v>
      </c>
      <c r="B153" s="22">
        <v>1</v>
      </c>
      <c r="C153" s="22" t="s">
        <v>109</v>
      </c>
      <c r="D153" s="22" t="s">
        <v>242</v>
      </c>
      <c r="E153" s="22" t="s">
        <v>39</v>
      </c>
      <c r="F153" s="22" t="s">
        <v>110</v>
      </c>
      <c r="G153" s="25" t="s">
        <v>71</v>
      </c>
      <c r="H153" s="22">
        <v>1</v>
      </c>
      <c r="I153" s="22">
        <f t="shared" si="3"/>
        <v>0.05</v>
      </c>
      <c r="J153" s="22">
        <v>34</v>
      </c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>
        <v>25</v>
      </c>
      <c r="V153" s="22"/>
      <c r="W153" s="22"/>
      <c r="X153" s="22"/>
      <c r="Y153" s="22"/>
      <c r="Z153" s="22"/>
      <c r="AA153" s="22"/>
      <c r="AB153" s="22"/>
    </row>
    <row r="154" spans="1:28" x14ac:dyDescent="0.25">
      <c r="A154" s="24">
        <v>41611</v>
      </c>
      <c r="B154" s="22">
        <v>1</v>
      </c>
      <c r="C154" s="22" t="s">
        <v>109</v>
      </c>
      <c r="D154" s="22" t="s">
        <v>242</v>
      </c>
      <c r="E154" s="22" t="s">
        <v>39</v>
      </c>
      <c r="F154" s="22" t="s">
        <v>110</v>
      </c>
      <c r="G154" s="25" t="s">
        <v>71</v>
      </c>
      <c r="H154" s="22">
        <v>1</v>
      </c>
      <c r="I154" s="22">
        <f t="shared" si="3"/>
        <v>0.05</v>
      </c>
      <c r="J154" s="22">
        <v>34</v>
      </c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>
        <v>25</v>
      </c>
      <c r="V154" s="22"/>
      <c r="W154" s="22"/>
      <c r="X154" s="22"/>
      <c r="Y154" s="22"/>
      <c r="Z154" s="22"/>
      <c r="AA154" s="22"/>
      <c r="AB154" s="22"/>
    </row>
    <row r="155" spans="1:28" x14ac:dyDescent="0.25">
      <c r="A155" s="24">
        <v>41611</v>
      </c>
      <c r="B155" s="22">
        <v>1</v>
      </c>
      <c r="C155" s="22" t="s">
        <v>109</v>
      </c>
      <c r="D155" s="22" t="s">
        <v>242</v>
      </c>
      <c r="E155" s="22" t="s">
        <v>39</v>
      </c>
      <c r="F155" s="22" t="s">
        <v>110</v>
      </c>
      <c r="G155" s="25" t="s">
        <v>71</v>
      </c>
      <c r="H155" s="22">
        <v>1</v>
      </c>
      <c r="I155" s="22">
        <f t="shared" si="3"/>
        <v>0.05</v>
      </c>
      <c r="J155" s="22">
        <v>34</v>
      </c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>
        <v>25</v>
      </c>
      <c r="V155" s="22"/>
      <c r="W155" s="22"/>
      <c r="X155" s="22"/>
      <c r="Y155" s="22"/>
      <c r="Z155" s="22"/>
      <c r="AA155" s="22"/>
      <c r="AB155" s="22"/>
    </row>
    <row r="156" spans="1:28" x14ac:dyDescent="0.25">
      <c r="A156" s="24">
        <v>41611</v>
      </c>
      <c r="B156" s="22">
        <v>1</v>
      </c>
      <c r="C156" s="22" t="s">
        <v>109</v>
      </c>
      <c r="D156" s="22" t="s">
        <v>242</v>
      </c>
      <c r="E156" s="22" t="s">
        <v>39</v>
      </c>
      <c r="F156" s="22" t="s">
        <v>110</v>
      </c>
      <c r="G156" s="25" t="s">
        <v>71</v>
      </c>
      <c r="H156" s="22">
        <v>1</v>
      </c>
      <c r="I156" s="22">
        <f t="shared" si="3"/>
        <v>0.05</v>
      </c>
      <c r="J156" s="22">
        <v>34</v>
      </c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>
        <v>25</v>
      </c>
      <c r="V156" s="22"/>
      <c r="W156" s="22"/>
      <c r="X156" s="22"/>
      <c r="Y156" s="22"/>
      <c r="Z156" s="22"/>
      <c r="AA156" s="22"/>
      <c r="AB156" s="22"/>
    </row>
    <row r="157" spans="1:28" x14ac:dyDescent="0.25">
      <c r="A157" s="24">
        <v>41611</v>
      </c>
      <c r="B157" s="22">
        <v>1</v>
      </c>
      <c r="C157" s="22" t="s">
        <v>109</v>
      </c>
      <c r="D157" s="22" t="s">
        <v>242</v>
      </c>
      <c r="E157" s="22" t="s">
        <v>39</v>
      </c>
      <c r="F157" s="22" t="s">
        <v>110</v>
      </c>
      <c r="G157" s="25" t="s">
        <v>71</v>
      </c>
      <c r="H157" s="22">
        <v>1</v>
      </c>
      <c r="I157" s="22">
        <f t="shared" si="3"/>
        <v>0.05</v>
      </c>
      <c r="J157" s="22">
        <v>34</v>
      </c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>
        <v>30</v>
      </c>
      <c r="V157" s="22"/>
      <c r="W157" s="22"/>
      <c r="X157" s="22"/>
      <c r="Y157" s="22"/>
      <c r="Z157" s="22"/>
      <c r="AA157" s="22"/>
      <c r="AB157" s="22"/>
    </row>
    <row r="158" spans="1:28" x14ac:dyDescent="0.25">
      <c r="A158" s="24">
        <v>41611</v>
      </c>
      <c r="B158" s="22">
        <v>1</v>
      </c>
      <c r="C158" s="22" t="s">
        <v>109</v>
      </c>
      <c r="D158" s="22" t="s">
        <v>242</v>
      </c>
      <c r="E158" s="22" t="s">
        <v>39</v>
      </c>
      <c r="F158" s="22" t="s">
        <v>110</v>
      </c>
      <c r="G158" s="25" t="s">
        <v>71</v>
      </c>
      <c r="H158" s="22">
        <v>1</v>
      </c>
      <c r="I158" s="22">
        <f t="shared" si="3"/>
        <v>0.05</v>
      </c>
      <c r="J158" s="22">
        <v>34</v>
      </c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>
        <v>30</v>
      </c>
      <c r="V158" s="22"/>
      <c r="W158" s="22"/>
      <c r="X158" s="22"/>
      <c r="Y158" s="22"/>
      <c r="Z158" s="22"/>
      <c r="AA158" s="22"/>
      <c r="AB158" s="22"/>
    </row>
    <row r="159" spans="1:28" x14ac:dyDescent="0.25">
      <c r="A159" s="24">
        <v>41611</v>
      </c>
      <c r="B159" s="22">
        <v>1</v>
      </c>
      <c r="C159" s="22" t="s">
        <v>109</v>
      </c>
      <c r="D159" s="22" t="s">
        <v>242</v>
      </c>
      <c r="E159" s="22" t="s">
        <v>39</v>
      </c>
      <c r="F159" s="22" t="s">
        <v>110</v>
      </c>
      <c r="G159" s="25" t="s">
        <v>71</v>
      </c>
      <c r="H159" s="22">
        <v>1</v>
      </c>
      <c r="I159" s="22">
        <f t="shared" si="3"/>
        <v>0.05</v>
      </c>
      <c r="J159" s="22">
        <v>34</v>
      </c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>
        <v>30</v>
      </c>
      <c r="V159" s="22"/>
      <c r="W159" s="22"/>
      <c r="X159" s="22"/>
      <c r="Y159" s="22"/>
      <c r="Z159" s="22"/>
      <c r="AA159" s="22"/>
      <c r="AB159" s="22"/>
    </row>
    <row r="160" spans="1:28" x14ac:dyDescent="0.25">
      <c r="A160" s="24">
        <v>41611</v>
      </c>
      <c r="B160" s="22">
        <v>1</v>
      </c>
      <c r="C160" s="22" t="s">
        <v>109</v>
      </c>
      <c r="D160" s="22" t="s">
        <v>242</v>
      </c>
      <c r="E160" s="22" t="s">
        <v>39</v>
      </c>
      <c r="F160" s="22" t="s">
        <v>110</v>
      </c>
      <c r="G160" s="25" t="s">
        <v>71</v>
      </c>
      <c r="H160" s="22">
        <v>1</v>
      </c>
      <c r="I160" s="22">
        <f t="shared" si="3"/>
        <v>0.05</v>
      </c>
      <c r="J160" s="22">
        <v>34</v>
      </c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>
        <v>30</v>
      </c>
      <c r="V160" s="22"/>
      <c r="W160" s="22"/>
      <c r="X160" s="22"/>
      <c r="Y160" s="22"/>
      <c r="Z160" s="22"/>
      <c r="AA160" s="22"/>
      <c r="AB160" s="22"/>
    </row>
    <row r="161" spans="1:28" x14ac:dyDescent="0.25">
      <c r="A161" s="24">
        <v>41611</v>
      </c>
      <c r="B161" s="22">
        <v>1</v>
      </c>
      <c r="C161" s="22" t="s">
        <v>109</v>
      </c>
      <c r="D161" s="22" t="s">
        <v>242</v>
      </c>
      <c r="E161" s="22" t="s">
        <v>39</v>
      </c>
      <c r="F161" s="22" t="s">
        <v>110</v>
      </c>
      <c r="G161" s="25" t="s">
        <v>71</v>
      </c>
      <c r="H161" s="22">
        <v>1</v>
      </c>
      <c r="I161" s="22">
        <f t="shared" si="3"/>
        <v>0.05</v>
      </c>
      <c r="J161" s="22">
        <v>34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>
        <v>35</v>
      </c>
      <c r="V161" s="22"/>
      <c r="W161" s="22"/>
      <c r="X161" s="22"/>
      <c r="Y161" s="22"/>
      <c r="Z161" s="22"/>
      <c r="AA161" s="22"/>
      <c r="AB161" s="22"/>
    </row>
    <row r="162" spans="1:28" x14ac:dyDescent="0.25">
      <c r="A162" s="24">
        <v>41611</v>
      </c>
      <c r="B162" s="22">
        <v>1</v>
      </c>
      <c r="C162" s="22" t="s">
        <v>109</v>
      </c>
      <c r="D162" s="22" t="s">
        <v>242</v>
      </c>
      <c r="E162" s="22" t="s">
        <v>39</v>
      </c>
      <c r="F162" s="22" t="s">
        <v>110</v>
      </c>
      <c r="G162" s="25" t="s">
        <v>71</v>
      </c>
      <c r="H162" s="22">
        <v>1</v>
      </c>
      <c r="I162" s="22">
        <f t="shared" si="3"/>
        <v>0.05</v>
      </c>
      <c r="J162" s="22">
        <v>34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>
        <v>35</v>
      </c>
      <c r="V162" s="22"/>
      <c r="W162" s="22"/>
      <c r="X162" s="22"/>
      <c r="Y162" s="22"/>
      <c r="Z162" s="22"/>
      <c r="AA162" s="22"/>
      <c r="AB162" s="22"/>
    </row>
    <row r="163" spans="1:28" x14ac:dyDescent="0.25">
      <c r="A163" s="24">
        <v>41611</v>
      </c>
      <c r="B163" s="22">
        <v>1</v>
      </c>
      <c r="C163" s="22" t="s">
        <v>109</v>
      </c>
      <c r="D163" s="22" t="s">
        <v>242</v>
      </c>
      <c r="E163" s="22" t="s">
        <v>39</v>
      </c>
      <c r="F163" s="22" t="s">
        <v>110</v>
      </c>
      <c r="G163" s="25" t="s">
        <v>71</v>
      </c>
      <c r="H163" s="22">
        <v>1</v>
      </c>
      <c r="I163" s="22">
        <f t="shared" si="3"/>
        <v>0.05</v>
      </c>
      <c r="J163" s="22">
        <v>34</v>
      </c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>
        <v>35</v>
      </c>
      <c r="V163" s="22"/>
      <c r="W163" s="22"/>
      <c r="X163" s="22"/>
      <c r="Y163" s="22"/>
      <c r="Z163" s="22"/>
      <c r="AA163" s="22"/>
      <c r="AB163" s="22"/>
    </row>
    <row r="164" spans="1:28" x14ac:dyDescent="0.25">
      <c r="A164" s="24">
        <v>41611</v>
      </c>
      <c r="B164" s="22">
        <v>1</v>
      </c>
      <c r="C164" s="22" t="s">
        <v>109</v>
      </c>
      <c r="D164" s="22" t="s">
        <v>242</v>
      </c>
      <c r="E164" s="22" t="s">
        <v>39</v>
      </c>
      <c r="F164" s="22" t="s">
        <v>110</v>
      </c>
      <c r="G164" s="25" t="s">
        <v>71</v>
      </c>
      <c r="H164" s="22">
        <v>1</v>
      </c>
      <c r="I164" s="22">
        <f t="shared" si="3"/>
        <v>0.05</v>
      </c>
      <c r="J164" s="22">
        <v>34</v>
      </c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>
        <v>40</v>
      </c>
      <c r="V164" s="22"/>
      <c r="W164" s="22"/>
      <c r="X164" s="22"/>
      <c r="Y164" s="22"/>
      <c r="Z164" s="22"/>
      <c r="AA164" s="22"/>
      <c r="AB164" s="22"/>
    </row>
    <row r="165" spans="1:28" x14ac:dyDescent="0.25">
      <c r="A165" s="24">
        <v>41611</v>
      </c>
      <c r="B165" s="22">
        <v>1</v>
      </c>
      <c r="C165" s="22" t="s">
        <v>109</v>
      </c>
      <c r="D165" s="22" t="s">
        <v>242</v>
      </c>
      <c r="E165" s="22" t="s">
        <v>39</v>
      </c>
      <c r="F165" s="22" t="s">
        <v>110</v>
      </c>
      <c r="G165" s="25" t="s">
        <v>71</v>
      </c>
      <c r="H165" s="22">
        <v>1</v>
      </c>
      <c r="I165" s="22">
        <f t="shared" si="3"/>
        <v>0.05</v>
      </c>
      <c r="J165" s="22">
        <v>34</v>
      </c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>
        <v>40</v>
      </c>
      <c r="V165" s="22"/>
      <c r="W165" s="22"/>
      <c r="X165" s="22"/>
      <c r="Y165" s="22"/>
      <c r="Z165" s="22"/>
      <c r="AA165" s="22"/>
      <c r="AB165" s="22"/>
    </row>
    <row r="166" spans="1:28" x14ac:dyDescent="0.25">
      <c r="A166" s="24">
        <v>41611</v>
      </c>
      <c r="B166" s="22">
        <v>1</v>
      </c>
      <c r="C166" s="22" t="s">
        <v>109</v>
      </c>
      <c r="D166" s="22" t="s">
        <v>242</v>
      </c>
      <c r="E166" s="22" t="s">
        <v>39</v>
      </c>
      <c r="F166" s="22" t="s">
        <v>110</v>
      </c>
      <c r="G166" s="25" t="s">
        <v>71</v>
      </c>
      <c r="H166" s="22">
        <v>1</v>
      </c>
      <c r="I166" s="22">
        <f t="shared" si="3"/>
        <v>0.05</v>
      </c>
      <c r="J166" s="22">
        <v>34</v>
      </c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>
        <v>40</v>
      </c>
      <c r="V166" s="22"/>
      <c r="W166" s="22"/>
      <c r="X166" s="22"/>
      <c r="Y166" s="22"/>
      <c r="Z166" s="22"/>
      <c r="AA166" s="22"/>
      <c r="AB166" s="22"/>
    </row>
    <row r="167" spans="1:28" x14ac:dyDescent="0.25">
      <c r="A167" s="24">
        <v>41611</v>
      </c>
      <c r="B167" s="22">
        <v>1</v>
      </c>
      <c r="C167" s="22" t="s">
        <v>109</v>
      </c>
      <c r="D167" s="22" t="s">
        <v>242</v>
      </c>
      <c r="E167" s="22" t="s">
        <v>39</v>
      </c>
      <c r="F167" s="22" t="s">
        <v>110</v>
      </c>
      <c r="G167" s="25" t="s">
        <v>71</v>
      </c>
      <c r="H167" s="22">
        <v>1</v>
      </c>
      <c r="I167" s="22">
        <f t="shared" si="3"/>
        <v>0.05</v>
      </c>
      <c r="J167" s="22">
        <v>34</v>
      </c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>
        <v>45</v>
      </c>
      <c r="V167" s="22"/>
      <c r="W167" s="22"/>
      <c r="X167" s="22"/>
      <c r="Y167" s="22"/>
      <c r="Z167" s="22"/>
      <c r="AA167" s="22"/>
      <c r="AB167" s="22"/>
    </row>
    <row r="168" spans="1:28" x14ac:dyDescent="0.25">
      <c r="A168" s="24">
        <v>41611</v>
      </c>
      <c r="B168" s="22">
        <v>1</v>
      </c>
      <c r="C168" s="22" t="s">
        <v>109</v>
      </c>
      <c r="D168" s="22" t="s">
        <v>242</v>
      </c>
      <c r="E168" s="22" t="s">
        <v>39</v>
      </c>
      <c r="F168" s="22" t="s">
        <v>110</v>
      </c>
      <c r="G168" s="25" t="s">
        <v>71</v>
      </c>
      <c r="H168" s="22">
        <v>1</v>
      </c>
      <c r="I168" s="22">
        <f t="shared" si="3"/>
        <v>0.05</v>
      </c>
      <c r="J168" s="22">
        <v>34</v>
      </c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>
        <v>45</v>
      </c>
      <c r="V168" s="22"/>
      <c r="W168" s="22"/>
      <c r="X168" s="22"/>
      <c r="Y168" s="22"/>
      <c r="Z168" s="22"/>
      <c r="AA168" s="22"/>
      <c r="AB168" s="22"/>
    </row>
    <row r="169" spans="1:28" x14ac:dyDescent="0.25">
      <c r="A169" s="24">
        <v>41611</v>
      </c>
      <c r="B169" s="22">
        <v>1</v>
      </c>
      <c r="C169" s="22" t="s">
        <v>109</v>
      </c>
      <c r="D169" s="22" t="s">
        <v>242</v>
      </c>
      <c r="E169" s="22" t="s">
        <v>39</v>
      </c>
      <c r="F169" s="22" t="s">
        <v>110</v>
      </c>
      <c r="G169" s="25" t="s">
        <v>71</v>
      </c>
      <c r="H169" s="22">
        <v>1</v>
      </c>
      <c r="I169" s="22">
        <f t="shared" si="3"/>
        <v>0.05</v>
      </c>
      <c r="J169" s="22">
        <v>34</v>
      </c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>
        <v>45</v>
      </c>
      <c r="V169" s="22"/>
      <c r="W169" s="22"/>
      <c r="X169" s="22"/>
      <c r="Y169" s="22"/>
      <c r="Z169" s="22"/>
      <c r="AA169" s="22"/>
      <c r="AB169" s="22"/>
    </row>
    <row r="170" spans="1:28" x14ac:dyDescent="0.25">
      <c r="A170" s="24">
        <v>41611</v>
      </c>
      <c r="B170" s="22">
        <v>1</v>
      </c>
      <c r="C170" s="22" t="s">
        <v>109</v>
      </c>
      <c r="D170" s="22" t="s">
        <v>242</v>
      </c>
      <c r="E170" s="22" t="s">
        <v>39</v>
      </c>
      <c r="F170" s="22" t="s">
        <v>110</v>
      </c>
      <c r="G170" s="25" t="s">
        <v>71</v>
      </c>
      <c r="H170" s="22">
        <v>1</v>
      </c>
      <c r="I170" s="22">
        <f t="shared" si="3"/>
        <v>0.05</v>
      </c>
      <c r="J170" s="22">
        <v>34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>
        <v>45</v>
      </c>
      <c r="V170" s="22"/>
      <c r="W170" s="22"/>
      <c r="X170" s="22"/>
      <c r="Y170" s="22"/>
      <c r="Z170" s="22"/>
      <c r="AA170" s="22"/>
      <c r="AB170" s="22"/>
    </row>
    <row r="171" spans="1:28" x14ac:dyDescent="0.25">
      <c r="A171" s="24">
        <v>41611</v>
      </c>
      <c r="B171" s="22">
        <v>1</v>
      </c>
      <c r="C171" s="22" t="s">
        <v>109</v>
      </c>
      <c r="D171" s="22" t="s">
        <v>242</v>
      </c>
      <c r="E171" s="22" t="s">
        <v>39</v>
      </c>
      <c r="F171" s="22" t="s">
        <v>110</v>
      </c>
      <c r="G171" s="25" t="s">
        <v>71</v>
      </c>
      <c r="H171" s="22">
        <v>1</v>
      </c>
      <c r="I171" s="22">
        <f t="shared" si="3"/>
        <v>0.05</v>
      </c>
      <c r="J171" s="22">
        <v>34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>
        <v>50</v>
      </c>
      <c r="V171" s="22"/>
      <c r="W171" s="22"/>
      <c r="X171" s="22"/>
      <c r="Y171" s="22"/>
      <c r="Z171" s="22"/>
      <c r="AA171" s="22"/>
      <c r="AB171" s="22"/>
    </row>
    <row r="172" spans="1:28" x14ac:dyDescent="0.25">
      <c r="A172" s="24">
        <v>41611</v>
      </c>
      <c r="B172" s="22">
        <v>1</v>
      </c>
      <c r="C172" s="22" t="s">
        <v>109</v>
      </c>
      <c r="D172" s="22" t="s">
        <v>242</v>
      </c>
      <c r="E172" s="22" t="s">
        <v>39</v>
      </c>
      <c r="F172" s="22" t="s">
        <v>110</v>
      </c>
      <c r="G172" s="25" t="s">
        <v>71</v>
      </c>
      <c r="H172" s="22">
        <v>1</v>
      </c>
      <c r="I172" s="22">
        <f t="shared" si="3"/>
        <v>0.05</v>
      </c>
      <c r="J172" s="22">
        <v>34</v>
      </c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>
        <v>55</v>
      </c>
      <c r="V172" s="22"/>
      <c r="W172" s="22"/>
      <c r="X172" s="22"/>
      <c r="Y172" s="22"/>
      <c r="Z172" s="22"/>
      <c r="AA172" s="22"/>
      <c r="AB172" s="22"/>
    </row>
    <row r="173" spans="1:28" x14ac:dyDescent="0.25">
      <c r="A173" s="24">
        <v>41611</v>
      </c>
      <c r="B173" s="22">
        <v>1</v>
      </c>
      <c r="C173" s="22" t="s">
        <v>109</v>
      </c>
      <c r="D173" s="22" t="s">
        <v>242</v>
      </c>
      <c r="E173" s="22" t="s">
        <v>39</v>
      </c>
      <c r="F173" s="22" t="s">
        <v>110</v>
      </c>
      <c r="G173" s="25" t="s">
        <v>71</v>
      </c>
      <c r="H173" s="22">
        <v>1</v>
      </c>
      <c r="I173" s="22">
        <f t="shared" si="3"/>
        <v>0.05</v>
      </c>
      <c r="J173" s="22">
        <v>34</v>
      </c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>
        <v>60</v>
      </c>
      <c r="V173" s="22"/>
      <c r="W173" s="22"/>
      <c r="X173" s="22"/>
      <c r="Y173" s="22"/>
      <c r="Z173" s="22"/>
      <c r="AA173" s="22"/>
      <c r="AB173" s="22"/>
    </row>
    <row r="174" spans="1:28" x14ac:dyDescent="0.25">
      <c r="A174" s="24">
        <v>41611</v>
      </c>
      <c r="B174" s="22">
        <v>1</v>
      </c>
      <c r="C174" s="22" t="s">
        <v>109</v>
      </c>
      <c r="D174" s="22" t="s">
        <v>242</v>
      </c>
      <c r="E174" s="22" t="s">
        <v>39</v>
      </c>
      <c r="F174" s="22" t="s">
        <v>110</v>
      </c>
      <c r="G174" s="25" t="s">
        <v>71</v>
      </c>
      <c r="H174" s="22">
        <v>1</v>
      </c>
      <c r="I174" s="22">
        <f t="shared" si="3"/>
        <v>0.05</v>
      </c>
      <c r="J174" s="22">
        <v>34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>
        <v>60</v>
      </c>
      <c r="V174" s="22"/>
      <c r="W174" s="22"/>
      <c r="X174" s="22"/>
      <c r="Y174" s="22"/>
      <c r="Z174" s="22"/>
      <c r="AA174" s="22"/>
      <c r="AB174" s="22"/>
    </row>
    <row r="175" spans="1:28" x14ac:dyDescent="0.25">
      <c r="A175" s="24">
        <v>41611</v>
      </c>
      <c r="B175" s="22">
        <v>1</v>
      </c>
      <c r="C175" s="22" t="s">
        <v>109</v>
      </c>
      <c r="D175" s="22" t="s">
        <v>242</v>
      </c>
      <c r="E175" s="22" t="s">
        <v>39</v>
      </c>
      <c r="F175" s="22" t="s">
        <v>110</v>
      </c>
      <c r="G175" s="25" t="s">
        <v>71</v>
      </c>
      <c r="H175" s="22">
        <v>1</v>
      </c>
      <c r="I175" s="22">
        <f t="shared" si="3"/>
        <v>0.05</v>
      </c>
      <c r="J175" s="22">
        <v>34</v>
      </c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>
        <v>60</v>
      </c>
      <c r="V175" s="22"/>
      <c r="W175" s="22"/>
      <c r="X175" s="22"/>
      <c r="Y175" s="22"/>
      <c r="Z175" s="22"/>
      <c r="AA175" s="22"/>
      <c r="AB175" s="22"/>
    </row>
    <row r="176" spans="1:28" x14ac:dyDescent="0.25">
      <c r="A176" s="24">
        <v>41611</v>
      </c>
      <c r="B176" s="22">
        <v>1</v>
      </c>
      <c r="C176" s="22" t="s">
        <v>109</v>
      </c>
      <c r="D176" s="22" t="s">
        <v>242</v>
      </c>
      <c r="E176" s="22" t="s">
        <v>39</v>
      </c>
      <c r="F176" s="22" t="s">
        <v>110</v>
      </c>
      <c r="G176" s="25" t="s">
        <v>71</v>
      </c>
      <c r="H176" s="22">
        <v>1</v>
      </c>
      <c r="I176" s="22">
        <f t="shared" si="3"/>
        <v>0.05</v>
      </c>
      <c r="J176" s="22">
        <v>34</v>
      </c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>
        <v>65</v>
      </c>
      <c r="V176" s="22"/>
      <c r="W176" s="22"/>
      <c r="X176" s="22"/>
      <c r="Y176" s="22"/>
      <c r="Z176" s="22"/>
      <c r="AA176" s="22"/>
      <c r="AB176" s="22"/>
    </row>
    <row r="177" spans="1:28" x14ac:dyDescent="0.25">
      <c r="A177" s="24">
        <v>41611</v>
      </c>
      <c r="B177" s="22">
        <v>1</v>
      </c>
      <c r="C177" s="22" t="s">
        <v>109</v>
      </c>
      <c r="D177" s="22" t="s">
        <v>242</v>
      </c>
      <c r="E177" s="22" t="s">
        <v>39</v>
      </c>
      <c r="F177" s="22" t="s">
        <v>110</v>
      </c>
      <c r="G177" s="25" t="s">
        <v>71</v>
      </c>
      <c r="H177" s="22">
        <v>1</v>
      </c>
      <c r="I177" s="22">
        <f t="shared" si="3"/>
        <v>0.05</v>
      </c>
      <c r="J177" s="22">
        <v>34</v>
      </c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>
        <v>70</v>
      </c>
      <c r="V177" s="22"/>
      <c r="W177" s="22"/>
      <c r="X177" s="22"/>
      <c r="Y177" s="22"/>
      <c r="Z177" s="22"/>
      <c r="AA177" s="22"/>
      <c r="AB177" s="22"/>
    </row>
    <row r="178" spans="1:28" x14ac:dyDescent="0.25">
      <c r="A178" s="24">
        <v>41611</v>
      </c>
      <c r="B178" s="22">
        <v>1</v>
      </c>
      <c r="C178" s="22" t="s">
        <v>109</v>
      </c>
      <c r="D178" s="22" t="s">
        <v>242</v>
      </c>
      <c r="E178" s="22" t="s">
        <v>39</v>
      </c>
      <c r="F178" s="22" t="s">
        <v>110</v>
      </c>
      <c r="G178" s="25" t="s">
        <v>72</v>
      </c>
      <c r="H178" s="22">
        <v>1</v>
      </c>
      <c r="I178" s="22">
        <f t="shared" si="3"/>
        <v>0.05</v>
      </c>
      <c r="J178" s="22">
        <v>34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>
        <v>20</v>
      </c>
      <c r="V178" s="22"/>
      <c r="W178" s="22"/>
      <c r="X178" s="22"/>
      <c r="Y178" s="22"/>
      <c r="Z178" s="22"/>
      <c r="AA178" s="22"/>
      <c r="AB178" s="22"/>
    </row>
    <row r="179" spans="1:28" x14ac:dyDescent="0.25">
      <c r="A179" s="24">
        <v>41611</v>
      </c>
      <c r="B179" s="22">
        <v>1</v>
      </c>
      <c r="C179" s="22" t="s">
        <v>109</v>
      </c>
      <c r="D179" s="22" t="s">
        <v>242</v>
      </c>
      <c r="E179" s="22" t="s">
        <v>39</v>
      </c>
      <c r="F179" s="22" t="s">
        <v>110</v>
      </c>
      <c r="G179" s="25" t="s">
        <v>73</v>
      </c>
      <c r="H179" s="22">
        <v>1</v>
      </c>
      <c r="I179" s="22">
        <f t="shared" si="3"/>
        <v>0.05</v>
      </c>
      <c r="J179" s="22">
        <v>34</v>
      </c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>
        <v>5</v>
      </c>
      <c r="V179" s="22"/>
      <c r="W179" s="22"/>
      <c r="X179" s="22"/>
      <c r="Y179" s="22"/>
      <c r="Z179" s="22"/>
      <c r="AA179" s="22"/>
      <c r="AB179" s="22"/>
    </row>
    <row r="180" spans="1:28" x14ac:dyDescent="0.25">
      <c r="A180" s="24">
        <v>41611</v>
      </c>
      <c r="B180" s="22">
        <v>1</v>
      </c>
      <c r="C180" s="22" t="s">
        <v>109</v>
      </c>
      <c r="D180" s="22" t="s">
        <v>243</v>
      </c>
      <c r="E180" s="22" t="s">
        <v>39</v>
      </c>
      <c r="F180" s="22" t="s">
        <v>110</v>
      </c>
      <c r="G180" s="25" t="s">
        <v>40</v>
      </c>
      <c r="H180" s="22">
        <v>1</v>
      </c>
      <c r="I180" s="22">
        <f t="shared" si="3"/>
        <v>0.05</v>
      </c>
      <c r="J180" s="22">
        <v>34</v>
      </c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>
        <v>10</v>
      </c>
      <c r="V180" s="22"/>
      <c r="W180" s="22"/>
      <c r="X180" s="22"/>
      <c r="Y180" s="22"/>
      <c r="Z180" s="22"/>
      <c r="AA180" s="22"/>
      <c r="AB180" s="22"/>
    </row>
    <row r="181" spans="1:28" x14ac:dyDescent="0.25">
      <c r="A181" s="24">
        <v>41611</v>
      </c>
      <c r="B181" s="22">
        <v>1</v>
      </c>
      <c r="C181" s="22" t="s">
        <v>109</v>
      </c>
      <c r="D181" s="22" t="s">
        <v>243</v>
      </c>
      <c r="E181" s="22" t="s">
        <v>39</v>
      </c>
      <c r="F181" s="22" t="s">
        <v>110</v>
      </c>
      <c r="G181" s="25" t="s">
        <v>40</v>
      </c>
      <c r="H181" s="22">
        <v>1</v>
      </c>
      <c r="I181" s="22">
        <f t="shared" si="3"/>
        <v>0.05</v>
      </c>
      <c r="J181" s="22">
        <v>34</v>
      </c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>
        <v>10</v>
      </c>
      <c r="V181" s="22"/>
      <c r="W181" s="22"/>
      <c r="X181" s="22"/>
      <c r="Y181" s="22"/>
      <c r="Z181" s="22"/>
      <c r="AA181" s="22"/>
      <c r="AB181" s="22"/>
    </row>
    <row r="182" spans="1:28" x14ac:dyDescent="0.25">
      <c r="A182" s="24">
        <v>41611</v>
      </c>
      <c r="B182" s="22">
        <v>1</v>
      </c>
      <c r="C182" s="22" t="s">
        <v>109</v>
      </c>
      <c r="D182" s="22" t="s">
        <v>243</v>
      </c>
      <c r="E182" s="22" t="s">
        <v>39</v>
      </c>
      <c r="F182" s="22" t="s">
        <v>110</v>
      </c>
      <c r="G182" s="25" t="s">
        <v>40</v>
      </c>
      <c r="H182" s="22">
        <v>1</v>
      </c>
      <c r="I182" s="22">
        <f t="shared" si="3"/>
        <v>0.05</v>
      </c>
      <c r="J182" s="22">
        <v>34</v>
      </c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>
        <v>10</v>
      </c>
      <c r="V182" s="22"/>
      <c r="W182" s="22"/>
      <c r="X182" s="22"/>
      <c r="Y182" s="22"/>
      <c r="Z182" s="22"/>
      <c r="AA182" s="22"/>
      <c r="AB182" s="22"/>
    </row>
    <row r="183" spans="1:28" x14ac:dyDescent="0.25">
      <c r="A183" s="24">
        <v>41611</v>
      </c>
      <c r="B183" s="22">
        <v>1</v>
      </c>
      <c r="C183" s="22" t="s">
        <v>109</v>
      </c>
      <c r="D183" s="22" t="s">
        <v>243</v>
      </c>
      <c r="E183" s="22" t="s">
        <v>39</v>
      </c>
      <c r="F183" s="22" t="s">
        <v>110</v>
      </c>
      <c r="G183" s="25" t="s">
        <v>40</v>
      </c>
      <c r="H183" s="22">
        <v>1</v>
      </c>
      <c r="I183" s="22">
        <f t="shared" si="3"/>
        <v>0.05</v>
      </c>
      <c r="J183" s="22">
        <v>34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>
        <v>20</v>
      </c>
      <c r="V183" s="22"/>
      <c r="W183" s="22"/>
      <c r="X183" s="22"/>
      <c r="Y183" s="22"/>
      <c r="Z183" s="22"/>
      <c r="AA183" s="22"/>
      <c r="AB183" s="22"/>
    </row>
    <row r="184" spans="1:28" x14ac:dyDescent="0.25">
      <c r="A184" s="24">
        <v>41611</v>
      </c>
      <c r="B184" s="22">
        <v>1</v>
      </c>
      <c r="C184" s="22" t="s">
        <v>109</v>
      </c>
      <c r="D184" s="22" t="s">
        <v>243</v>
      </c>
      <c r="E184" s="22" t="s">
        <v>39</v>
      </c>
      <c r="F184" s="22" t="s">
        <v>110</v>
      </c>
      <c r="G184" s="25" t="s">
        <v>40</v>
      </c>
      <c r="H184" s="22">
        <v>1</v>
      </c>
      <c r="I184" s="22">
        <f t="shared" si="3"/>
        <v>0.05</v>
      </c>
      <c r="J184" s="22">
        <v>34</v>
      </c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>
        <v>20</v>
      </c>
      <c r="V184" s="22"/>
      <c r="W184" s="22"/>
      <c r="X184" s="22"/>
      <c r="Y184" s="22"/>
      <c r="Z184" s="22"/>
      <c r="AA184" s="22"/>
      <c r="AB184" s="22"/>
    </row>
    <row r="185" spans="1:28" x14ac:dyDescent="0.25">
      <c r="A185" s="24">
        <v>41611</v>
      </c>
      <c r="B185" s="22">
        <v>1</v>
      </c>
      <c r="C185" s="22" t="s">
        <v>109</v>
      </c>
      <c r="D185" s="22" t="s">
        <v>243</v>
      </c>
      <c r="E185" s="22" t="s">
        <v>39</v>
      </c>
      <c r="F185" s="22" t="s">
        <v>110</v>
      </c>
      <c r="G185" s="25" t="s">
        <v>40</v>
      </c>
      <c r="H185" s="22">
        <v>1</v>
      </c>
      <c r="I185" s="22">
        <f t="shared" si="3"/>
        <v>0.05</v>
      </c>
      <c r="J185" s="22">
        <v>34</v>
      </c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>
        <v>20</v>
      </c>
      <c r="V185" s="22"/>
      <c r="W185" s="22"/>
      <c r="X185" s="22"/>
      <c r="Y185" s="22"/>
      <c r="Z185" s="22"/>
      <c r="AA185" s="22"/>
      <c r="AB185" s="22"/>
    </row>
    <row r="186" spans="1:28" x14ac:dyDescent="0.25">
      <c r="A186" s="24">
        <v>41611</v>
      </c>
      <c r="B186" s="22">
        <v>1</v>
      </c>
      <c r="C186" s="22" t="s">
        <v>109</v>
      </c>
      <c r="D186" s="22" t="s">
        <v>243</v>
      </c>
      <c r="E186" s="22" t="s">
        <v>39</v>
      </c>
      <c r="F186" s="22" t="s">
        <v>110</v>
      </c>
      <c r="G186" s="25" t="s">
        <v>40</v>
      </c>
      <c r="H186" s="22">
        <v>1</v>
      </c>
      <c r="I186" s="22">
        <f t="shared" si="3"/>
        <v>0.05</v>
      </c>
      <c r="J186" s="22">
        <v>34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>
        <v>15</v>
      </c>
      <c r="V186" s="22"/>
      <c r="W186" s="22"/>
      <c r="X186" s="22"/>
      <c r="Y186" s="22"/>
      <c r="Z186" s="22"/>
      <c r="AA186" s="22"/>
      <c r="AB186" s="22"/>
    </row>
    <row r="187" spans="1:28" x14ac:dyDescent="0.25">
      <c r="A187" s="24">
        <v>41611</v>
      </c>
      <c r="B187" s="22">
        <v>1</v>
      </c>
      <c r="C187" s="22" t="s">
        <v>109</v>
      </c>
      <c r="D187" s="22" t="s">
        <v>243</v>
      </c>
      <c r="E187" s="22" t="s">
        <v>39</v>
      </c>
      <c r="F187" s="22" t="s">
        <v>110</v>
      </c>
      <c r="G187" s="25" t="s">
        <v>40</v>
      </c>
      <c r="H187" s="22">
        <v>1</v>
      </c>
      <c r="I187" s="22">
        <f t="shared" si="3"/>
        <v>0.05</v>
      </c>
      <c r="J187" s="22">
        <v>34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>
        <v>15</v>
      </c>
      <c r="V187" s="22"/>
      <c r="W187" s="22"/>
      <c r="X187" s="22"/>
      <c r="Y187" s="22"/>
      <c r="Z187" s="22"/>
      <c r="AA187" s="22"/>
      <c r="AB187" s="22"/>
    </row>
    <row r="188" spans="1:28" x14ac:dyDescent="0.25">
      <c r="A188" s="24">
        <v>41611</v>
      </c>
      <c r="B188" s="22">
        <v>1</v>
      </c>
      <c r="C188" s="22" t="s">
        <v>109</v>
      </c>
      <c r="D188" s="22" t="s">
        <v>243</v>
      </c>
      <c r="E188" s="22" t="s">
        <v>39</v>
      </c>
      <c r="F188" s="22" t="s">
        <v>110</v>
      </c>
      <c r="G188" s="25" t="s">
        <v>40</v>
      </c>
      <c r="H188" s="22">
        <v>1</v>
      </c>
      <c r="I188" s="22">
        <f t="shared" si="3"/>
        <v>0.05</v>
      </c>
      <c r="J188" s="22">
        <v>34</v>
      </c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>
        <v>7</v>
      </c>
      <c r="V188" s="22"/>
      <c r="W188" s="22"/>
      <c r="X188" s="22"/>
      <c r="Y188" s="22"/>
      <c r="Z188" s="22"/>
      <c r="AA188" s="22"/>
      <c r="AB188" s="22"/>
    </row>
    <row r="189" spans="1:28" x14ac:dyDescent="0.25">
      <c r="A189" s="24">
        <v>41611</v>
      </c>
      <c r="B189" s="22">
        <v>1</v>
      </c>
      <c r="C189" s="22" t="s">
        <v>109</v>
      </c>
      <c r="D189" s="22" t="s">
        <v>243</v>
      </c>
      <c r="E189" s="22" t="s">
        <v>39</v>
      </c>
      <c r="F189" s="22" t="s">
        <v>110</v>
      </c>
      <c r="G189" s="25" t="s">
        <v>69</v>
      </c>
      <c r="H189" s="22">
        <v>1</v>
      </c>
      <c r="I189" s="22">
        <f t="shared" si="3"/>
        <v>0.05</v>
      </c>
      <c r="J189" s="22">
        <v>34</v>
      </c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>
        <v>25</v>
      </c>
      <c r="V189" s="22"/>
      <c r="W189" s="22"/>
      <c r="X189" s="22"/>
      <c r="Y189" s="22"/>
      <c r="Z189" s="22"/>
      <c r="AA189" s="22"/>
      <c r="AB189" s="22"/>
    </row>
    <row r="190" spans="1:28" x14ac:dyDescent="0.25">
      <c r="A190" s="24">
        <v>41611</v>
      </c>
      <c r="B190" s="22">
        <v>1</v>
      </c>
      <c r="C190" s="22" t="s">
        <v>109</v>
      </c>
      <c r="D190" s="22" t="s">
        <v>243</v>
      </c>
      <c r="E190" s="22" t="s">
        <v>39</v>
      </c>
      <c r="F190" s="22" t="s">
        <v>110</v>
      </c>
      <c r="G190" s="25" t="s">
        <v>69</v>
      </c>
      <c r="H190" s="22">
        <v>1</v>
      </c>
      <c r="I190" s="22">
        <f t="shared" si="3"/>
        <v>0.05</v>
      </c>
      <c r="J190" s="22">
        <v>34</v>
      </c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>
        <v>25</v>
      </c>
      <c r="V190" s="22"/>
      <c r="W190" s="22"/>
      <c r="X190" s="22"/>
      <c r="Y190" s="22"/>
      <c r="Z190" s="22"/>
      <c r="AA190" s="22"/>
      <c r="AB190" s="22"/>
    </row>
    <row r="191" spans="1:28" x14ac:dyDescent="0.25">
      <c r="A191" s="24">
        <v>41611</v>
      </c>
      <c r="B191" s="22">
        <v>1</v>
      </c>
      <c r="C191" s="22" t="s">
        <v>109</v>
      </c>
      <c r="D191" s="22" t="s">
        <v>243</v>
      </c>
      <c r="E191" s="22" t="s">
        <v>39</v>
      </c>
      <c r="F191" s="22" t="s">
        <v>110</v>
      </c>
      <c r="G191" s="25" t="s">
        <v>69</v>
      </c>
      <c r="H191" s="22">
        <v>1</v>
      </c>
      <c r="I191" s="22">
        <f t="shared" si="3"/>
        <v>0.05</v>
      </c>
      <c r="J191" s="22">
        <v>34</v>
      </c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>
        <v>50</v>
      </c>
      <c r="V191" s="22"/>
      <c r="W191" s="22"/>
      <c r="X191" s="22"/>
      <c r="Y191" s="22"/>
      <c r="Z191" s="22"/>
      <c r="AA191" s="22"/>
      <c r="AB191" s="22"/>
    </row>
    <row r="192" spans="1:28" x14ac:dyDescent="0.25">
      <c r="A192" s="24">
        <v>41611</v>
      </c>
      <c r="B192" s="22">
        <v>1</v>
      </c>
      <c r="C192" s="22" t="s">
        <v>109</v>
      </c>
      <c r="D192" s="22" t="s">
        <v>243</v>
      </c>
      <c r="E192" s="22" t="s">
        <v>39</v>
      </c>
      <c r="F192" s="22" t="s">
        <v>110</v>
      </c>
      <c r="G192" s="25" t="s">
        <v>69</v>
      </c>
      <c r="H192" s="22">
        <v>1</v>
      </c>
      <c r="I192" s="22">
        <f t="shared" si="3"/>
        <v>0.05</v>
      </c>
      <c r="J192" s="22">
        <v>34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>
        <v>15</v>
      </c>
      <c r="V192" s="22"/>
      <c r="W192" s="22"/>
      <c r="X192" s="22"/>
      <c r="Y192" s="22"/>
      <c r="Z192" s="22"/>
      <c r="AA192" s="22"/>
      <c r="AB192" s="22"/>
    </row>
    <row r="193" spans="1:28" x14ac:dyDescent="0.25">
      <c r="A193" s="24">
        <v>41611</v>
      </c>
      <c r="B193" s="22">
        <v>1</v>
      </c>
      <c r="C193" s="22" t="s">
        <v>109</v>
      </c>
      <c r="D193" s="22" t="s">
        <v>243</v>
      </c>
      <c r="E193" s="22" t="s">
        <v>39</v>
      </c>
      <c r="F193" s="22" t="s">
        <v>110</v>
      </c>
      <c r="G193" s="25" t="s">
        <v>78</v>
      </c>
      <c r="H193" s="22">
        <v>1</v>
      </c>
      <c r="I193" s="22">
        <f t="shared" si="3"/>
        <v>0.05</v>
      </c>
      <c r="J193" s="22">
        <v>34</v>
      </c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>
        <v>10</v>
      </c>
      <c r="V193" s="22"/>
      <c r="W193" s="22"/>
      <c r="X193" s="22"/>
      <c r="Y193" s="22"/>
      <c r="Z193" s="22"/>
      <c r="AA193" s="22"/>
      <c r="AB193" s="22"/>
    </row>
    <row r="194" spans="1:28" x14ac:dyDescent="0.25">
      <c r="A194" s="24">
        <v>41611</v>
      </c>
      <c r="B194" s="22">
        <v>1</v>
      </c>
      <c r="C194" s="22" t="s">
        <v>109</v>
      </c>
      <c r="D194" s="22" t="s">
        <v>243</v>
      </c>
      <c r="E194" s="22" t="s">
        <v>39</v>
      </c>
      <c r="F194" s="22" t="s">
        <v>110</v>
      </c>
      <c r="G194" s="25" t="s">
        <v>71</v>
      </c>
      <c r="H194" s="22">
        <v>1</v>
      </c>
      <c r="I194" s="22">
        <f t="shared" ref="I194:I257" si="4">H194/20</f>
        <v>0.05</v>
      </c>
      <c r="J194" s="22">
        <v>34</v>
      </c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>
        <v>5</v>
      </c>
      <c r="V194" s="22"/>
      <c r="W194" s="22"/>
      <c r="X194" s="22"/>
      <c r="Y194" s="22"/>
      <c r="Z194" s="22"/>
      <c r="AA194" s="22"/>
      <c r="AB194" s="22"/>
    </row>
    <row r="195" spans="1:28" x14ac:dyDescent="0.25">
      <c r="A195" s="24">
        <v>41611</v>
      </c>
      <c r="B195" s="22">
        <v>1</v>
      </c>
      <c r="C195" s="22" t="s">
        <v>109</v>
      </c>
      <c r="D195" s="22" t="s">
        <v>243</v>
      </c>
      <c r="E195" s="22" t="s">
        <v>39</v>
      </c>
      <c r="F195" s="22" t="s">
        <v>110</v>
      </c>
      <c r="G195" s="25" t="s">
        <v>71</v>
      </c>
      <c r="H195" s="22">
        <v>1</v>
      </c>
      <c r="I195" s="22">
        <f t="shared" si="4"/>
        <v>0.05</v>
      </c>
      <c r="J195" s="22">
        <v>34</v>
      </c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>
        <v>10</v>
      </c>
      <c r="V195" s="22"/>
      <c r="W195" s="22"/>
      <c r="X195" s="22"/>
      <c r="Y195" s="22"/>
      <c r="Z195" s="22"/>
      <c r="AA195" s="22"/>
      <c r="AB195" s="22"/>
    </row>
    <row r="196" spans="1:28" x14ac:dyDescent="0.25">
      <c r="A196" s="24">
        <v>41611</v>
      </c>
      <c r="B196" s="22">
        <v>1</v>
      </c>
      <c r="C196" s="22" t="s">
        <v>109</v>
      </c>
      <c r="D196" s="22" t="s">
        <v>243</v>
      </c>
      <c r="E196" s="22" t="s">
        <v>39</v>
      </c>
      <c r="F196" s="22" t="s">
        <v>110</v>
      </c>
      <c r="G196" s="25" t="s">
        <v>71</v>
      </c>
      <c r="H196" s="22">
        <v>1</v>
      </c>
      <c r="I196" s="22">
        <f t="shared" si="4"/>
        <v>0.05</v>
      </c>
      <c r="J196" s="22">
        <v>34</v>
      </c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>
        <v>10</v>
      </c>
      <c r="V196" s="22"/>
      <c r="W196" s="22"/>
      <c r="X196" s="22"/>
      <c r="Y196" s="22"/>
      <c r="Z196" s="22"/>
      <c r="AA196" s="22"/>
      <c r="AB196" s="22"/>
    </row>
    <row r="197" spans="1:28" x14ac:dyDescent="0.25">
      <c r="A197" s="24">
        <v>41611</v>
      </c>
      <c r="B197" s="22">
        <v>1</v>
      </c>
      <c r="C197" s="22" t="s">
        <v>109</v>
      </c>
      <c r="D197" s="22" t="s">
        <v>243</v>
      </c>
      <c r="E197" s="22" t="s">
        <v>39</v>
      </c>
      <c r="F197" s="22" t="s">
        <v>110</v>
      </c>
      <c r="G197" s="25" t="s">
        <v>71</v>
      </c>
      <c r="H197" s="22">
        <v>1</v>
      </c>
      <c r="I197" s="22">
        <f t="shared" si="4"/>
        <v>0.05</v>
      </c>
      <c r="J197" s="22">
        <v>34</v>
      </c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>
        <v>10</v>
      </c>
      <c r="V197" s="22"/>
      <c r="W197" s="22"/>
      <c r="X197" s="22"/>
      <c r="Y197" s="22"/>
      <c r="Z197" s="22"/>
      <c r="AA197" s="22"/>
      <c r="AB197" s="22"/>
    </row>
    <row r="198" spans="1:28" x14ac:dyDescent="0.25">
      <c r="A198" s="24">
        <v>41611</v>
      </c>
      <c r="B198" s="22">
        <v>1</v>
      </c>
      <c r="C198" s="22" t="s">
        <v>109</v>
      </c>
      <c r="D198" s="22" t="s">
        <v>243</v>
      </c>
      <c r="E198" s="22" t="s">
        <v>39</v>
      </c>
      <c r="F198" s="22" t="s">
        <v>110</v>
      </c>
      <c r="G198" s="25" t="s">
        <v>71</v>
      </c>
      <c r="H198" s="22">
        <v>1</v>
      </c>
      <c r="I198" s="22">
        <f t="shared" si="4"/>
        <v>0.05</v>
      </c>
      <c r="J198" s="22">
        <v>34</v>
      </c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>
        <v>15</v>
      </c>
      <c r="V198" s="22"/>
      <c r="W198" s="22"/>
      <c r="X198" s="22"/>
      <c r="Y198" s="22"/>
      <c r="Z198" s="22"/>
      <c r="AA198" s="22"/>
      <c r="AB198" s="22"/>
    </row>
    <row r="199" spans="1:28" x14ac:dyDescent="0.25">
      <c r="A199" s="24">
        <v>41611</v>
      </c>
      <c r="B199" s="22">
        <v>1</v>
      </c>
      <c r="C199" s="22" t="s">
        <v>109</v>
      </c>
      <c r="D199" s="22" t="s">
        <v>243</v>
      </c>
      <c r="E199" s="22" t="s">
        <v>39</v>
      </c>
      <c r="F199" s="22" t="s">
        <v>110</v>
      </c>
      <c r="G199" s="25" t="s">
        <v>71</v>
      </c>
      <c r="H199" s="22">
        <v>1</v>
      </c>
      <c r="I199" s="22">
        <f t="shared" si="4"/>
        <v>0.05</v>
      </c>
      <c r="J199" s="22">
        <v>34</v>
      </c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>
        <v>15</v>
      </c>
      <c r="V199" s="22"/>
      <c r="W199" s="22"/>
      <c r="X199" s="22"/>
      <c r="Y199" s="22"/>
      <c r="Z199" s="22"/>
      <c r="AA199" s="22"/>
      <c r="AB199" s="22"/>
    </row>
    <row r="200" spans="1:28" x14ac:dyDescent="0.25">
      <c r="A200" s="24">
        <v>41611</v>
      </c>
      <c r="B200" s="22">
        <v>1</v>
      </c>
      <c r="C200" s="22" t="s">
        <v>109</v>
      </c>
      <c r="D200" s="22" t="s">
        <v>243</v>
      </c>
      <c r="E200" s="22" t="s">
        <v>39</v>
      </c>
      <c r="F200" s="22" t="s">
        <v>110</v>
      </c>
      <c r="G200" s="25" t="s">
        <v>71</v>
      </c>
      <c r="H200" s="22">
        <v>1</v>
      </c>
      <c r="I200" s="22">
        <f t="shared" si="4"/>
        <v>0.05</v>
      </c>
      <c r="J200" s="22">
        <v>34</v>
      </c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>
        <v>15</v>
      </c>
      <c r="V200" s="22"/>
      <c r="W200" s="22"/>
      <c r="X200" s="22"/>
      <c r="Y200" s="22"/>
      <c r="Z200" s="22"/>
      <c r="AA200" s="22"/>
      <c r="AB200" s="22"/>
    </row>
    <row r="201" spans="1:28" x14ac:dyDescent="0.25">
      <c r="A201" s="24">
        <v>41611</v>
      </c>
      <c r="B201" s="22">
        <v>1</v>
      </c>
      <c r="C201" s="22" t="s">
        <v>109</v>
      </c>
      <c r="D201" s="22" t="s">
        <v>243</v>
      </c>
      <c r="E201" s="22" t="s">
        <v>39</v>
      </c>
      <c r="F201" s="22" t="s">
        <v>110</v>
      </c>
      <c r="G201" s="25" t="s">
        <v>71</v>
      </c>
      <c r="H201" s="22">
        <v>1</v>
      </c>
      <c r="I201" s="22">
        <f t="shared" si="4"/>
        <v>0.05</v>
      </c>
      <c r="J201" s="22">
        <v>34</v>
      </c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>
        <v>15</v>
      </c>
      <c r="V201" s="22"/>
      <c r="W201" s="22"/>
      <c r="X201" s="22"/>
      <c r="Y201" s="22"/>
      <c r="Z201" s="22"/>
      <c r="AA201" s="22"/>
      <c r="AB201" s="22"/>
    </row>
    <row r="202" spans="1:28" x14ac:dyDescent="0.25">
      <c r="A202" s="24">
        <v>41611</v>
      </c>
      <c r="B202" s="22">
        <v>1</v>
      </c>
      <c r="C202" s="22" t="s">
        <v>109</v>
      </c>
      <c r="D202" s="22" t="s">
        <v>243</v>
      </c>
      <c r="E202" s="22" t="s">
        <v>39</v>
      </c>
      <c r="F202" s="22" t="s">
        <v>110</v>
      </c>
      <c r="G202" s="25" t="s">
        <v>71</v>
      </c>
      <c r="H202" s="22">
        <v>1</v>
      </c>
      <c r="I202" s="22">
        <f t="shared" si="4"/>
        <v>0.05</v>
      </c>
      <c r="J202" s="22">
        <v>34</v>
      </c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>
        <v>20</v>
      </c>
      <c r="V202" s="22"/>
      <c r="W202" s="22"/>
      <c r="X202" s="22"/>
      <c r="Y202" s="22"/>
      <c r="Z202" s="22"/>
      <c r="AA202" s="22"/>
      <c r="AB202" s="22"/>
    </row>
    <row r="203" spans="1:28" x14ac:dyDescent="0.25">
      <c r="A203" s="24">
        <v>41611</v>
      </c>
      <c r="B203" s="22">
        <v>1</v>
      </c>
      <c r="C203" s="22" t="s">
        <v>109</v>
      </c>
      <c r="D203" s="22" t="s">
        <v>243</v>
      </c>
      <c r="E203" s="22" t="s">
        <v>39</v>
      </c>
      <c r="F203" s="22" t="s">
        <v>110</v>
      </c>
      <c r="G203" s="25" t="s">
        <v>71</v>
      </c>
      <c r="H203" s="22">
        <v>1</v>
      </c>
      <c r="I203" s="22">
        <f t="shared" si="4"/>
        <v>0.05</v>
      </c>
      <c r="J203" s="22">
        <v>34</v>
      </c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>
        <v>20</v>
      </c>
      <c r="V203" s="22"/>
      <c r="W203" s="22"/>
      <c r="X203" s="22"/>
      <c r="Y203" s="22"/>
      <c r="Z203" s="22"/>
      <c r="AA203" s="22"/>
      <c r="AB203" s="22"/>
    </row>
    <row r="204" spans="1:28" x14ac:dyDescent="0.25">
      <c r="A204" s="24">
        <v>41611</v>
      </c>
      <c r="B204" s="22">
        <v>1</v>
      </c>
      <c r="C204" s="22" t="s">
        <v>109</v>
      </c>
      <c r="D204" s="22" t="s">
        <v>243</v>
      </c>
      <c r="E204" s="22" t="s">
        <v>39</v>
      </c>
      <c r="F204" s="22" t="s">
        <v>110</v>
      </c>
      <c r="G204" s="25" t="s">
        <v>71</v>
      </c>
      <c r="H204" s="22">
        <v>1</v>
      </c>
      <c r="I204" s="22">
        <f t="shared" si="4"/>
        <v>0.05</v>
      </c>
      <c r="J204" s="22">
        <v>34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>
        <v>20</v>
      </c>
      <c r="V204" s="22"/>
      <c r="W204" s="22"/>
      <c r="X204" s="22"/>
      <c r="Y204" s="22"/>
      <c r="Z204" s="22"/>
      <c r="AA204" s="22"/>
      <c r="AB204" s="22"/>
    </row>
    <row r="205" spans="1:28" x14ac:dyDescent="0.25">
      <c r="A205" s="24">
        <v>41611</v>
      </c>
      <c r="B205" s="22">
        <v>1</v>
      </c>
      <c r="C205" s="22" t="s">
        <v>109</v>
      </c>
      <c r="D205" s="22" t="s">
        <v>243</v>
      </c>
      <c r="E205" s="22" t="s">
        <v>39</v>
      </c>
      <c r="F205" s="22" t="s">
        <v>110</v>
      </c>
      <c r="G205" s="25" t="s">
        <v>71</v>
      </c>
      <c r="H205" s="22">
        <v>1</v>
      </c>
      <c r="I205" s="22">
        <f t="shared" si="4"/>
        <v>0.05</v>
      </c>
      <c r="J205" s="22">
        <v>34</v>
      </c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>
        <v>20</v>
      </c>
      <c r="V205" s="22"/>
      <c r="W205" s="22"/>
      <c r="X205" s="22"/>
      <c r="Y205" s="22"/>
      <c r="Z205" s="22"/>
      <c r="AA205" s="22"/>
      <c r="AB205" s="22"/>
    </row>
    <row r="206" spans="1:28" x14ac:dyDescent="0.25">
      <c r="A206" s="24">
        <v>41611</v>
      </c>
      <c r="B206" s="22">
        <v>1</v>
      </c>
      <c r="C206" s="22" t="s">
        <v>109</v>
      </c>
      <c r="D206" s="22" t="s">
        <v>243</v>
      </c>
      <c r="E206" s="22" t="s">
        <v>39</v>
      </c>
      <c r="F206" s="22" t="s">
        <v>110</v>
      </c>
      <c r="G206" s="25" t="s">
        <v>71</v>
      </c>
      <c r="H206" s="22">
        <v>1</v>
      </c>
      <c r="I206" s="22">
        <f t="shared" si="4"/>
        <v>0.05</v>
      </c>
      <c r="J206" s="22">
        <v>34</v>
      </c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>
        <v>25</v>
      </c>
      <c r="V206" s="22"/>
      <c r="W206" s="22"/>
      <c r="X206" s="22"/>
      <c r="Y206" s="22"/>
      <c r="Z206" s="22"/>
      <c r="AA206" s="22"/>
      <c r="AB206" s="22"/>
    </row>
    <row r="207" spans="1:28" x14ac:dyDescent="0.25">
      <c r="A207" s="24">
        <v>41611</v>
      </c>
      <c r="B207" s="22">
        <v>1</v>
      </c>
      <c r="C207" s="22" t="s">
        <v>109</v>
      </c>
      <c r="D207" s="22" t="s">
        <v>243</v>
      </c>
      <c r="E207" s="22" t="s">
        <v>39</v>
      </c>
      <c r="F207" s="22" t="s">
        <v>110</v>
      </c>
      <c r="G207" s="25" t="s">
        <v>71</v>
      </c>
      <c r="H207" s="22">
        <v>1</v>
      </c>
      <c r="I207" s="22">
        <f t="shared" si="4"/>
        <v>0.05</v>
      </c>
      <c r="J207" s="22">
        <v>34</v>
      </c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>
        <v>25</v>
      </c>
      <c r="V207" s="22"/>
      <c r="W207" s="22"/>
      <c r="X207" s="22"/>
      <c r="Y207" s="22"/>
      <c r="Z207" s="22"/>
      <c r="AA207" s="22"/>
      <c r="AB207" s="22"/>
    </row>
    <row r="208" spans="1:28" x14ac:dyDescent="0.25">
      <c r="A208" s="24">
        <v>41611</v>
      </c>
      <c r="B208" s="22">
        <v>1</v>
      </c>
      <c r="C208" s="22" t="s">
        <v>109</v>
      </c>
      <c r="D208" s="22" t="s">
        <v>243</v>
      </c>
      <c r="E208" s="22" t="s">
        <v>39</v>
      </c>
      <c r="F208" s="22" t="s">
        <v>110</v>
      </c>
      <c r="G208" s="25" t="s">
        <v>71</v>
      </c>
      <c r="H208" s="22">
        <v>1</v>
      </c>
      <c r="I208" s="22">
        <f t="shared" si="4"/>
        <v>0.05</v>
      </c>
      <c r="J208" s="22">
        <v>34</v>
      </c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>
        <v>25</v>
      </c>
      <c r="V208" s="22"/>
      <c r="W208" s="22"/>
      <c r="X208" s="22"/>
      <c r="Y208" s="22"/>
      <c r="Z208" s="22"/>
      <c r="AA208" s="22"/>
      <c r="AB208" s="22"/>
    </row>
    <row r="209" spans="1:42" s="12" customFormat="1" x14ac:dyDescent="0.25">
      <c r="A209" s="24">
        <v>41611</v>
      </c>
      <c r="B209" s="22">
        <v>1</v>
      </c>
      <c r="C209" s="22" t="s">
        <v>109</v>
      </c>
      <c r="D209" s="22" t="s">
        <v>243</v>
      </c>
      <c r="E209" s="22" t="s">
        <v>39</v>
      </c>
      <c r="F209" s="22" t="s">
        <v>110</v>
      </c>
      <c r="G209" s="25" t="s">
        <v>71</v>
      </c>
      <c r="H209" s="22">
        <v>1</v>
      </c>
      <c r="I209" s="22">
        <f t="shared" si="4"/>
        <v>0.05</v>
      </c>
      <c r="J209" s="22">
        <v>34</v>
      </c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>
        <v>25</v>
      </c>
      <c r="V209" s="22"/>
      <c r="W209" s="22"/>
      <c r="X209" s="22"/>
      <c r="Y209" s="22"/>
      <c r="Z209" s="22"/>
      <c r="AA209" s="22"/>
      <c r="AB209" s="22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1:42" s="12" customFormat="1" x14ac:dyDescent="0.25">
      <c r="A210" s="24">
        <v>41611</v>
      </c>
      <c r="B210" s="22">
        <v>1</v>
      </c>
      <c r="C210" s="22" t="s">
        <v>109</v>
      </c>
      <c r="D210" s="22" t="s">
        <v>243</v>
      </c>
      <c r="E210" s="22" t="s">
        <v>39</v>
      </c>
      <c r="F210" s="22" t="s">
        <v>110</v>
      </c>
      <c r="G210" s="25" t="s">
        <v>71</v>
      </c>
      <c r="H210" s="22">
        <v>1</v>
      </c>
      <c r="I210" s="22">
        <f t="shared" si="4"/>
        <v>0.05</v>
      </c>
      <c r="J210" s="22">
        <v>34</v>
      </c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>
        <v>25</v>
      </c>
      <c r="V210" s="22"/>
      <c r="W210" s="22"/>
      <c r="X210" s="22"/>
      <c r="Y210" s="22"/>
      <c r="Z210" s="22"/>
      <c r="AA210" s="22"/>
      <c r="AB210" s="22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1:42" s="12" customFormat="1" x14ac:dyDescent="0.25">
      <c r="A211" s="24">
        <v>41611</v>
      </c>
      <c r="B211" s="22">
        <v>1</v>
      </c>
      <c r="C211" s="22" t="s">
        <v>109</v>
      </c>
      <c r="D211" s="22" t="s">
        <v>243</v>
      </c>
      <c r="E211" s="22" t="s">
        <v>39</v>
      </c>
      <c r="F211" s="22" t="s">
        <v>110</v>
      </c>
      <c r="G211" s="25" t="s">
        <v>71</v>
      </c>
      <c r="H211" s="22">
        <v>1</v>
      </c>
      <c r="I211" s="22">
        <f t="shared" si="4"/>
        <v>0.05</v>
      </c>
      <c r="J211" s="22">
        <v>34</v>
      </c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>
        <v>25</v>
      </c>
      <c r="V211" s="22"/>
      <c r="W211" s="22"/>
      <c r="X211" s="22"/>
      <c r="Y211" s="22"/>
      <c r="Z211" s="22"/>
      <c r="AA211" s="22"/>
      <c r="AB211" s="22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1:42" s="12" customFormat="1" x14ac:dyDescent="0.25">
      <c r="A212" s="24">
        <v>41611</v>
      </c>
      <c r="B212" s="22">
        <v>1</v>
      </c>
      <c r="C212" s="22" t="s">
        <v>109</v>
      </c>
      <c r="D212" s="22" t="s">
        <v>243</v>
      </c>
      <c r="E212" s="22" t="s">
        <v>39</v>
      </c>
      <c r="F212" s="22" t="s">
        <v>110</v>
      </c>
      <c r="G212" s="25" t="s">
        <v>71</v>
      </c>
      <c r="H212" s="22">
        <v>1</v>
      </c>
      <c r="I212" s="22">
        <f t="shared" si="4"/>
        <v>0.05</v>
      </c>
      <c r="J212" s="22">
        <v>34</v>
      </c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>
        <v>25</v>
      </c>
      <c r="V212" s="22"/>
      <c r="W212" s="22"/>
      <c r="X212" s="22"/>
      <c r="Y212" s="22"/>
      <c r="Z212" s="22"/>
      <c r="AA212" s="22"/>
      <c r="AB212" s="22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1:42" x14ac:dyDescent="0.25">
      <c r="A213" s="24">
        <v>41611</v>
      </c>
      <c r="B213" s="22">
        <v>1</v>
      </c>
      <c r="C213" s="22" t="s">
        <v>109</v>
      </c>
      <c r="D213" s="22" t="s">
        <v>243</v>
      </c>
      <c r="E213" s="22" t="s">
        <v>39</v>
      </c>
      <c r="F213" s="22" t="s">
        <v>110</v>
      </c>
      <c r="G213" s="25" t="s">
        <v>71</v>
      </c>
      <c r="H213" s="22">
        <v>1</v>
      </c>
      <c r="I213" s="22">
        <f t="shared" si="4"/>
        <v>0.05</v>
      </c>
      <c r="J213" s="22">
        <v>34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>
        <v>25</v>
      </c>
      <c r="V213" s="22"/>
      <c r="W213" s="22"/>
      <c r="X213" s="22"/>
      <c r="Y213" s="22"/>
      <c r="Z213" s="22"/>
      <c r="AA213" s="22"/>
      <c r="AB213" s="22"/>
    </row>
    <row r="214" spans="1:42" x14ac:dyDescent="0.25">
      <c r="A214" s="24">
        <v>41611</v>
      </c>
      <c r="B214" s="22">
        <v>1</v>
      </c>
      <c r="C214" s="22" t="s">
        <v>109</v>
      </c>
      <c r="D214" s="22" t="s">
        <v>243</v>
      </c>
      <c r="E214" s="22" t="s">
        <v>39</v>
      </c>
      <c r="F214" s="22" t="s">
        <v>110</v>
      </c>
      <c r="G214" s="25" t="s">
        <v>71</v>
      </c>
      <c r="H214" s="22">
        <v>1</v>
      </c>
      <c r="I214" s="22">
        <f t="shared" si="4"/>
        <v>0.05</v>
      </c>
      <c r="J214" s="22">
        <v>34</v>
      </c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>
        <v>30</v>
      </c>
      <c r="V214" s="22"/>
      <c r="W214" s="22"/>
      <c r="X214" s="22"/>
      <c r="Y214" s="22"/>
      <c r="Z214" s="22"/>
      <c r="AA214" s="22"/>
      <c r="AB214" s="22"/>
    </row>
    <row r="215" spans="1:42" s="33" customFormat="1" x14ac:dyDescent="0.25">
      <c r="A215" s="24">
        <v>41611</v>
      </c>
      <c r="B215" s="40">
        <v>1</v>
      </c>
      <c r="C215" s="22" t="s">
        <v>109</v>
      </c>
      <c r="D215" s="40" t="s">
        <v>243</v>
      </c>
      <c r="E215" s="40" t="s">
        <v>39</v>
      </c>
      <c r="F215" s="40" t="s">
        <v>110</v>
      </c>
      <c r="G215" s="42" t="s">
        <v>71</v>
      </c>
      <c r="H215" s="40">
        <v>1</v>
      </c>
      <c r="I215" s="22">
        <f t="shared" si="4"/>
        <v>0.05</v>
      </c>
      <c r="J215" s="22">
        <v>34</v>
      </c>
      <c r="K215" s="22"/>
      <c r="L215" s="22"/>
      <c r="M215" s="22"/>
      <c r="N215" s="22"/>
      <c r="O215" s="22"/>
      <c r="P215" s="22"/>
      <c r="Q215" s="40"/>
      <c r="R215" s="22"/>
      <c r="S215" s="22"/>
      <c r="T215" s="22"/>
      <c r="U215" s="22">
        <v>30</v>
      </c>
      <c r="V215" s="22"/>
      <c r="W215" s="22"/>
      <c r="X215" s="22"/>
      <c r="Y215" s="22"/>
      <c r="Z215" s="22"/>
      <c r="AA215" s="22"/>
      <c r="AB215" s="22"/>
    </row>
    <row r="216" spans="1:42" x14ac:dyDescent="0.25">
      <c r="A216" s="24">
        <v>41611</v>
      </c>
      <c r="B216" s="22">
        <v>1</v>
      </c>
      <c r="C216" s="22" t="s">
        <v>109</v>
      </c>
      <c r="D216" s="22" t="s">
        <v>243</v>
      </c>
      <c r="E216" s="22" t="s">
        <v>39</v>
      </c>
      <c r="F216" s="22" t="s">
        <v>110</v>
      </c>
      <c r="G216" s="25" t="s">
        <v>71</v>
      </c>
      <c r="H216" s="22">
        <v>1</v>
      </c>
      <c r="I216" s="22">
        <f t="shared" si="4"/>
        <v>0.05</v>
      </c>
      <c r="J216" s="22">
        <v>34</v>
      </c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>
        <v>30</v>
      </c>
      <c r="V216" s="22"/>
      <c r="W216" s="22"/>
      <c r="X216" s="22"/>
      <c r="Y216" s="22"/>
      <c r="Z216" s="22"/>
      <c r="AA216" s="22"/>
      <c r="AB216" s="22"/>
    </row>
    <row r="217" spans="1:42" x14ac:dyDescent="0.25">
      <c r="A217" s="24">
        <v>41611</v>
      </c>
      <c r="B217" s="22">
        <v>1</v>
      </c>
      <c r="C217" s="22" t="s">
        <v>109</v>
      </c>
      <c r="D217" s="22" t="s">
        <v>243</v>
      </c>
      <c r="E217" s="22" t="s">
        <v>39</v>
      </c>
      <c r="F217" s="22" t="s">
        <v>110</v>
      </c>
      <c r="G217" s="25" t="s">
        <v>71</v>
      </c>
      <c r="H217" s="22">
        <v>1</v>
      </c>
      <c r="I217" s="22">
        <f t="shared" si="4"/>
        <v>0.05</v>
      </c>
      <c r="J217" s="22">
        <v>34</v>
      </c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>
        <v>30</v>
      </c>
      <c r="V217" s="22"/>
      <c r="W217" s="22"/>
      <c r="X217" s="22"/>
      <c r="Y217" s="22"/>
      <c r="Z217" s="22"/>
      <c r="AA217" s="22"/>
      <c r="AB217" s="22"/>
    </row>
    <row r="218" spans="1:42" x14ac:dyDescent="0.25">
      <c r="A218" s="24">
        <v>41611</v>
      </c>
      <c r="B218" s="22">
        <v>1</v>
      </c>
      <c r="C218" s="22" t="s">
        <v>109</v>
      </c>
      <c r="D218" s="22" t="s">
        <v>243</v>
      </c>
      <c r="E218" s="22" t="s">
        <v>39</v>
      </c>
      <c r="F218" s="22" t="s">
        <v>110</v>
      </c>
      <c r="G218" s="25" t="s">
        <v>71</v>
      </c>
      <c r="H218" s="22">
        <v>1</v>
      </c>
      <c r="I218" s="22">
        <f t="shared" si="4"/>
        <v>0.05</v>
      </c>
      <c r="J218" s="22">
        <v>34</v>
      </c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>
        <v>30</v>
      </c>
      <c r="V218" s="22"/>
      <c r="W218" s="22"/>
      <c r="X218" s="22"/>
      <c r="Y218" s="22"/>
      <c r="Z218" s="22"/>
      <c r="AA218" s="22"/>
      <c r="AB218" s="22"/>
    </row>
    <row r="219" spans="1:42" x14ac:dyDescent="0.25">
      <c r="A219" s="24">
        <v>41611</v>
      </c>
      <c r="B219" s="22">
        <v>1</v>
      </c>
      <c r="C219" s="22" t="s">
        <v>109</v>
      </c>
      <c r="D219" s="22" t="s">
        <v>243</v>
      </c>
      <c r="E219" s="22" t="s">
        <v>39</v>
      </c>
      <c r="F219" s="22" t="s">
        <v>110</v>
      </c>
      <c r="G219" s="25" t="s">
        <v>71</v>
      </c>
      <c r="H219" s="22">
        <v>1</v>
      </c>
      <c r="I219" s="22">
        <f t="shared" si="4"/>
        <v>0.05</v>
      </c>
      <c r="J219" s="22">
        <v>34</v>
      </c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>
        <v>30</v>
      </c>
      <c r="V219" s="22"/>
      <c r="W219" s="22"/>
      <c r="X219" s="22"/>
      <c r="Y219" s="22"/>
      <c r="Z219" s="22"/>
      <c r="AA219" s="22"/>
      <c r="AB219" s="22"/>
    </row>
    <row r="220" spans="1:42" x14ac:dyDescent="0.25">
      <c r="A220" s="24">
        <v>41611</v>
      </c>
      <c r="B220" s="22">
        <v>1</v>
      </c>
      <c r="C220" s="22" t="s">
        <v>109</v>
      </c>
      <c r="D220" s="22" t="s">
        <v>243</v>
      </c>
      <c r="E220" s="22" t="s">
        <v>39</v>
      </c>
      <c r="F220" s="22" t="s">
        <v>110</v>
      </c>
      <c r="G220" s="25" t="s">
        <v>71</v>
      </c>
      <c r="H220" s="22">
        <v>1</v>
      </c>
      <c r="I220" s="22">
        <f t="shared" si="4"/>
        <v>0.05</v>
      </c>
      <c r="J220" s="22">
        <v>34</v>
      </c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>
        <v>30</v>
      </c>
      <c r="V220" s="22"/>
      <c r="W220" s="22"/>
      <c r="X220" s="22"/>
      <c r="Y220" s="22"/>
      <c r="Z220" s="22"/>
      <c r="AA220" s="22"/>
      <c r="AB220" s="22"/>
    </row>
    <row r="221" spans="1:42" x14ac:dyDescent="0.25">
      <c r="A221" s="24">
        <v>41611</v>
      </c>
      <c r="B221" s="22">
        <v>1</v>
      </c>
      <c r="C221" s="22" t="s">
        <v>109</v>
      </c>
      <c r="D221" s="22" t="s">
        <v>243</v>
      </c>
      <c r="E221" s="22" t="s">
        <v>39</v>
      </c>
      <c r="F221" s="22" t="s">
        <v>110</v>
      </c>
      <c r="G221" s="25" t="s">
        <v>71</v>
      </c>
      <c r="H221" s="22">
        <v>1</v>
      </c>
      <c r="I221" s="22">
        <f t="shared" si="4"/>
        <v>0.05</v>
      </c>
      <c r="J221" s="22">
        <v>34</v>
      </c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>
        <v>30</v>
      </c>
      <c r="V221" s="22"/>
      <c r="W221" s="22"/>
      <c r="X221" s="22"/>
      <c r="Y221" s="22"/>
      <c r="Z221" s="22"/>
      <c r="AA221" s="22"/>
      <c r="AB221" s="22"/>
    </row>
    <row r="222" spans="1:42" x14ac:dyDescent="0.25">
      <c r="A222" s="24">
        <v>41611</v>
      </c>
      <c r="B222" s="22">
        <v>1</v>
      </c>
      <c r="C222" s="22" t="s">
        <v>109</v>
      </c>
      <c r="D222" s="22" t="s">
        <v>243</v>
      </c>
      <c r="E222" s="22" t="s">
        <v>39</v>
      </c>
      <c r="F222" s="22" t="s">
        <v>110</v>
      </c>
      <c r="G222" s="25" t="s">
        <v>71</v>
      </c>
      <c r="H222" s="22">
        <v>1</v>
      </c>
      <c r="I222" s="22">
        <f t="shared" si="4"/>
        <v>0.05</v>
      </c>
      <c r="J222" s="22">
        <v>34</v>
      </c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>
        <v>35</v>
      </c>
      <c r="V222" s="22"/>
      <c r="W222" s="22"/>
      <c r="X222" s="22"/>
      <c r="Y222" s="22"/>
      <c r="Z222" s="22"/>
      <c r="AA222" s="22"/>
      <c r="AB222" s="22"/>
    </row>
    <row r="223" spans="1:42" x14ac:dyDescent="0.25">
      <c r="A223" s="24">
        <v>41611</v>
      </c>
      <c r="B223" s="22">
        <v>1</v>
      </c>
      <c r="C223" s="22" t="s">
        <v>109</v>
      </c>
      <c r="D223" s="22" t="s">
        <v>243</v>
      </c>
      <c r="E223" s="22" t="s">
        <v>39</v>
      </c>
      <c r="F223" s="22" t="s">
        <v>110</v>
      </c>
      <c r="G223" s="25" t="s">
        <v>71</v>
      </c>
      <c r="H223" s="22">
        <v>1</v>
      </c>
      <c r="I223" s="22">
        <f t="shared" si="4"/>
        <v>0.05</v>
      </c>
      <c r="J223" s="22">
        <v>34</v>
      </c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>
        <v>35</v>
      </c>
      <c r="V223" s="22"/>
      <c r="W223" s="22"/>
      <c r="X223" s="22"/>
      <c r="Y223" s="22"/>
      <c r="Z223" s="22"/>
      <c r="AA223" s="22"/>
      <c r="AB223" s="22"/>
    </row>
    <row r="224" spans="1:42" x14ac:dyDescent="0.25">
      <c r="A224" s="24">
        <v>41611</v>
      </c>
      <c r="B224" s="22">
        <v>1</v>
      </c>
      <c r="C224" s="22" t="s">
        <v>109</v>
      </c>
      <c r="D224" s="22" t="s">
        <v>243</v>
      </c>
      <c r="E224" s="22" t="s">
        <v>39</v>
      </c>
      <c r="F224" s="22" t="s">
        <v>110</v>
      </c>
      <c r="G224" s="25" t="s">
        <v>71</v>
      </c>
      <c r="H224" s="22">
        <v>1</v>
      </c>
      <c r="I224" s="22">
        <f t="shared" si="4"/>
        <v>0.05</v>
      </c>
      <c r="J224" s="22">
        <v>34</v>
      </c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>
        <v>35</v>
      </c>
      <c r="V224" s="22"/>
      <c r="W224" s="22"/>
      <c r="X224" s="22"/>
      <c r="Y224" s="22"/>
      <c r="Z224" s="22"/>
      <c r="AA224" s="22"/>
      <c r="AB224" s="22"/>
    </row>
    <row r="225" spans="1:28" x14ac:dyDescent="0.25">
      <c r="A225" s="24">
        <v>41611</v>
      </c>
      <c r="B225" s="22">
        <v>1</v>
      </c>
      <c r="C225" s="22" t="s">
        <v>109</v>
      </c>
      <c r="D225" s="22" t="s">
        <v>243</v>
      </c>
      <c r="E225" s="22" t="s">
        <v>39</v>
      </c>
      <c r="F225" s="22" t="s">
        <v>110</v>
      </c>
      <c r="G225" s="25" t="s">
        <v>71</v>
      </c>
      <c r="H225" s="22">
        <v>1</v>
      </c>
      <c r="I225" s="22">
        <f t="shared" si="4"/>
        <v>0.05</v>
      </c>
      <c r="J225" s="22">
        <v>34</v>
      </c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>
        <v>35</v>
      </c>
      <c r="V225" s="22"/>
      <c r="W225" s="22"/>
      <c r="X225" s="22"/>
      <c r="Y225" s="22"/>
      <c r="Z225" s="22"/>
      <c r="AA225" s="22"/>
      <c r="AB225" s="22"/>
    </row>
    <row r="226" spans="1:28" x14ac:dyDescent="0.25">
      <c r="A226" s="24">
        <v>41611</v>
      </c>
      <c r="B226" s="22">
        <v>1</v>
      </c>
      <c r="C226" s="22" t="s">
        <v>109</v>
      </c>
      <c r="D226" s="22" t="s">
        <v>243</v>
      </c>
      <c r="E226" s="22" t="s">
        <v>39</v>
      </c>
      <c r="F226" s="22" t="s">
        <v>110</v>
      </c>
      <c r="G226" s="25" t="s">
        <v>71</v>
      </c>
      <c r="H226" s="22">
        <v>1</v>
      </c>
      <c r="I226" s="22">
        <f t="shared" si="4"/>
        <v>0.05</v>
      </c>
      <c r="J226" s="22">
        <v>34</v>
      </c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>
        <v>35</v>
      </c>
      <c r="V226" s="22"/>
      <c r="W226" s="22"/>
      <c r="X226" s="22"/>
      <c r="Y226" s="22"/>
      <c r="Z226" s="22"/>
      <c r="AA226" s="22"/>
      <c r="AB226" s="22"/>
    </row>
    <row r="227" spans="1:28" x14ac:dyDescent="0.25">
      <c r="A227" s="24">
        <v>41611</v>
      </c>
      <c r="B227" s="22">
        <v>1</v>
      </c>
      <c r="C227" s="22" t="s">
        <v>109</v>
      </c>
      <c r="D227" s="22" t="s">
        <v>243</v>
      </c>
      <c r="E227" s="22" t="s">
        <v>39</v>
      </c>
      <c r="F227" s="22" t="s">
        <v>110</v>
      </c>
      <c r="G227" s="25" t="s">
        <v>71</v>
      </c>
      <c r="H227" s="22">
        <v>1</v>
      </c>
      <c r="I227" s="22">
        <f t="shared" si="4"/>
        <v>0.05</v>
      </c>
      <c r="J227" s="22">
        <v>34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>
        <v>35</v>
      </c>
      <c r="V227" s="22"/>
      <c r="W227" s="22"/>
      <c r="X227" s="22"/>
      <c r="Y227" s="22"/>
      <c r="Z227" s="22"/>
      <c r="AA227" s="22"/>
      <c r="AB227" s="22"/>
    </row>
    <row r="228" spans="1:28" x14ac:dyDescent="0.25">
      <c r="A228" s="24">
        <v>41611</v>
      </c>
      <c r="B228" s="22">
        <v>1</v>
      </c>
      <c r="C228" s="22" t="s">
        <v>109</v>
      </c>
      <c r="D228" s="22" t="s">
        <v>243</v>
      </c>
      <c r="E228" s="22" t="s">
        <v>39</v>
      </c>
      <c r="F228" s="22" t="s">
        <v>110</v>
      </c>
      <c r="G228" s="25" t="s">
        <v>71</v>
      </c>
      <c r="H228" s="22">
        <v>1</v>
      </c>
      <c r="I228" s="22">
        <f t="shared" si="4"/>
        <v>0.05</v>
      </c>
      <c r="J228" s="22">
        <v>34</v>
      </c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>
        <v>35</v>
      </c>
      <c r="V228" s="22"/>
      <c r="W228" s="22"/>
      <c r="X228" s="22"/>
      <c r="Y228" s="22"/>
      <c r="Z228" s="22"/>
      <c r="AA228" s="22"/>
      <c r="AB228" s="22"/>
    </row>
    <row r="229" spans="1:28" x14ac:dyDescent="0.25">
      <c r="A229" s="24">
        <v>41611</v>
      </c>
      <c r="B229" s="22">
        <v>1</v>
      </c>
      <c r="C229" s="22" t="s">
        <v>109</v>
      </c>
      <c r="D229" s="22" t="s">
        <v>243</v>
      </c>
      <c r="E229" s="22" t="s">
        <v>39</v>
      </c>
      <c r="F229" s="22" t="s">
        <v>110</v>
      </c>
      <c r="G229" s="25" t="s">
        <v>71</v>
      </c>
      <c r="H229" s="22">
        <v>1</v>
      </c>
      <c r="I229" s="22">
        <f t="shared" si="4"/>
        <v>0.05</v>
      </c>
      <c r="J229" s="22">
        <v>34</v>
      </c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>
        <v>40</v>
      </c>
      <c r="V229" s="22"/>
      <c r="W229" s="22"/>
      <c r="X229" s="22"/>
      <c r="Y229" s="22"/>
      <c r="Z229" s="22"/>
      <c r="AA229" s="22"/>
      <c r="AB229" s="22"/>
    </row>
    <row r="230" spans="1:28" x14ac:dyDescent="0.25">
      <c r="A230" s="24">
        <v>41611</v>
      </c>
      <c r="B230" s="22">
        <v>1</v>
      </c>
      <c r="C230" s="22" t="s">
        <v>109</v>
      </c>
      <c r="D230" s="22" t="s">
        <v>243</v>
      </c>
      <c r="E230" s="22" t="s">
        <v>39</v>
      </c>
      <c r="F230" s="22" t="s">
        <v>110</v>
      </c>
      <c r="G230" s="25" t="s">
        <v>71</v>
      </c>
      <c r="H230" s="22">
        <v>1</v>
      </c>
      <c r="I230" s="22">
        <f t="shared" si="4"/>
        <v>0.05</v>
      </c>
      <c r="J230" s="22">
        <v>34</v>
      </c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>
        <v>40</v>
      </c>
      <c r="V230" s="22"/>
      <c r="W230" s="22"/>
      <c r="X230" s="22"/>
      <c r="Y230" s="22"/>
      <c r="Z230" s="22"/>
      <c r="AA230" s="22"/>
      <c r="AB230" s="22"/>
    </row>
    <row r="231" spans="1:28" x14ac:dyDescent="0.25">
      <c r="A231" s="24">
        <v>41611</v>
      </c>
      <c r="B231" s="22">
        <v>1</v>
      </c>
      <c r="C231" s="22" t="s">
        <v>109</v>
      </c>
      <c r="D231" s="22" t="s">
        <v>243</v>
      </c>
      <c r="E231" s="22" t="s">
        <v>39</v>
      </c>
      <c r="F231" s="22" t="s">
        <v>110</v>
      </c>
      <c r="G231" s="25" t="s">
        <v>71</v>
      </c>
      <c r="H231" s="22">
        <v>1</v>
      </c>
      <c r="I231" s="22">
        <f t="shared" si="4"/>
        <v>0.05</v>
      </c>
      <c r="J231" s="22">
        <v>34</v>
      </c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>
        <v>40</v>
      </c>
      <c r="V231" s="22"/>
      <c r="W231" s="22"/>
      <c r="X231" s="22"/>
      <c r="Y231" s="22"/>
      <c r="Z231" s="22"/>
      <c r="AA231" s="22"/>
      <c r="AB231" s="22"/>
    </row>
    <row r="232" spans="1:28" x14ac:dyDescent="0.25">
      <c r="A232" s="24">
        <v>41611</v>
      </c>
      <c r="B232" s="22">
        <v>1</v>
      </c>
      <c r="C232" s="22" t="s">
        <v>109</v>
      </c>
      <c r="D232" s="22" t="s">
        <v>243</v>
      </c>
      <c r="E232" s="22" t="s">
        <v>39</v>
      </c>
      <c r="F232" s="22" t="s">
        <v>110</v>
      </c>
      <c r="G232" s="25" t="s">
        <v>71</v>
      </c>
      <c r="H232" s="22">
        <v>1</v>
      </c>
      <c r="I232" s="22">
        <f t="shared" si="4"/>
        <v>0.05</v>
      </c>
      <c r="J232" s="22">
        <v>34</v>
      </c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>
        <v>45</v>
      </c>
      <c r="V232" s="22"/>
      <c r="W232" s="22"/>
      <c r="X232" s="22"/>
      <c r="Y232" s="22"/>
      <c r="Z232" s="22"/>
      <c r="AA232" s="22"/>
      <c r="AB232" s="22"/>
    </row>
    <row r="233" spans="1:28" x14ac:dyDescent="0.25">
      <c r="A233" s="24">
        <v>41611</v>
      </c>
      <c r="B233" s="22">
        <v>1</v>
      </c>
      <c r="C233" s="22" t="s">
        <v>109</v>
      </c>
      <c r="D233" s="22" t="s">
        <v>243</v>
      </c>
      <c r="E233" s="22" t="s">
        <v>39</v>
      </c>
      <c r="F233" s="22" t="s">
        <v>110</v>
      </c>
      <c r="G233" s="25" t="s">
        <v>71</v>
      </c>
      <c r="H233" s="22">
        <v>1</v>
      </c>
      <c r="I233" s="22">
        <f t="shared" si="4"/>
        <v>0.05</v>
      </c>
      <c r="J233" s="22">
        <v>34</v>
      </c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>
        <v>45</v>
      </c>
      <c r="V233" s="22"/>
      <c r="W233" s="22"/>
      <c r="X233" s="22"/>
      <c r="Y233" s="22"/>
      <c r="Z233" s="22"/>
      <c r="AA233" s="22"/>
      <c r="AB233" s="22"/>
    </row>
    <row r="234" spans="1:28" x14ac:dyDescent="0.25">
      <c r="A234" s="24">
        <v>41611</v>
      </c>
      <c r="B234" s="22">
        <v>1</v>
      </c>
      <c r="C234" s="22" t="s">
        <v>109</v>
      </c>
      <c r="D234" s="22" t="s">
        <v>243</v>
      </c>
      <c r="E234" s="22" t="s">
        <v>39</v>
      </c>
      <c r="F234" s="22" t="s">
        <v>110</v>
      </c>
      <c r="G234" s="25" t="s">
        <v>71</v>
      </c>
      <c r="H234" s="22">
        <v>1</v>
      </c>
      <c r="I234" s="22">
        <f t="shared" si="4"/>
        <v>0.05</v>
      </c>
      <c r="J234" s="22">
        <v>34</v>
      </c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>
        <v>45</v>
      </c>
      <c r="V234" s="22"/>
      <c r="W234" s="22"/>
      <c r="X234" s="22"/>
      <c r="Y234" s="22"/>
      <c r="Z234" s="22"/>
      <c r="AA234" s="22"/>
      <c r="AB234" s="22"/>
    </row>
    <row r="235" spans="1:28" x14ac:dyDescent="0.25">
      <c r="A235" s="24">
        <v>41611</v>
      </c>
      <c r="B235" s="22">
        <v>1</v>
      </c>
      <c r="C235" s="22" t="s">
        <v>109</v>
      </c>
      <c r="D235" s="22" t="s">
        <v>243</v>
      </c>
      <c r="E235" s="22" t="s">
        <v>39</v>
      </c>
      <c r="F235" s="22" t="s">
        <v>110</v>
      </c>
      <c r="G235" s="25" t="s">
        <v>71</v>
      </c>
      <c r="H235" s="22">
        <v>1</v>
      </c>
      <c r="I235" s="22">
        <f t="shared" si="4"/>
        <v>0.05</v>
      </c>
      <c r="J235" s="22">
        <v>34</v>
      </c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>
        <v>50</v>
      </c>
      <c r="V235" s="22"/>
      <c r="W235" s="22"/>
      <c r="X235" s="22"/>
      <c r="Y235" s="22"/>
      <c r="Z235" s="22"/>
      <c r="AA235" s="22"/>
      <c r="AB235" s="22"/>
    </row>
    <row r="236" spans="1:28" x14ac:dyDescent="0.25">
      <c r="A236" s="24">
        <v>41611</v>
      </c>
      <c r="B236" s="22">
        <v>1</v>
      </c>
      <c r="C236" s="22" t="s">
        <v>109</v>
      </c>
      <c r="D236" s="22" t="s">
        <v>243</v>
      </c>
      <c r="E236" s="22" t="s">
        <v>39</v>
      </c>
      <c r="F236" s="22" t="s">
        <v>110</v>
      </c>
      <c r="G236" s="25" t="s">
        <v>71</v>
      </c>
      <c r="H236" s="22">
        <v>1</v>
      </c>
      <c r="I236" s="22">
        <f t="shared" si="4"/>
        <v>0.05</v>
      </c>
      <c r="J236" s="22">
        <v>34</v>
      </c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>
        <v>50</v>
      </c>
      <c r="V236" s="22"/>
      <c r="W236" s="22"/>
      <c r="X236" s="22"/>
      <c r="Y236" s="22"/>
      <c r="Z236" s="22"/>
      <c r="AA236" s="22"/>
      <c r="AB236" s="22"/>
    </row>
    <row r="237" spans="1:28" x14ac:dyDescent="0.25">
      <c r="A237" s="24">
        <v>41611</v>
      </c>
      <c r="B237" s="22">
        <v>1</v>
      </c>
      <c r="C237" s="22" t="s">
        <v>109</v>
      </c>
      <c r="D237" s="22" t="s">
        <v>243</v>
      </c>
      <c r="E237" s="22" t="s">
        <v>39</v>
      </c>
      <c r="F237" s="22" t="s">
        <v>110</v>
      </c>
      <c r="G237" s="25" t="s">
        <v>71</v>
      </c>
      <c r="H237" s="22">
        <v>1</v>
      </c>
      <c r="I237" s="22">
        <f t="shared" si="4"/>
        <v>0.05</v>
      </c>
      <c r="J237" s="22">
        <v>34</v>
      </c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>
        <v>60</v>
      </c>
      <c r="V237" s="22"/>
      <c r="W237" s="22"/>
      <c r="X237" s="22"/>
      <c r="Y237" s="22"/>
      <c r="Z237" s="22"/>
      <c r="AA237" s="22"/>
      <c r="AB237" s="22"/>
    </row>
    <row r="238" spans="1:28" x14ac:dyDescent="0.25">
      <c r="A238" s="24">
        <v>41611</v>
      </c>
      <c r="B238" s="22">
        <v>1</v>
      </c>
      <c r="C238" s="22" t="s">
        <v>109</v>
      </c>
      <c r="D238" s="22" t="s">
        <v>243</v>
      </c>
      <c r="E238" s="22" t="s">
        <v>39</v>
      </c>
      <c r="F238" s="22" t="s">
        <v>110</v>
      </c>
      <c r="G238" s="25" t="s">
        <v>71</v>
      </c>
      <c r="H238" s="22">
        <v>1</v>
      </c>
      <c r="I238" s="22">
        <f t="shared" si="4"/>
        <v>0.05</v>
      </c>
      <c r="J238" s="22">
        <v>34</v>
      </c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>
        <v>60</v>
      </c>
      <c r="V238" s="22"/>
      <c r="W238" s="22"/>
      <c r="X238" s="22"/>
      <c r="Y238" s="22"/>
      <c r="Z238" s="22"/>
      <c r="AA238" s="22"/>
      <c r="AB238" s="22"/>
    </row>
    <row r="239" spans="1:28" x14ac:dyDescent="0.25">
      <c r="A239" s="24">
        <v>41611</v>
      </c>
      <c r="B239" s="22">
        <v>1</v>
      </c>
      <c r="C239" s="22" t="s">
        <v>109</v>
      </c>
      <c r="D239" s="22" t="s">
        <v>243</v>
      </c>
      <c r="E239" s="22" t="s">
        <v>39</v>
      </c>
      <c r="F239" s="22" t="s">
        <v>110</v>
      </c>
      <c r="G239" s="25" t="s">
        <v>71</v>
      </c>
      <c r="H239" s="22">
        <v>1</v>
      </c>
      <c r="I239" s="22">
        <f t="shared" si="4"/>
        <v>0.05</v>
      </c>
      <c r="J239" s="22">
        <v>34</v>
      </c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>
        <v>75</v>
      </c>
      <c r="V239" s="22"/>
      <c r="W239" s="22"/>
      <c r="X239" s="22"/>
      <c r="Y239" s="22"/>
      <c r="Z239" s="22"/>
      <c r="AA239" s="22"/>
      <c r="AB239" s="22"/>
    </row>
    <row r="240" spans="1:28" x14ac:dyDescent="0.25">
      <c r="A240" s="24">
        <v>41611</v>
      </c>
      <c r="B240" s="22">
        <v>1</v>
      </c>
      <c r="C240" s="22" t="s">
        <v>109</v>
      </c>
      <c r="D240" s="22" t="s">
        <v>243</v>
      </c>
      <c r="E240" s="22" t="s">
        <v>39</v>
      </c>
      <c r="F240" s="22" t="s">
        <v>110</v>
      </c>
      <c r="G240" s="25" t="s">
        <v>71</v>
      </c>
      <c r="H240" s="22">
        <v>1</v>
      </c>
      <c r="I240" s="22">
        <f t="shared" si="4"/>
        <v>0.05</v>
      </c>
      <c r="J240" s="22">
        <v>34</v>
      </c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>
        <v>80</v>
      </c>
      <c r="V240" s="22"/>
      <c r="W240" s="22"/>
      <c r="X240" s="22"/>
      <c r="Y240" s="22"/>
      <c r="Z240" s="22"/>
      <c r="AA240" s="22"/>
      <c r="AB240" s="22"/>
    </row>
    <row r="241" spans="1:28" x14ac:dyDescent="0.25">
      <c r="A241" s="24">
        <v>41611</v>
      </c>
      <c r="B241" s="22">
        <v>1</v>
      </c>
      <c r="C241" s="22" t="s">
        <v>109</v>
      </c>
      <c r="D241" s="22" t="s">
        <v>243</v>
      </c>
      <c r="E241" s="22" t="s">
        <v>39</v>
      </c>
      <c r="F241" s="22" t="s">
        <v>110</v>
      </c>
      <c r="G241" s="25" t="s">
        <v>71</v>
      </c>
      <c r="H241" s="22">
        <v>1</v>
      </c>
      <c r="I241" s="22">
        <f t="shared" si="4"/>
        <v>0.05</v>
      </c>
      <c r="J241" s="22">
        <v>34</v>
      </c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>
        <v>80</v>
      </c>
      <c r="V241" s="22"/>
      <c r="W241" s="22"/>
      <c r="X241" s="22"/>
      <c r="Y241" s="22"/>
      <c r="Z241" s="22"/>
      <c r="AA241" s="22"/>
      <c r="AB241" s="22"/>
    </row>
    <row r="242" spans="1:28" x14ac:dyDescent="0.25">
      <c r="A242" s="24">
        <v>41611</v>
      </c>
      <c r="B242" s="22">
        <v>1</v>
      </c>
      <c r="C242" s="22" t="s">
        <v>109</v>
      </c>
      <c r="D242" s="22" t="s">
        <v>243</v>
      </c>
      <c r="E242" s="22" t="s">
        <v>39</v>
      </c>
      <c r="F242" s="22" t="s">
        <v>110</v>
      </c>
      <c r="G242" s="25" t="s">
        <v>71</v>
      </c>
      <c r="H242" s="22">
        <v>1</v>
      </c>
      <c r="I242" s="22">
        <f t="shared" si="4"/>
        <v>0.05</v>
      </c>
      <c r="J242" s="22">
        <v>34</v>
      </c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>
        <v>90</v>
      </c>
      <c r="V242" s="22"/>
      <c r="W242" s="22"/>
      <c r="X242" s="22"/>
      <c r="Y242" s="22"/>
      <c r="Z242" s="22"/>
      <c r="AA242" s="22"/>
      <c r="AB242" s="22"/>
    </row>
    <row r="243" spans="1:28" x14ac:dyDescent="0.25">
      <c r="A243" s="24">
        <v>41611</v>
      </c>
      <c r="B243" s="22">
        <v>1</v>
      </c>
      <c r="C243" s="22" t="s">
        <v>109</v>
      </c>
      <c r="D243" s="22" t="s">
        <v>243</v>
      </c>
      <c r="E243" s="22" t="s">
        <v>39</v>
      </c>
      <c r="F243" s="22" t="s">
        <v>110</v>
      </c>
      <c r="G243" s="25" t="s">
        <v>73</v>
      </c>
      <c r="H243" s="22">
        <v>1</v>
      </c>
      <c r="I243" s="22">
        <f t="shared" si="4"/>
        <v>0.05</v>
      </c>
      <c r="J243" s="22">
        <v>34</v>
      </c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>
        <v>5</v>
      </c>
      <c r="V243" s="22"/>
      <c r="W243" s="22"/>
      <c r="X243" s="22"/>
      <c r="Y243" s="22"/>
      <c r="Z243" s="22"/>
      <c r="AA243" s="22"/>
      <c r="AB243" s="22"/>
    </row>
    <row r="244" spans="1:28" x14ac:dyDescent="0.25">
      <c r="A244" s="24">
        <v>41611</v>
      </c>
      <c r="B244" s="22">
        <v>1</v>
      </c>
      <c r="C244" s="22" t="s">
        <v>109</v>
      </c>
      <c r="D244" s="22" t="s">
        <v>243</v>
      </c>
      <c r="E244" s="22" t="s">
        <v>39</v>
      </c>
      <c r="F244" s="22" t="s">
        <v>110</v>
      </c>
      <c r="G244" s="25" t="s">
        <v>73</v>
      </c>
      <c r="H244" s="22">
        <v>1</v>
      </c>
      <c r="I244" s="22">
        <f t="shared" si="4"/>
        <v>0.05</v>
      </c>
      <c r="J244" s="22">
        <v>34</v>
      </c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>
        <v>5</v>
      </c>
      <c r="V244" s="22"/>
      <c r="W244" s="22"/>
      <c r="X244" s="22"/>
      <c r="Y244" s="22"/>
      <c r="Z244" s="22"/>
      <c r="AA244" s="22"/>
      <c r="AB244" s="22"/>
    </row>
    <row r="245" spans="1:28" x14ac:dyDescent="0.25">
      <c r="A245" s="24">
        <v>41611</v>
      </c>
      <c r="B245" s="22">
        <v>1</v>
      </c>
      <c r="C245" s="22" t="s">
        <v>109</v>
      </c>
      <c r="D245" s="22" t="s">
        <v>243</v>
      </c>
      <c r="E245" s="22" t="s">
        <v>39</v>
      </c>
      <c r="F245" s="22" t="s">
        <v>110</v>
      </c>
      <c r="G245" s="25" t="s">
        <v>73</v>
      </c>
      <c r="H245" s="22">
        <v>1</v>
      </c>
      <c r="I245" s="22">
        <f t="shared" si="4"/>
        <v>0.05</v>
      </c>
      <c r="J245" s="22">
        <v>34</v>
      </c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>
        <v>5</v>
      </c>
      <c r="V245" s="22"/>
      <c r="W245" s="22"/>
      <c r="X245" s="22"/>
      <c r="Y245" s="22"/>
      <c r="Z245" s="22"/>
      <c r="AA245" s="22"/>
      <c r="AB245" s="22"/>
    </row>
    <row r="246" spans="1:28" x14ac:dyDescent="0.25">
      <c r="A246" s="24">
        <v>41611</v>
      </c>
      <c r="B246" s="22">
        <v>1</v>
      </c>
      <c r="C246" s="22" t="s">
        <v>233</v>
      </c>
      <c r="D246" s="22" t="s">
        <v>234</v>
      </c>
      <c r="E246" s="22" t="s">
        <v>39</v>
      </c>
      <c r="F246" s="22" t="s">
        <v>110</v>
      </c>
      <c r="G246" s="25" t="s">
        <v>40</v>
      </c>
      <c r="H246" s="22">
        <v>1</v>
      </c>
      <c r="I246" s="22">
        <f t="shared" si="4"/>
        <v>0.05</v>
      </c>
      <c r="J246" s="22">
        <v>36</v>
      </c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>
        <v>10</v>
      </c>
      <c r="V246" s="22"/>
      <c r="W246" s="22"/>
      <c r="X246" s="22"/>
      <c r="Y246" s="22"/>
      <c r="Z246" s="22"/>
      <c r="AA246" s="22"/>
      <c r="AB246" s="22"/>
    </row>
    <row r="247" spans="1:28" x14ac:dyDescent="0.25">
      <c r="A247" s="24">
        <v>41611</v>
      </c>
      <c r="B247" s="22">
        <v>1</v>
      </c>
      <c r="C247" s="22" t="s">
        <v>233</v>
      </c>
      <c r="D247" s="22" t="s">
        <v>234</v>
      </c>
      <c r="E247" s="22" t="s">
        <v>39</v>
      </c>
      <c r="F247" s="22" t="s">
        <v>110</v>
      </c>
      <c r="G247" s="25" t="s">
        <v>40</v>
      </c>
      <c r="H247" s="22">
        <v>1</v>
      </c>
      <c r="I247" s="22">
        <f t="shared" si="4"/>
        <v>0.05</v>
      </c>
      <c r="J247" s="22">
        <v>36</v>
      </c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>
        <v>10</v>
      </c>
      <c r="V247" s="22"/>
      <c r="W247" s="22"/>
      <c r="X247" s="22"/>
      <c r="Y247" s="22"/>
      <c r="Z247" s="22"/>
      <c r="AA247" s="22"/>
      <c r="AB247" s="22"/>
    </row>
    <row r="248" spans="1:28" x14ac:dyDescent="0.25">
      <c r="A248" s="24">
        <v>41611</v>
      </c>
      <c r="B248" s="22">
        <v>1</v>
      </c>
      <c r="C248" s="22" t="s">
        <v>233</v>
      </c>
      <c r="D248" s="22" t="s">
        <v>234</v>
      </c>
      <c r="E248" s="22" t="s">
        <v>39</v>
      </c>
      <c r="F248" s="22" t="s">
        <v>110</v>
      </c>
      <c r="G248" s="25" t="s">
        <v>40</v>
      </c>
      <c r="H248" s="22">
        <v>1</v>
      </c>
      <c r="I248" s="22">
        <f t="shared" si="4"/>
        <v>0.05</v>
      </c>
      <c r="J248" s="22">
        <v>36</v>
      </c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>
        <v>10</v>
      </c>
      <c r="V248" s="22"/>
      <c r="W248" s="22"/>
      <c r="X248" s="22"/>
      <c r="Y248" s="22"/>
      <c r="Z248" s="22"/>
      <c r="AA248" s="22"/>
      <c r="AB248" s="22"/>
    </row>
    <row r="249" spans="1:28" x14ac:dyDescent="0.25">
      <c r="A249" s="24">
        <v>41611</v>
      </c>
      <c r="B249" s="22">
        <v>1</v>
      </c>
      <c r="C249" s="22" t="s">
        <v>233</v>
      </c>
      <c r="D249" s="22" t="s">
        <v>234</v>
      </c>
      <c r="E249" s="22" t="s">
        <v>39</v>
      </c>
      <c r="F249" s="22" t="s">
        <v>110</v>
      </c>
      <c r="G249" s="25" t="s">
        <v>40</v>
      </c>
      <c r="H249" s="22">
        <v>1</v>
      </c>
      <c r="I249" s="22">
        <f t="shared" si="4"/>
        <v>0.05</v>
      </c>
      <c r="J249" s="22">
        <v>36</v>
      </c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>
        <v>10</v>
      </c>
      <c r="V249" s="22"/>
      <c r="W249" s="22"/>
      <c r="X249" s="22"/>
      <c r="Y249" s="22"/>
      <c r="Z249" s="22"/>
      <c r="AA249" s="22"/>
      <c r="AB249" s="22"/>
    </row>
    <row r="250" spans="1:28" x14ac:dyDescent="0.25">
      <c r="A250" s="24">
        <v>41611</v>
      </c>
      <c r="B250" s="22">
        <v>1</v>
      </c>
      <c r="C250" s="22" t="s">
        <v>233</v>
      </c>
      <c r="D250" s="22" t="s">
        <v>234</v>
      </c>
      <c r="E250" s="22" t="s">
        <v>39</v>
      </c>
      <c r="F250" s="22" t="s">
        <v>110</v>
      </c>
      <c r="G250" s="25" t="s">
        <v>40</v>
      </c>
      <c r="H250" s="22">
        <v>1</v>
      </c>
      <c r="I250" s="22">
        <f t="shared" si="4"/>
        <v>0.05</v>
      </c>
      <c r="J250" s="22">
        <v>36</v>
      </c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>
        <v>10</v>
      </c>
      <c r="V250" s="22"/>
      <c r="W250" s="22"/>
      <c r="X250" s="22"/>
      <c r="Y250" s="22"/>
      <c r="Z250" s="22"/>
      <c r="AA250" s="22"/>
      <c r="AB250" s="22"/>
    </row>
    <row r="251" spans="1:28" x14ac:dyDescent="0.25">
      <c r="A251" s="24">
        <v>41611</v>
      </c>
      <c r="B251" s="22">
        <v>1</v>
      </c>
      <c r="C251" s="22" t="s">
        <v>233</v>
      </c>
      <c r="D251" s="22" t="s">
        <v>234</v>
      </c>
      <c r="E251" s="22" t="s">
        <v>39</v>
      </c>
      <c r="F251" s="22" t="s">
        <v>110</v>
      </c>
      <c r="G251" s="25" t="s">
        <v>40</v>
      </c>
      <c r="H251" s="22">
        <v>1</v>
      </c>
      <c r="I251" s="22">
        <f t="shared" si="4"/>
        <v>0.05</v>
      </c>
      <c r="J251" s="22">
        <v>36</v>
      </c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>
        <v>10</v>
      </c>
      <c r="V251" s="22"/>
      <c r="W251" s="22"/>
      <c r="X251" s="22"/>
      <c r="Y251" s="22"/>
      <c r="Z251" s="22"/>
      <c r="AA251" s="22"/>
      <c r="AB251" s="22"/>
    </row>
    <row r="252" spans="1:28" x14ac:dyDescent="0.25">
      <c r="A252" s="24">
        <v>41611</v>
      </c>
      <c r="B252" s="22">
        <v>1</v>
      </c>
      <c r="C252" s="22" t="s">
        <v>233</v>
      </c>
      <c r="D252" s="22" t="s">
        <v>234</v>
      </c>
      <c r="E252" s="22" t="s">
        <v>39</v>
      </c>
      <c r="F252" s="22" t="s">
        <v>110</v>
      </c>
      <c r="G252" s="25" t="s">
        <v>40</v>
      </c>
      <c r="H252" s="22">
        <v>1</v>
      </c>
      <c r="I252" s="22">
        <f t="shared" si="4"/>
        <v>0.05</v>
      </c>
      <c r="J252" s="22">
        <v>36</v>
      </c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>
        <v>30</v>
      </c>
      <c r="V252" s="22"/>
      <c r="W252" s="22"/>
      <c r="X252" s="22"/>
      <c r="Y252" s="22"/>
      <c r="Z252" s="22"/>
      <c r="AA252" s="22"/>
      <c r="AB252" s="22"/>
    </row>
    <row r="253" spans="1:28" x14ac:dyDescent="0.25">
      <c r="A253" s="24">
        <v>41611</v>
      </c>
      <c r="B253" s="22">
        <v>1</v>
      </c>
      <c r="C253" s="22" t="s">
        <v>233</v>
      </c>
      <c r="D253" s="22" t="s">
        <v>234</v>
      </c>
      <c r="E253" s="22" t="s">
        <v>39</v>
      </c>
      <c r="F253" s="22" t="s">
        <v>110</v>
      </c>
      <c r="G253" s="25" t="s">
        <v>40</v>
      </c>
      <c r="H253" s="22">
        <v>1</v>
      </c>
      <c r="I253" s="22">
        <f t="shared" si="4"/>
        <v>0.05</v>
      </c>
      <c r="J253" s="22">
        <v>36</v>
      </c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>
        <v>25</v>
      </c>
      <c r="V253" s="22"/>
      <c r="W253" s="22"/>
      <c r="X253" s="22"/>
      <c r="Y253" s="22"/>
      <c r="Z253" s="22"/>
      <c r="AA253" s="22"/>
      <c r="AB253" s="22"/>
    </row>
    <row r="254" spans="1:28" x14ac:dyDescent="0.25">
      <c r="A254" s="24">
        <v>41611</v>
      </c>
      <c r="B254" s="22">
        <v>1</v>
      </c>
      <c r="C254" s="22" t="s">
        <v>233</v>
      </c>
      <c r="D254" s="22" t="s">
        <v>234</v>
      </c>
      <c r="E254" s="22" t="s">
        <v>39</v>
      </c>
      <c r="F254" s="22" t="s">
        <v>110</v>
      </c>
      <c r="G254" s="25" t="s">
        <v>40</v>
      </c>
      <c r="H254" s="22">
        <v>1</v>
      </c>
      <c r="I254" s="22">
        <f t="shared" si="4"/>
        <v>0.05</v>
      </c>
      <c r="J254" s="22">
        <v>36</v>
      </c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>
        <v>25</v>
      </c>
      <c r="V254" s="22"/>
      <c r="W254" s="22"/>
      <c r="X254" s="22"/>
      <c r="Y254" s="22"/>
      <c r="Z254" s="22"/>
      <c r="AA254" s="22"/>
      <c r="AB254" s="22"/>
    </row>
    <row r="255" spans="1:28" x14ac:dyDescent="0.25">
      <c r="A255" s="24">
        <v>41611</v>
      </c>
      <c r="B255" s="22">
        <v>1</v>
      </c>
      <c r="C255" s="22" t="s">
        <v>233</v>
      </c>
      <c r="D255" s="22" t="s">
        <v>234</v>
      </c>
      <c r="E255" s="22" t="s">
        <v>39</v>
      </c>
      <c r="F255" s="22" t="s">
        <v>110</v>
      </c>
      <c r="G255" s="25" t="s">
        <v>40</v>
      </c>
      <c r="H255" s="22">
        <v>1</v>
      </c>
      <c r="I255" s="22">
        <f t="shared" si="4"/>
        <v>0.05</v>
      </c>
      <c r="J255" s="22">
        <v>36</v>
      </c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>
        <v>20</v>
      </c>
      <c r="V255" s="22"/>
      <c r="W255" s="22"/>
      <c r="X255" s="22"/>
      <c r="Y255" s="22"/>
      <c r="Z255" s="22"/>
      <c r="AA255" s="22"/>
      <c r="AB255" s="22"/>
    </row>
    <row r="256" spans="1:28" x14ac:dyDescent="0.25">
      <c r="A256" s="24">
        <v>41611</v>
      </c>
      <c r="B256" s="22">
        <v>1</v>
      </c>
      <c r="C256" s="22" t="s">
        <v>233</v>
      </c>
      <c r="D256" s="22" t="s">
        <v>234</v>
      </c>
      <c r="E256" s="22" t="s">
        <v>39</v>
      </c>
      <c r="F256" s="22" t="s">
        <v>110</v>
      </c>
      <c r="G256" s="25" t="s">
        <v>40</v>
      </c>
      <c r="H256" s="22">
        <v>1</v>
      </c>
      <c r="I256" s="22">
        <f t="shared" si="4"/>
        <v>0.05</v>
      </c>
      <c r="J256" s="22">
        <v>36</v>
      </c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>
        <v>20</v>
      </c>
      <c r="V256" s="22"/>
      <c r="W256" s="22"/>
      <c r="X256" s="22"/>
      <c r="Y256" s="22"/>
      <c r="Z256" s="22"/>
      <c r="AA256" s="22"/>
      <c r="AB256" s="22"/>
    </row>
    <row r="257" spans="1:28" x14ac:dyDescent="0.25">
      <c r="A257" s="24">
        <v>41611</v>
      </c>
      <c r="B257" s="22">
        <v>1</v>
      </c>
      <c r="C257" s="22" t="s">
        <v>233</v>
      </c>
      <c r="D257" s="22" t="s">
        <v>234</v>
      </c>
      <c r="E257" s="22" t="s">
        <v>39</v>
      </c>
      <c r="F257" s="22" t="s">
        <v>110</v>
      </c>
      <c r="G257" s="25" t="s">
        <v>40</v>
      </c>
      <c r="H257" s="22">
        <v>1</v>
      </c>
      <c r="I257" s="22">
        <f t="shared" si="4"/>
        <v>0.05</v>
      </c>
      <c r="J257" s="22">
        <v>36</v>
      </c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>
        <v>15</v>
      </c>
      <c r="V257" s="22"/>
      <c r="W257" s="22"/>
      <c r="X257" s="22"/>
      <c r="Y257" s="22"/>
      <c r="Z257" s="22"/>
      <c r="AA257" s="22"/>
      <c r="AB257" s="22"/>
    </row>
    <row r="258" spans="1:28" x14ac:dyDescent="0.25">
      <c r="A258" s="24">
        <v>41611</v>
      </c>
      <c r="B258" s="22">
        <v>1</v>
      </c>
      <c r="C258" s="22" t="s">
        <v>233</v>
      </c>
      <c r="D258" s="22" t="s">
        <v>234</v>
      </c>
      <c r="E258" s="22" t="s">
        <v>39</v>
      </c>
      <c r="F258" s="22" t="s">
        <v>110</v>
      </c>
      <c r="G258" s="25" t="s">
        <v>40</v>
      </c>
      <c r="H258" s="22">
        <v>1</v>
      </c>
      <c r="I258" s="22">
        <f t="shared" ref="I258:I321" si="5">H258/20</f>
        <v>0.05</v>
      </c>
      <c r="J258" s="22">
        <v>36</v>
      </c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>
        <v>5</v>
      </c>
      <c r="V258" s="22"/>
      <c r="W258" s="22"/>
      <c r="X258" s="22"/>
      <c r="Y258" s="22"/>
      <c r="Z258" s="22"/>
      <c r="AA258" s="22"/>
      <c r="AB258" s="22"/>
    </row>
    <row r="259" spans="1:28" x14ac:dyDescent="0.25">
      <c r="A259" s="24">
        <v>41611</v>
      </c>
      <c r="B259" s="22">
        <v>1</v>
      </c>
      <c r="C259" s="22" t="s">
        <v>233</v>
      </c>
      <c r="D259" s="22" t="s">
        <v>234</v>
      </c>
      <c r="E259" s="22" t="s">
        <v>39</v>
      </c>
      <c r="F259" s="22" t="s">
        <v>110</v>
      </c>
      <c r="G259" s="25" t="s">
        <v>40</v>
      </c>
      <c r="H259" s="22">
        <v>1</v>
      </c>
      <c r="I259" s="22">
        <f t="shared" si="5"/>
        <v>0.05</v>
      </c>
      <c r="J259" s="22">
        <v>36</v>
      </c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>
        <v>5</v>
      </c>
      <c r="V259" s="22"/>
      <c r="W259" s="22"/>
      <c r="X259" s="22"/>
      <c r="Y259" s="22"/>
      <c r="Z259" s="22"/>
      <c r="AA259" s="22"/>
      <c r="AB259" s="22"/>
    </row>
    <row r="260" spans="1:28" x14ac:dyDescent="0.25">
      <c r="A260" s="24">
        <v>41611</v>
      </c>
      <c r="B260" s="22">
        <v>1</v>
      </c>
      <c r="C260" s="22" t="s">
        <v>233</v>
      </c>
      <c r="D260" s="22" t="s">
        <v>234</v>
      </c>
      <c r="E260" s="22" t="s">
        <v>39</v>
      </c>
      <c r="F260" s="22" t="s">
        <v>110</v>
      </c>
      <c r="G260" s="25" t="s">
        <v>40</v>
      </c>
      <c r="H260" s="22">
        <v>1</v>
      </c>
      <c r="I260" s="22">
        <f t="shared" si="5"/>
        <v>0.05</v>
      </c>
      <c r="J260" s="22">
        <v>36</v>
      </c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>
        <v>5</v>
      </c>
      <c r="V260" s="22"/>
      <c r="W260" s="22"/>
      <c r="X260" s="22"/>
      <c r="Y260" s="22"/>
      <c r="Z260" s="22"/>
      <c r="AA260" s="22"/>
      <c r="AB260" s="22"/>
    </row>
    <row r="261" spans="1:28" x14ac:dyDescent="0.25">
      <c r="A261" s="24">
        <v>41611</v>
      </c>
      <c r="B261" s="22">
        <v>1</v>
      </c>
      <c r="C261" s="22" t="s">
        <v>233</v>
      </c>
      <c r="D261" s="22" t="s">
        <v>234</v>
      </c>
      <c r="E261" s="22" t="s">
        <v>39</v>
      </c>
      <c r="F261" s="22" t="s">
        <v>110</v>
      </c>
      <c r="G261" s="25" t="s">
        <v>78</v>
      </c>
      <c r="H261" s="22">
        <v>1</v>
      </c>
      <c r="I261" s="22">
        <f t="shared" si="5"/>
        <v>0.05</v>
      </c>
      <c r="J261" s="22">
        <v>36</v>
      </c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>
        <v>40</v>
      </c>
      <c r="V261" s="22"/>
      <c r="W261" s="22"/>
      <c r="X261" s="22"/>
      <c r="Y261" s="22"/>
      <c r="Z261" s="22"/>
      <c r="AA261" s="22"/>
      <c r="AB261" s="22"/>
    </row>
    <row r="262" spans="1:28" x14ac:dyDescent="0.25">
      <c r="A262" s="24">
        <v>41611</v>
      </c>
      <c r="B262" s="22">
        <v>1</v>
      </c>
      <c r="C262" s="22" t="s">
        <v>233</v>
      </c>
      <c r="D262" s="22" t="s">
        <v>234</v>
      </c>
      <c r="E262" s="22" t="s">
        <v>39</v>
      </c>
      <c r="F262" s="22" t="s">
        <v>110</v>
      </c>
      <c r="G262" s="25" t="s">
        <v>70</v>
      </c>
      <c r="H262" s="22">
        <v>1</v>
      </c>
      <c r="I262" s="22">
        <f t="shared" si="5"/>
        <v>0.05</v>
      </c>
      <c r="J262" s="22">
        <v>36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>
        <v>15</v>
      </c>
      <c r="V262" s="22"/>
      <c r="W262" s="22"/>
      <c r="X262" s="22"/>
      <c r="Y262" s="22"/>
      <c r="Z262" s="22"/>
      <c r="AA262" s="22"/>
      <c r="AB262" s="22"/>
    </row>
    <row r="263" spans="1:28" x14ac:dyDescent="0.25">
      <c r="A263" s="24">
        <v>41611</v>
      </c>
      <c r="B263" s="22">
        <v>1</v>
      </c>
      <c r="C263" s="22" t="s">
        <v>233</v>
      </c>
      <c r="D263" s="22" t="s">
        <v>234</v>
      </c>
      <c r="E263" s="22" t="s">
        <v>39</v>
      </c>
      <c r="F263" s="22" t="s">
        <v>110</v>
      </c>
      <c r="G263" s="25" t="s">
        <v>71</v>
      </c>
      <c r="H263" s="22">
        <v>1</v>
      </c>
      <c r="I263" s="22">
        <f t="shared" si="5"/>
        <v>0.05</v>
      </c>
      <c r="J263" s="22">
        <v>36</v>
      </c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>
        <v>25</v>
      </c>
      <c r="V263" s="22"/>
      <c r="W263" s="22"/>
      <c r="X263" s="22"/>
      <c r="Y263" s="22"/>
      <c r="Z263" s="22"/>
      <c r="AA263" s="22"/>
      <c r="AB263" s="22"/>
    </row>
    <row r="264" spans="1:28" x14ac:dyDescent="0.25">
      <c r="A264" s="24">
        <v>41611</v>
      </c>
      <c r="B264" s="22">
        <v>1</v>
      </c>
      <c r="C264" s="22" t="s">
        <v>233</v>
      </c>
      <c r="D264" s="22" t="s">
        <v>234</v>
      </c>
      <c r="E264" s="22" t="s">
        <v>39</v>
      </c>
      <c r="F264" s="22" t="s">
        <v>110</v>
      </c>
      <c r="G264" s="25" t="s">
        <v>71</v>
      </c>
      <c r="H264" s="22">
        <v>1</v>
      </c>
      <c r="I264" s="22">
        <f t="shared" si="5"/>
        <v>0.05</v>
      </c>
      <c r="J264" s="22">
        <v>36</v>
      </c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>
        <v>25</v>
      </c>
      <c r="V264" s="22"/>
      <c r="W264" s="22"/>
      <c r="X264" s="22"/>
      <c r="Y264" s="22"/>
      <c r="Z264" s="22"/>
      <c r="AA264" s="22"/>
      <c r="AB264" s="22"/>
    </row>
    <row r="265" spans="1:28" x14ac:dyDescent="0.25">
      <c r="A265" s="24">
        <v>41611</v>
      </c>
      <c r="B265" s="22">
        <v>1</v>
      </c>
      <c r="C265" s="22" t="s">
        <v>233</v>
      </c>
      <c r="D265" s="22" t="s">
        <v>234</v>
      </c>
      <c r="E265" s="22" t="s">
        <v>39</v>
      </c>
      <c r="F265" s="22" t="s">
        <v>110</v>
      </c>
      <c r="G265" s="25" t="s">
        <v>71</v>
      </c>
      <c r="H265" s="22">
        <v>1</v>
      </c>
      <c r="I265" s="22">
        <f t="shared" si="5"/>
        <v>0.05</v>
      </c>
      <c r="J265" s="22">
        <v>36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>
        <v>25</v>
      </c>
      <c r="V265" s="22"/>
      <c r="W265" s="22"/>
      <c r="X265" s="22"/>
      <c r="Y265" s="22"/>
      <c r="Z265" s="22"/>
      <c r="AA265" s="22"/>
      <c r="AB265" s="22"/>
    </row>
    <row r="266" spans="1:28" x14ac:dyDescent="0.25">
      <c r="A266" s="24">
        <v>41611</v>
      </c>
      <c r="B266" s="22">
        <v>1</v>
      </c>
      <c r="C266" s="22" t="s">
        <v>233</v>
      </c>
      <c r="D266" s="22" t="s">
        <v>234</v>
      </c>
      <c r="E266" s="22" t="s">
        <v>39</v>
      </c>
      <c r="F266" s="22" t="s">
        <v>110</v>
      </c>
      <c r="G266" s="25" t="s">
        <v>71</v>
      </c>
      <c r="H266" s="22">
        <v>1</v>
      </c>
      <c r="I266" s="22">
        <f t="shared" si="5"/>
        <v>0.05</v>
      </c>
      <c r="J266" s="22">
        <v>36</v>
      </c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>
        <v>25</v>
      </c>
      <c r="V266" s="22"/>
      <c r="W266" s="22"/>
      <c r="X266" s="22"/>
      <c r="Y266" s="22"/>
      <c r="Z266" s="22"/>
      <c r="AA266" s="22"/>
      <c r="AB266" s="22"/>
    </row>
    <row r="267" spans="1:28" x14ac:dyDescent="0.25">
      <c r="A267" s="24">
        <v>41611</v>
      </c>
      <c r="B267" s="22">
        <v>1</v>
      </c>
      <c r="C267" s="22" t="s">
        <v>233</v>
      </c>
      <c r="D267" s="22" t="s">
        <v>234</v>
      </c>
      <c r="E267" s="22" t="s">
        <v>39</v>
      </c>
      <c r="F267" s="22" t="s">
        <v>110</v>
      </c>
      <c r="G267" s="25" t="s">
        <v>71</v>
      </c>
      <c r="H267" s="22">
        <v>1</v>
      </c>
      <c r="I267" s="22">
        <f t="shared" si="5"/>
        <v>0.05</v>
      </c>
      <c r="J267" s="22">
        <v>36</v>
      </c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>
        <v>35</v>
      </c>
      <c r="V267" s="22"/>
      <c r="W267" s="22"/>
      <c r="X267" s="22"/>
      <c r="Y267" s="22"/>
      <c r="Z267" s="22"/>
      <c r="AA267" s="22"/>
      <c r="AB267" s="22"/>
    </row>
    <row r="268" spans="1:28" x14ac:dyDescent="0.25">
      <c r="A268" s="24">
        <v>41611</v>
      </c>
      <c r="B268" s="22">
        <v>1</v>
      </c>
      <c r="C268" s="22" t="s">
        <v>233</v>
      </c>
      <c r="D268" s="22" t="s">
        <v>234</v>
      </c>
      <c r="E268" s="22" t="s">
        <v>39</v>
      </c>
      <c r="F268" s="22" t="s">
        <v>110</v>
      </c>
      <c r="G268" s="25" t="s">
        <v>71</v>
      </c>
      <c r="H268" s="22">
        <v>1</v>
      </c>
      <c r="I268" s="22">
        <f t="shared" si="5"/>
        <v>0.05</v>
      </c>
      <c r="J268" s="22">
        <v>36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>
        <v>35</v>
      </c>
      <c r="V268" s="22"/>
      <c r="W268" s="22"/>
      <c r="X268" s="22"/>
      <c r="Y268" s="22"/>
      <c r="Z268" s="22"/>
      <c r="AA268" s="22"/>
      <c r="AB268" s="22"/>
    </row>
    <row r="269" spans="1:28" x14ac:dyDescent="0.25">
      <c r="A269" s="24">
        <v>41611</v>
      </c>
      <c r="B269" s="22">
        <v>1</v>
      </c>
      <c r="C269" s="22" t="s">
        <v>233</v>
      </c>
      <c r="D269" s="22" t="s">
        <v>234</v>
      </c>
      <c r="E269" s="22" t="s">
        <v>39</v>
      </c>
      <c r="F269" s="22" t="s">
        <v>110</v>
      </c>
      <c r="G269" s="25" t="s">
        <v>71</v>
      </c>
      <c r="H269" s="22">
        <v>1</v>
      </c>
      <c r="I269" s="22">
        <f t="shared" si="5"/>
        <v>0.05</v>
      </c>
      <c r="J269" s="22">
        <v>36</v>
      </c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>
        <v>35</v>
      </c>
      <c r="V269" s="22"/>
      <c r="W269" s="22"/>
      <c r="X269" s="22"/>
      <c r="Y269" s="22"/>
      <c r="Z269" s="22"/>
      <c r="AA269" s="22"/>
      <c r="AB269" s="22"/>
    </row>
    <row r="270" spans="1:28" x14ac:dyDescent="0.25">
      <c r="A270" s="24">
        <v>41611</v>
      </c>
      <c r="B270" s="22">
        <v>1</v>
      </c>
      <c r="C270" s="22" t="s">
        <v>233</v>
      </c>
      <c r="D270" s="22" t="s">
        <v>234</v>
      </c>
      <c r="E270" s="22" t="s">
        <v>39</v>
      </c>
      <c r="F270" s="22" t="s">
        <v>110</v>
      </c>
      <c r="G270" s="25" t="s">
        <v>71</v>
      </c>
      <c r="H270" s="22">
        <v>1</v>
      </c>
      <c r="I270" s="22">
        <f t="shared" si="5"/>
        <v>0.05</v>
      </c>
      <c r="J270" s="22">
        <v>36</v>
      </c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>
        <v>5</v>
      </c>
      <c r="V270" s="22"/>
      <c r="W270" s="22"/>
      <c r="X270" s="22"/>
      <c r="Y270" s="22"/>
      <c r="Z270" s="22"/>
      <c r="AA270" s="22"/>
      <c r="AB270" s="22"/>
    </row>
    <row r="271" spans="1:28" x14ac:dyDescent="0.25">
      <c r="A271" s="24">
        <v>41611</v>
      </c>
      <c r="B271" s="22">
        <v>1</v>
      </c>
      <c r="C271" s="22" t="s">
        <v>233</v>
      </c>
      <c r="D271" s="22" t="s">
        <v>234</v>
      </c>
      <c r="E271" s="22" t="s">
        <v>39</v>
      </c>
      <c r="F271" s="22" t="s">
        <v>110</v>
      </c>
      <c r="G271" s="25" t="s">
        <v>71</v>
      </c>
      <c r="H271" s="22">
        <v>1</v>
      </c>
      <c r="I271" s="22">
        <f t="shared" si="5"/>
        <v>0.05</v>
      </c>
      <c r="J271" s="22">
        <v>36</v>
      </c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>
        <v>5</v>
      </c>
      <c r="V271" s="22"/>
      <c r="W271" s="22"/>
      <c r="X271" s="22"/>
      <c r="Y271" s="22"/>
      <c r="Z271" s="22"/>
      <c r="AA271" s="22"/>
      <c r="AB271" s="22"/>
    </row>
    <row r="272" spans="1:28" x14ac:dyDescent="0.25">
      <c r="A272" s="24">
        <v>41611</v>
      </c>
      <c r="B272" s="22">
        <v>1</v>
      </c>
      <c r="C272" s="22" t="s">
        <v>233</v>
      </c>
      <c r="D272" s="22" t="s">
        <v>234</v>
      </c>
      <c r="E272" s="22" t="s">
        <v>39</v>
      </c>
      <c r="F272" s="22" t="s">
        <v>110</v>
      </c>
      <c r="G272" s="25" t="s">
        <v>71</v>
      </c>
      <c r="H272" s="22">
        <v>1</v>
      </c>
      <c r="I272" s="22">
        <f t="shared" si="5"/>
        <v>0.05</v>
      </c>
      <c r="J272" s="22">
        <v>36</v>
      </c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>
        <v>50</v>
      </c>
      <c r="V272" s="22"/>
      <c r="W272" s="22"/>
      <c r="X272" s="22"/>
      <c r="Y272" s="22"/>
      <c r="Z272" s="22"/>
      <c r="AA272" s="22"/>
      <c r="AB272" s="22"/>
    </row>
    <row r="273" spans="1:42" x14ac:dyDescent="0.25">
      <c r="A273" s="24">
        <v>41611</v>
      </c>
      <c r="B273" s="22">
        <v>1</v>
      </c>
      <c r="C273" s="22" t="s">
        <v>233</v>
      </c>
      <c r="D273" s="22" t="s">
        <v>234</v>
      </c>
      <c r="E273" s="22" t="s">
        <v>39</v>
      </c>
      <c r="F273" s="22" t="s">
        <v>110</v>
      </c>
      <c r="G273" s="25" t="s">
        <v>71</v>
      </c>
      <c r="H273" s="22">
        <v>1</v>
      </c>
      <c r="I273" s="22">
        <f t="shared" si="5"/>
        <v>0.05</v>
      </c>
      <c r="J273" s="22">
        <v>36</v>
      </c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>
        <v>50</v>
      </c>
      <c r="V273" s="22"/>
      <c r="W273" s="22"/>
      <c r="X273" s="22"/>
      <c r="Y273" s="22"/>
      <c r="Z273" s="22"/>
      <c r="AA273" s="22"/>
      <c r="AB273" s="22"/>
    </row>
    <row r="274" spans="1:42" x14ac:dyDescent="0.25">
      <c r="A274" s="24">
        <v>41611</v>
      </c>
      <c r="B274" s="22">
        <v>1</v>
      </c>
      <c r="C274" s="22" t="s">
        <v>233</v>
      </c>
      <c r="D274" s="22" t="s">
        <v>234</v>
      </c>
      <c r="E274" s="22" t="s">
        <v>39</v>
      </c>
      <c r="F274" s="22" t="s">
        <v>110</v>
      </c>
      <c r="G274" s="25" t="s">
        <v>71</v>
      </c>
      <c r="H274" s="22">
        <v>1</v>
      </c>
      <c r="I274" s="22">
        <f t="shared" si="5"/>
        <v>0.05</v>
      </c>
      <c r="J274" s="22">
        <v>36</v>
      </c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>
        <v>50</v>
      </c>
      <c r="V274" s="22"/>
      <c r="W274" s="22"/>
      <c r="X274" s="22"/>
      <c r="Y274" s="22"/>
      <c r="Z274" s="22"/>
      <c r="AA274" s="22"/>
      <c r="AB274" s="22"/>
    </row>
    <row r="275" spans="1:42" x14ac:dyDescent="0.25">
      <c r="A275" s="24">
        <v>41611</v>
      </c>
      <c r="B275" s="22">
        <v>1</v>
      </c>
      <c r="C275" s="22" t="s">
        <v>233</v>
      </c>
      <c r="D275" s="22" t="s">
        <v>234</v>
      </c>
      <c r="E275" s="22" t="s">
        <v>39</v>
      </c>
      <c r="F275" s="22" t="s">
        <v>110</v>
      </c>
      <c r="G275" s="25" t="s">
        <v>71</v>
      </c>
      <c r="H275" s="22">
        <v>1</v>
      </c>
      <c r="I275" s="22">
        <f t="shared" si="5"/>
        <v>0.05</v>
      </c>
      <c r="J275" s="22">
        <v>36</v>
      </c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>
        <v>30</v>
      </c>
      <c r="V275" s="22"/>
      <c r="W275" s="22"/>
      <c r="X275" s="22"/>
      <c r="Y275" s="22"/>
      <c r="Z275" s="22"/>
      <c r="AA275" s="22"/>
      <c r="AB275" s="22"/>
    </row>
    <row r="276" spans="1:42" x14ac:dyDescent="0.25">
      <c r="A276" s="24">
        <v>41611</v>
      </c>
      <c r="B276" s="22">
        <v>1</v>
      </c>
      <c r="C276" s="22" t="s">
        <v>233</v>
      </c>
      <c r="D276" s="22" t="s">
        <v>234</v>
      </c>
      <c r="E276" s="22" t="s">
        <v>39</v>
      </c>
      <c r="F276" s="22" t="s">
        <v>110</v>
      </c>
      <c r="G276" s="25" t="s">
        <v>71</v>
      </c>
      <c r="H276" s="22">
        <v>1</v>
      </c>
      <c r="I276" s="22">
        <f t="shared" si="5"/>
        <v>0.05</v>
      </c>
      <c r="J276" s="22">
        <v>36</v>
      </c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>
        <v>30</v>
      </c>
      <c r="V276" s="22"/>
      <c r="W276" s="22"/>
      <c r="X276" s="22"/>
      <c r="Y276" s="22"/>
      <c r="Z276" s="22"/>
      <c r="AA276" s="22"/>
      <c r="AB276" s="22"/>
    </row>
    <row r="277" spans="1:42" x14ac:dyDescent="0.25">
      <c r="A277" s="24">
        <v>41611</v>
      </c>
      <c r="B277" s="22">
        <v>1</v>
      </c>
      <c r="C277" s="22" t="s">
        <v>233</v>
      </c>
      <c r="D277" s="22" t="s">
        <v>234</v>
      </c>
      <c r="E277" s="22" t="s">
        <v>39</v>
      </c>
      <c r="F277" s="22" t="s">
        <v>110</v>
      </c>
      <c r="G277" s="25" t="s">
        <v>71</v>
      </c>
      <c r="H277" s="22">
        <v>1</v>
      </c>
      <c r="I277" s="22">
        <f t="shared" si="5"/>
        <v>0.05</v>
      </c>
      <c r="J277" s="22">
        <v>36</v>
      </c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>
        <v>30</v>
      </c>
      <c r="V277" s="22"/>
      <c r="W277" s="22"/>
      <c r="X277" s="22"/>
      <c r="Y277" s="22"/>
      <c r="Z277" s="22"/>
      <c r="AA277" s="22"/>
      <c r="AB277" s="22"/>
    </row>
    <row r="278" spans="1:42" x14ac:dyDescent="0.25">
      <c r="A278" s="24">
        <v>41611</v>
      </c>
      <c r="B278" s="22">
        <v>1</v>
      </c>
      <c r="C278" s="22" t="s">
        <v>233</v>
      </c>
      <c r="D278" s="22" t="s">
        <v>234</v>
      </c>
      <c r="E278" s="22" t="s">
        <v>39</v>
      </c>
      <c r="F278" s="22" t="s">
        <v>110</v>
      </c>
      <c r="G278" s="25" t="s">
        <v>71</v>
      </c>
      <c r="H278" s="22">
        <v>1</v>
      </c>
      <c r="I278" s="22">
        <f t="shared" si="5"/>
        <v>0.05</v>
      </c>
      <c r="J278" s="22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>
        <v>30</v>
      </c>
      <c r="V278" s="22"/>
      <c r="W278" s="22"/>
      <c r="X278" s="22"/>
      <c r="Y278" s="22"/>
      <c r="Z278" s="22"/>
      <c r="AA278" s="22"/>
      <c r="AB278" s="22"/>
    </row>
    <row r="279" spans="1:42" x14ac:dyDescent="0.25">
      <c r="A279" s="24">
        <v>41611</v>
      </c>
      <c r="B279" s="22">
        <v>1</v>
      </c>
      <c r="C279" s="22" t="s">
        <v>233</v>
      </c>
      <c r="D279" s="22" t="s">
        <v>234</v>
      </c>
      <c r="E279" s="22" t="s">
        <v>39</v>
      </c>
      <c r="F279" s="22" t="s">
        <v>110</v>
      </c>
      <c r="G279" s="25" t="s">
        <v>71</v>
      </c>
      <c r="H279" s="22">
        <v>1</v>
      </c>
      <c r="I279" s="22">
        <f t="shared" si="5"/>
        <v>0.05</v>
      </c>
      <c r="J279" s="22">
        <v>36</v>
      </c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>
        <v>30</v>
      </c>
      <c r="V279" s="22"/>
      <c r="W279" s="22"/>
      <c r="X279" s="22"/>
      <c r="Y279" s="22"/>
      <c r="Z279" s="22"/>
      <c r="AA279" s="22"/>
      <c r="AB279" s="22"/>
    </row>
    <row r="280" spans="1:42" x14ac:dyDescent="0.25">
      <c r="A280" s="24">
        <v>41611</v>
      </c>
      <c r="B280" s="22">
        <v>1</v>
      </c>
      <c r="C280" s="22" t="s">
        <v>233</v>
      </c>
      <c r="D280" s="22" t="s">
        <v>234</v>
      </c>
      <c r="E280" s="22" t="s">
        <v>39</v>
      </c>
      <c r="F280" s="22" t="s">
        <v>110</v>
      </c>
      <c r="G280" s="25" t="s">
        <v>71</v>
      </c>
      <c r="H280" s="22">
        <v>1</v>
      </c>
      <c r="I280" s="22">
        <f t="shared" si="5"/>
        <v>0.05</v>
      </c>
      <c r="J280" s="22">
        <v>36</v>
      </c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>
        <v>30</v>
      </c>
      <c r="V280" s="22"/>
      <c r="W280" s="22"/>
      <c r="X280" s="22"/>
      <c r="Y280" s="22"/>
      <c r="Z280" s="22"/>
      <c r="AA280" s="22"/>
      <c r="AB280" s="22"/>
    </row>
    <row r="281" spans="1:42" x14ac:dyDescent="0.25">
      <c r="A281" s="24">
        <v>41611</v>
      </c>
      <c r="B281" s="132">
        <v>1</v>
      </c>
      <c r="C281" s="22" t="s">
        <v>233</v>
      </c>
      <c r="D281" s="132" t="s">
        <v>234</v>
      </c>
      <c r="E281" s="132" t="s">
        <v>39</v>
      </c>
      <c r="F281" s="132" t="s">
        <v>110</v>
      </c>
      <c r="G281" s="139" t="s">
        <v>71</v>
      </c>
      <c r="H281" s="132">
        <v>1</v>
      </c>
      <c r="I281" s="22">
        <f t="shared" si="5"/>
        <v>0.05</v>
      </c>
      <c r="J281" s="22">
        <v>36</v>
      </c>
      <c r="K281" s="22"/>
      <c r="L281" s="22"/>
      <c r="M281" s="22"/>
      <c r="N281" s="22"/>
      <c r="O281" s="22"/>
      <c r="P281" s="22"/>
      <c r="Q281" s="132"/>
      <c r="R281" s="22"/>
      <c r="S281" s="22"/>
      <c r="T281" s="22"/>
      <c r="U281" s="22">
        <v>30</v>
      </c>
      <c r="V281" s="22"/>
      <c r="W281" s="22"/>
      <c r="X281" s="22"/>
      <c r="Y281" s="22"/>
      <c r="Z281" s="22"/>
      <c r="AA281" s="22"/>
      <c r="AB281" s="22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</row>
    <row r="282" spans="1:42" x14ac:dyDescent="0.25">
      <c r="A282" s="24">
        <v>41611</v>
      </c>
      <c r="B282" s="22">
        <v>1</v>
      </c>
      <c r="C282" s="22" t="s">
        <v>233</v>
      </c>
      <c r="D282" s="22" t="s">
        <v>234</v>
      </c>
      <c r="E282" s="22" t="s">
        <v>39</v>
      </c>
      <c r="F282" s="22" t="s">
        <v>110</v>
      </c>
      <c r="G282" s="25" t="s">
        <v>71</v>
      </c>
      <c r="H282" s="22">
        <v>1</v>
      </c>
      <c r="I282" s="22">
        <f t="shared" si="5"/>
        <v>0.05</v>
      </c>
      <c r="J282" s="22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>
        <v>30</v>
      </c>
      <c r="V282" s="22"/>
      <c r="W282" s="22"/>
      <c r="X282" s="22"/>
      <c r="Y282" s="22"/>
      <c r="Z282" s="22"/>
      <c r="AA282" s="22"/>
      <c r="AB282" s="22"/>
    </row>
    <row r="283" spans="1:42" x14ac:dyDescent="0.25">
      <c r="A283" s="24">
        <v>41611</v>
      </c>
      <c r="B283" s="22">
        <v>1</v>
      </c>
      <c r="C283" s="22" t="s">
        <v>233</v>
      </c>
      <c r="D283" s="22" t="s">
        <v>234</v>
      </c>
      <c r="E283" s="22" t="s">
        <v>39</v>
      </c>
      <c r="F283" s="22" t="s">
        <v>110</v>
      </c>
      <c r="G283" s="25" t="s">
        <v>71</v>
      </c>
      <c r="H283" s="22">
        <v>1</v>
      </c>
      <c r="I283" s="22">
        <f t="shared" si="5"/>
        <v>0.05</v>
      </c>
      <c r="J283" s="22">
        <v>36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>
        <v>20</v>
      </c>
      <c r="V283" s="22"/>
      <c r="W283" s="22"/>
      <c r="X283" s="22"/>
      <c r="Y283" s="22"/>
      <c r="Z283" s="22"/>
      <c r="AA283" s="22"/>
      <c r="AB283" s="22"/>
    </row>
    <row r="284" spans="1:42" x14ac:dyDescent="0.25">
      <c r="A284" s="24">
        <v>41611</v>
      </c>
      <c r="B284" s="22">
        <v>1</v>
      </c>
      <c r="C284" s="22" t="s">
        <v>233</v>
      </c>
      <c r="D284" s="22" t="s">
        <v>234</v>
      </c>
      <c r="E284" s="22" t="s">
        <v>39</v>
      </c>
      <c r="F284" s="22" t="s">
        <v>110</v>
      </c>
      <c r="G284" s="25" t="s">
        <v>71</v>
      </c>
      <c r="H284" s="22">
        <v>1</v>
      </c>
      <c r="I284" s="22">
        <f t="shared" si="5"/>
        <v>0.05</v>
      </c>
      <c r="J284" s="22">
        <v>36</v>
      </c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>
        <v>20</v>
      </c>
      <c r="V284" s="22"/>
      <c r="W284" s="22"/>
      <c r="X284" s="22"/>
      <c r="Y284" s="22"/>
      <c r="Z284" s="22"/>
      <c r="AA284" s="22"/>
      <c r="AB284" s="22"/>
    </row>
    <row r="285" spans="1:42" x14ac:dyDescent="0.25">
      <c r="A285" s="24">
        <v>41611</v>
      </c>
      <c r="B285" s="22">
        <v>1</v>
      </c>
      <c r="C285" s="22" t="s">
        <v>233</v>
      </c>
      <c r="D285" s="22" t="s">
        <v>234</v>
      </c>
      <c r="E285" s="22" t="s">
        <v>39</v>
      </c>
      <c r="F285" s="22" t="s">
        <v>110</v>
      </c>
      <c r="G285" s="25" t="s">
        <v>71</v>
      </c>
      <c r="H285" s="22">
        <v>1</v>
      </c>
      <c r="I285" s="22">
        <f t="shared" si="5"/>
        <v>0.05</v>
      </c>
      <c r="J285" s="22">
        <v>36</v>
      </c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>
        <v>20</v>
      </c>
      <c r="V285" s="22"/>
      <c r="W285" s="22"/>
      <c r="X285" s="22"/>
      <c r="Y285" s="22"/>
      <c r="Z285" s="22"/>
      <c r="AA285" s="22"/>
      <c r="AB285" s="22"/>
    </row>
    <row r="286" spans="1:42" x14ac:dyDescent="0.25">
      <c r="A286" s="24">
        <v>41611</v>
      </c>
      <c r="B286" s="22">
        <v>1</v>
      </c>
      <c r="C286" s="22" t="s">
        <v>233</v>
      </c>
      <c r="D286" s="22" t="s">
        <v>234</v>
      </c>
      <c r="E286" s="22" t="s">
        <v>39</v>
      </c>
      <c r="F286" s="22" t="s">
        <v>110</v>
      </c>
      <c r="G286" s="25" t="s">
        <v>71</v>
      </c>
      <c r="H286" s="22">
        <v>1</v>
      </c>
      <c r="I286" s="22">
        <f t="shared" si="5"/>
        <v>0.05</v>
      </c>
      <c r="J286" s="22">
        <v>36</v>
      </c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>
        <v>20</v>
      </c>
      <c r="V286" s="22"/>
      <c r="W286" s="22"/>
      <c r="X286" s="22"/>
      <c r="Y286" s="22"/>
      <c r="Z286" s="22"/>
      <c r="AA286" s="22"/>
      <c r="AB286" s="22"/>
    </row>
    <row r="287" spans="1:42" x14ac:dyDescent="0.25">
      <c r="A287" s="24">
        <v>41611</v>
      </c>
      <c r="B287" s="22">
        <v>1</v>
      </c>
      <c r="C287" s="22" t="s">
        <v>233</v>
      </c>
      <c r="D287" s="22" t="s">
        <v>234</v>
      </c>
      <c r="E287" s="22" t="s">
        <v>39</v>
      </c>
      <c r="F287" s="22" t="s">
        <v>110</v>
      </c>
      <c r="G287" s="25" t="s">
        <v>71</v>
      </c>
      <c r="H287" s="22">
        <v>1</v>
      </c>
      <c r="I287" s="22">
        <f t="shared" si="5"/>
        <v>0.05</v>
      </c>
      <c r="J287" s="22">
        <v>36</v>
      </c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>
        <v>20</v>
      </c>
      <c r="V287" s="22"/>
      <c r="W287" s="22"/>
      <c r="X287" s="22"/>
      <c r="Y287" s="22"/>
      <c r="Z287" s="22"/>
      <c r="AA287" s="22"/>
      <c r="AB287" s="22"/>
    </row>
    <row r="288" spans="1:42" x14ac:dyDescent="0.25">
      <c r="A288" s="24">
        <v>41611</v>
      </c>
      <c r="B288" s="22">
        <v>1</v>
      </c>
      <c r="C288" s="22" t="s">
        <v>233</v>
      </c>
      <c r="D288" s="22" t="s">
        <v>234</v>
      </c>
      <c r="E288" s="22" t="s">
        <v>39</v>
      </c>
      <c r="F288" s="22" t="s">
        <v>110</v>
      </c>
      <c r="G288" s="25" t="s">
        <v>71</v>
      </c>
      <c r="H288" s="22">
        <v>1</v>
      </c>
      <c r="I288" s="22">
        <f t="shared" si="5"/>
        <v>0.05</v>
      </c>
      <c r="J288" s="22">
        <v>36</v>
      </c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>
        <v>15</v>
      </c>
      <c r="V288" s="22"/>
      <c r="W288" s="22"/>
      <c r="X288" s="22"/>
      <c r="Y288" s="22"/>
      <c r="Z288" s="22"/>
      <c r="AA288" s="22"/>
      <c r="AB288" s="22"/>
    </row>
    <row r="289" spans="1:28" x14ac:dyDescent="0.25">
      <c r="A289" s="24">
        <v>41611</v>
      </c>
      <c r="B289" s="22">
        <v>1</v>
      </c>
      <c r="C289" s="22" t="s">
        <v>233</v>
      </c>
      <c r="D289" s="22" t="s">
        <v>234</v>
      </c>
      <c r="E289" s="22" t="s">
        <v>39</v>
      </c>
      <c r="F289" s="22" t="s">
        <v>110</v>
      </c>
      <c r="G289" s="25" t="s">
        <v>71</v>
      </c>
      <c r="H289" s="22">
        <v>1</v>
      </c>
      <c r="I289" s="22">
        <f t="shared" si="5"/>
        <v>0.05</v>
      </c>
      <c r="J289" s="22">
        <v>36</v>
      </c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>
        <v>60</v>
      </c>
      <c r="V289" s="22"/>
      <c r="W289" s="22"/>
      <c r="X289" s="22"/>
      <c r="Y289" s="22"/>
      <c r="Z289" s="22"/>
      <c r="AA289" s="22"/>
      <c r="AB289" s="22"/>
    </row>
    <row r="290" spans="1:28" x14ac:dyDescent="0.25">
      <c r="A290" s="24">
        <v>41611</v>
      </c>
      <c r="B290" s="22">
        <v>1</v>
      </c>
      <c r="C290" s="22" t="s">
        <v>233</v>
      </c>
      <c r="D290" s="22" t="s">
        <v>234</v>
      </c>
      <c r="E290" s="22" t="s">
        <v>39</v>
      </c>
      <c r="F290" s="22" t="s">
        <v>110</v>
      </c>
      <c r="G290" s="25" t="s">
        <v>72</v>
      </c>
      <c r="H290" s="22">
        <v>1</v>
      </c>
      <c r="I290" s="22">
        <f t="shared" si="5"/>
        <v>0.05</v>
      </c>
      <c r="J290" s="22">
        <v>36</v>
      </c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>
        <v>20</v>
      </c>
      <c r="V290" s="22"/>
      <c r="W290" s="22"/>
      <c r="X290" s="22"/>
      <c r="Y290" s="22"/>
      <c r="Z290" s="22"/>
      <c r="AA290" s="22"/>
      <c r="AB290" s="22"/>
    </row>
    <row r="291" spans="1:28" x14ac:dyDescent="0.25">
      <c r="A291" s="24">
        <v>41611</v>
      </c>
      <c r="B291" s="22">
        <v>1</v>
      </c>
      <c r="C291" s="22" t="s">
        <v>233</v>
      </c>
      <c r="D291" s="22" t="s">
        <v>234</v>
      </c>
      <c r="E291" s="22" t="s">
        <v>39</v>
      </c>
      <c r="F291" s="22" t="s">
        <v>110</v>
      </c>
      <c r="G291" s="25" t="s">
        <v>72</v>
      </c>
      <c r="H291" s="22">
        <v>1</v>
      </c>
      <c r="I291" s="22">
        <f t="shared" si="5"/>
        <v>0.05</v>
      </c>
      <c r="J291" s="22">
        <v>36</v>
      </c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>
        <v>20</v>
      </c>
      <c r="V291" s="22"/>
      <c r="W291" s="22"/>
      <c r="X291" s="22"/>
      <c r="Y291" s="22"/>
      <c r="Z291" s="22"/>
      <c r="AA291" s="22"/>
      <c r="AB291" s="22"/>
    </row>
    <row r="292" spans="1:28" x14ac:dyDescent="0.25">
      <c r="A292" s="24">
        <v>41611</v>
      </c>
      <c r="B292" s="22">
        <v>1</v>
      </c>
      <c r="C292" s="22" t="s">
        <v>233</v>
      </c>
      <c r="D292" s="22" t="s">
        <v>234</v>
      </c>
      <c r="E292" s="22" t="s">
        <v>39</v>
      </c>
      <c r="F292" s="22" t="s">
        <v>110</v>
      </c>
      <c r="G292" s="25" t="s">
        <v>72</v>
      </c>
      <c r="H292" s="22">
        <v>1</v>
      </c>
      <c r="I292" s="22">
        <f t="shared" si="5"/>
        <v>0.05</v>
      </c>
      <c r="J292" s="22">
        <v>36</v>
      </c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>
        <v>10</v>
      </c>
      <c r="V292" s="22"/>
      <c r="W292" s="22"/>
      <c r="X292" s="22"/>
      <c r="Y292" s="22"/>
      <c r="Z292" s="22"/>
      <c r="AA292" s="22"/>
      <c r="AB292" s="22"/>
    </row>
    <row r="293" spans="1:28" x14ac:dyDescent="0.25">
      <c r="A293" s="24">
        <v>41611</v>
      </c>
      <c r="B293" s="22">
        <v>1</v>
      </c>
      <c r="C293" s="22" t="s">
        <v>233</v>
      </c>
      <c r="D293" s="22" t="s">
        <v>234</v>
      </c>
      <c r="E293" s="22" t="s">
        <v>39</v>
      </c>
      <c r="F293" s="22" t="s">
        <v>110</v>
      </c>
      <c r="G293" s="25" t="s">
        <v>72</v>
      </c>
      <c r="H293" s="22">
        <v>1</v>
      </c>
      <c r="I293" s="22">
        <f t="shared" si="5"/>
        <v>0.05</v>
      </c>
      <c r="J293" s="22">
        <v>36</v>
      </c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>
        <v>40</v>
      </c>
      <c r="V293" s="22"/>
      <c r="W293" s="22"/>
      <c r="X293" s="22"/>
      <c r="Y293" s="22"/>
      <c r="Z293" s="22"/>
      <c r="AA293" s="22"/>
      <c r="AB293" s="22"/>
    </row>
    <row r="294" spans="1:28" x14ac:dyDescent="0.25">
      <c r="A294" s="24">
        <v>41611</v>
      </c>
      <c r="B294" s="22">
        <v>1</v>
      </c>
      <c r="C294" s="22" t="s">
        <v>233</v>
      </c>
      <c r="D294" s="22" t="s">
        <v>235</v>
      </c>
      <c r="E294" s="22" t="s">
        <v>39</v>
      </c>
      <c r="F294" s="22" t="s">
        <v>110</v>
      </c>
      <c r="G294" s="25" t="s">
        <v>40</v>
      </c>
      <c r="H294" s="22">
        <v>1</v>
      </c>
      <c r="I294" s="22">
        <f t="shared" si="5"/>
        <v>0.05</v>
      </c>
      <c r="J294" s="22">
        <v>36</v>
      </c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>
        <v>30</v>
      </c>
      <c r="V294" s="22"/>
      <c r="W294" s="22"/>
      <c r="X294" s="22"/>
      <c r="Y294" s="22"/>
      <c r="Z294" s="22"/>
      <c r="AA294" s="22"/>
      <c r="AB294" s="22"/>
    </row>
    <row r="295" spans="1:28" x14ac:dyDescent="0.25">
      <c r="A295" s="24">
        <v>41611</v>
      </c>
      <c r="B295" s="22">
        <v>1</v>
      </c>
      <c r="C295" s="22" t="s">
        <v>233</v>
      </c>
      <c r="D295" s="22" t="s">
        <v>235</v>
      </c>
      <c r="E295" s="22" t="s">
        <v>39</v>
      </c>
      <c r="F295" s="22" t="s">
        <v>110</v>
      </c>
      <c r="G295" s="25" t="s">
        <v>40</v>
      </c>
      <c r="H295" s="22">
        <v>1</v>
      </c>
      <c r="I295" s="22">
        <f t="shared" si="5"/>
        <v>0.05</v>
      </c>
      <c r="J295" s="22">
        <v>36</v>
      </c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>
        <v>30</v>
      </c>
      <c r="V295" s="22"/>
      <c r="W295" s="22"/>
      <c r="X295" s="22"/>
      <c r="Y295" s="22"/>
      <c r="Z295" s="22"/>
      <c r="AA295" s="22"/>
      <c r="AB295" s="22"/>
    </row>
    <row r="296" spans="1:28" x14ac:dyDescent="0.25">
      <c r="A296" s="24">
        <v>41611</v>
      </c>
      <c r="B296" s="22">
        <v>1</v>
      </c>
      <c r="C296" s="22" t="s">
        <v>233</v>
      </c>
      <c r="D296" s="22" t="s">
        <v>235</v>
      </c>
      <c r="E296" s="22" t="s">
        <v>39</v>
      </c>
      <c r="F296" s="22" t="s">
        <v>110</v>
      </c>
      <c r="G296" s="25" t="s">
        <v>40</v>
      </c>
      <c r="H296" s="22">
        <v>1</v>
      </c>
      <c r="I296" s="22">
        <f t="shared" si="5"/>
        <v>0.05</v>
      </c>
      <c r="J296" s="22">
        <v>36</v>
      </c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>
        <v>75</v>
      </c>
      <c r="V296" s="22"/>
      <c r="W296" s="22"/>
      <c r="X296" s="22"/>
      <c r="Y296" s="22"/>
      <c r="Z296" s="22"/>
      <c r="AA296" s="22"/>
      <c r="AB296" s="22"/>
    </row>
    <row r="297" spans="1:28" x14ac:dyDescent="0.25">
      <c r="A297" s="24">
        <v>41611</v>
      </c>
      <c r="B297" s="22">
        <v>1</v>
      </c>
      <c r="C297" s="22" t="s">
        <v>233</v>
      </c>
      <c r="D297" s="22" t="s">
        <v>235</v>
      </c>
      <c r="E297" s="22" t="s">
        <v>39</v>
      </c>
      <c r="F297" s="22" t="s">
        <v>110</v>
      </c>
      <c r="G297" s="25" t="s">
        <v>40</v>
      </c>
      <c r="H297" s="22">
        <v>1</v>
      </c>
      <c r="I297" s="22">
        <f t="shared" si="5"/>
        <v>0.05</v>
      </c>
      <c r="J297" s="22">
        <v>36</v>
      </c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>
        <v>5</v>
      </c>
      <c r="V297" s="22"/>
      <c r="W297" s="22"/>
      <c r="X297" s="22"/>
      <c r="Y297" s="22"/>
      <c r="Z297" s="22"/>
      <c r="AA297" s="22"/>
      <c r="AB297" s="22"/>
    </row>
    <row r="298" spans="1:28" x14ac:dyDescent="0.25">
      <c r="A298" s="24">
        <v>41611</v>
      </c>
      <c r="B298" s="22">
        <v>1</v>
      </c>
      <c r="C298" s="22" t="s">
        <v>233</v>
      </c>
      <c r="D298" s="22" t="s">
        <v>235</v>
      </c>
      <c r="E298" s="22" t="s">
        <v>39</v>
      </c>
      <c r="F298" s="22" t="s">
        <v>110</v>
      </c>
      <c r="G298" s="25" t="s">
        <v>40</v>
      </c>
      <c r="H298" s="22">
        <v>1</v>
      </c>
      <c r="I298" s="22">
        <f t="shared" si="5"/>
        <v>0.05</v>
      </c>
      <c r="J298" s="22">
        <v>36</v>
      </c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>
        <v>5</v>
      </c>
      <c r="V298" s="22"/>
      <c r="W298" s="22"/>
      <c r="X298" s="22"/>
      <c r="Y298" s="22"/>
      <c r="Z298" s="22"/>
      <c r="AA298" s="22"/>
      <c r="AB298" s="22"/>
    </row>
    <row r="299" spans="1:28" x14ac:dyDescent="0.25">
      <c r="A299" s="24">
        <v>41611</v>
      </c>
      <c r="B299" s="22">
        <v>1</v>
      </c>
      <c r="C299" s="22" t="s">
        <v>233</v>
      </c>
      <c r="D299" s="22" t="s">
        <v>235</v>
      </c>
      <c r="E299" s="22" t="s">
        <v>39</v>
      </c>
      <c r="F299" s="22" t="s">
        <v>110</v>
      </c>
      <c r="G299" s="25" t="s">
        <v>40</v>
      </c>
      <c r="H299" s="22">
        <v>1</v>
      </c>
      <c r="I299" s="22">
        <f t="shared" si="5"/>
        <v>0.05</v>
      </c>
      <c r="J299" s="22">
        <v>36</v>
      </c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>
        <v>25</v>
      </c>
      <c r="V299" s="22"/>
      <c r="W299" s="22"/>
      <c r="X299" s="22"/>
      <c r="Y299" s="22"/>
      <c r="Z299" s="22"/>
      <c r="AA299" s="22"/>
      <c r="AB299" s="22"/>
    </row>
    <row r="300" spans="1:28" x14ac:dyDescent="0.25">
      <c r="A300" s="24">
        <v>41611</v>
      </c>
      <c r="B300" s="22">
        <v>1</v>
      </c>
      <c r="C300" s="22" t="s">
        <v>233</v>
      </c>
      <c r="D300" s="22" t="s">
        <v>235</v>
      </c>
      <c r="E300" s="22" t="s">
        <v>39</v>
      </c>
      <c r="F300" s="22" t="s">
        <v>110</v>
      </c>
      <c r="G300" s="25" t="s">
        <v>40</v>
      </c>
      <c r="H300" s="22">
        <v>1</v>
      </c>
      <c r="I300" s="22">
        <f t="shared" si="5"/>
        <v>0.05</v>
      </c>
      <c r="J300" s="22">
        <v>36</v>
      </c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>
        <v>20</v>
      </c>
      <c r="V300" s="22"/>
      <c r="W300" s="22"/>
      <c r="X300" s="22"/>
      <c r="Y300" s="22"/>
      <c r="Z300" s="22"/>
      <c r="AA300" s="22"/>
      <c r="AB300" s="22"/>
    </row>
    <row r="301" spans="1:28" x14ac:dyDescent="0.25">
      <c r="A301" s="24">
        <v>41611</v>
      </c>
      <c r="B301" s="22">
        <v>1</v>
      </c>
      <c r="C301" s="22" t="s">
        <v>233</v>
      </c>
      <c r="D301" s="22" t="s">
        <v>235</v>
      </c>
      <c r="E301" s="22" t="s">
        <v>39</v>
      </c>
      <c r="F301" s="22" t="s">
        <v>110</v>
      </c>
      <c r="G301" s="25" t="s">
        <v>40</v>
      </c>
      <c r="H301" s="22">
        <v>1</v>
      </c>
      <c r="I301" s="22">
        <f t="shared" si="5"/>
        <v>0.05</v>
      </c>
      <c r="J301" s="22">
        <v>36</v>
      </c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>
        <v>20</v>
      </c>
      <c r="V301" s="22"/>
      <c r="W301" s="22"/>
      <c r="X301" s="22"/>
      <c r="Y301" s="22"/>
      <c r="Z301" s="22"/>
      <c r="AA301" s="22"/>
      <c r="AB301" s="22"/>
    </row>
    <row r="302" spans="1:28" x14ac:dyDescent="0.25">
      <c r="A302" s="24">
        <v>41611</v>
      </c>
      <c r="B302" s="22">
        <v>1</v>
      </c>
      <c r="C302" s="22" t="s">
        <v>233</v>
      </c>
      <c r="D302" s="22" t="s">
        <v>235</v>
      </c>
      <c r="E302" s="22" t="s">
        <v>39</v>
      </c>
      <c r="F302" s="22" t="s">
        <v>110</v>
      </c>
      <c r="G302" s="25" t="s">
        <v>40</v>
      </c>
      <c r="H302" s="22">
        <v>1</v>
      </c>
      <c r="I302" s="22">
        <f t="shared" si="5"/>
        <v>0.05</v>
      </c>
      <c r="J302" s="22">
        <v>36</v>
      </c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>
        <v>15</v>
      </c>
      <c r="V302" s="22"/>
      <c r="W302" s="22"/>
      <c r="X302" s="22"/>
      <c r="Y302" s="22"/>
      <c r="Z302" s="22"/>
      <c r="AA302" s="22"/>
      <c r="AB302" s="22"/>
    </row>
    <row r="303" spans="1:28" x14ac:dyDescent="0.25">
      <c r="A303" s="24">
        <v>41611</v>
      </c>
      <c r="B303" s="22">
        <v>1</v>
      </c>
      <c r="C303" s="22" t="s">
        <v>233</v>
      </c>
      <c r="D303" s="22" t="s">
        <v>235</v>
      </c>
      <c r="E303" s="22" t="s">
        <v>39</v>
      </c>
      <c r="F303" s="22" t="s">
        <v>110</v>
      </c>
      <c r="G303" s="25" t="s">
        <v>40</v>
      </c>
      <c r="H303" s="22">
        <v>1</v>
      </c>
      <c r="I303" s="22">
        <f t="shared" si="5"/>
        <v>0.05</v>
      </c>
      <c r="J303" s="22">
        <v>36</v>
      </c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>
        <v>10</v>
      </c>
      <c r="V303" s="22"/>
      <c r="W303" s="22"/>
      <c r="X303" s="22"/>
      <c r="Y303" s="22"/>
      <c r="Z303" s="22"/>
      <c r="AA303" s="22"/>
      <c r="AB303" s="22"/>
    </row>
    <row r="304" spans="1:28" x14ac:dyDescent="0.25">
      <c r="A304" s="24">
        <v>41611</v>
      </c>
      <c r="B304" s="22">
        <v>1</v>
      </c>
      <c r="C304" s="22" t="s">
        <v>233</v>
      </c>
      <c r="D304" s="22" t="s">
        <v>235</v>
      </c>
      <c r="E304" s="22" t="s">
        <v>39</v>
      </c>
      <c r="F304" s="22" t="s">
        <v>110</v>
      </c>
      <c r="G304" s="25" t="s">
        <v>69</v>
      </c>
      <c r="H304" s="22">
        <v>1</v>
      </c>
      <c r="I304" s="22">
        <f t="shared" si="5"/>
        <v>0.05</v>
      </c>
      <c r="J304" s="22">
        <v>36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>
        <v>10</v>
      </c>
      <c r="V304" s="22"/>
      <c r="W304" s="22"/>
      <c r="X304" s="22"/>
      <c r="Y304" s="22"/>
      <c r="Z304" s="22"/>
      <c r="AA304" s="22"/>
      <c r="AB304" s="22"/>
    </row>
    <row r="305" spans="1:28" x14ac:dyDescent="0.25">
      <c r="A305" s="24">
        <v>41611</v>
      </c>
      <c r="B305" s="22">
        <v>1</v>
      </c>
      <c r="C305" s="22" t="s">
        <v>233</v>
      </c>
      <c r="D305" s="22" t="s">
        <v>235</v>
      </c>
      <c r="E305" s="22" t="s">
        <v>39</v>
      </c>
      <c r="F305" s="22" t="s">
        <v>110</v>
      </c>
      <c r="G305" s="25" t="s">
        <v>69</v>
      </c>
      <c r="H305" s="22">
        <v>1</v>
      </c>
      <c r="I305" s="22">
        <f t="shared" si="5"/>
        <v>0.05</v>
      </c>
      <c r="J305" s="22">
        <v>36</v>
      </c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>
        <v>50</v>
      </c>
      <c r="V305" s="22"/>
      <c r="W305" s="22"/>
      <c r="X305" s="22"/>
      <c r="Y305" s="22"/>
      <c r="Z305" s="22"/>
      <c r="AA305" s="22"/>
      <c r="AB305" s="22"/>
    </row>
    <row r="306" spans="1:28" x14ac:dyDescent="0.25">
      <c r="A306" s="24">
        <v>41611</v>
      </c>
      <c r="B306" s="22">
        <v>1</v>
      </c>
      <c r="C306" s="22" t="s">
        <v>233</v>
      </c>
      <c r="D306" s="22" t="s">
        <v>235</v>
      </c>
      <c r="E306" s="22" t="s">
        <v>39</v>
      </c>
      <c r="F306" s="22" t="s">
        <v>110</v>
      </c>
      <c r="G306" s="25" t="s">
        <v>69</v>
      </c>
      <c r="H306" s="22">
        <v>1</v>
      </c>
      <c r="I306" s="22">
        <f t="shared" si="5"/>
        <v>0.05</v>
      </c>
      <c r="J306" s="22">
        <v>36</v>
      </c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>
        <v>17</v>
      </c>
      <c r="V306" s="22"/>
      <c r="W306" s="22"/>
      <c r="X306" s="22"/>
      <c r="Y306" s="22"/>
      <c r="Z306" s="22"/>
      <c r="AA306" s="22"/>
      <c r="AB306" s="22"/>
    </row>
    <row r="307" spans="1:28" x14ac:dyDescent="0.25">
      <c r="A307" s="24">
        <v>41611</v>
      </c>
      <c r="B307" s="22">
        <v>1</v>
      </c>
      <c r="C307" s="22" t="s">
        <v>233</v>
      </c>
      <c r="D307" s="22" t="s">
        <v>235</v>
      </c>
      <c r="E307" s="22" t="s">
        <v>39</v>
      </c>
      <c r="F307" s="22" t="s">
        <v>110</v>
      </c>
      <c r="G307" s="25" t="s">
        <v>69</v>
      </c>
      <c r="H307" s="22">
        <v>1</v>
      </c>
      <c r="I307" s="22">
        <f t="shared" si="5"/>
        <v>0.05</v>
      </c>
      <c r="J307" s="22">
        <v>36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>
        <v>50</v>
      </c>
      <c r="V307" s="22"/>
      <c r="W307" s="22"/>
      <c r="X307" s="22"/>
      <c r="Y307" s="22"/>
      <c r="Z307" s="22"/>
      <c r="AA307" s="22"/>
      <c r="AB307" s="22"/>
    </row>
    <row r="308" spans="1:28" x14ac:dyDescent="0.25">
      <c r="A308" s="24">
        <v>41611</v>
      </c>
      <c r="B308" s="22">
        <v>1</v>
      </c>
      <c r="C308" s="22" t="s">
        <v>233</v>
      </c>
      <c r="D308" s="22" t="s">
        <v>235</v>
      </c>
      <c r="E308" s="22" t="s">
        <v>39</v>
      </c>
      <c r="F308" s="22" t="s">
        <v>110</v>
      </c>
      <c r="G308" s="25" t="s">
        <v>78</v>
      </c>
      <c r="H308" s="22">
        <v>1</v>
      </c>
      <c r="I308" s="22">
        <f t="shared" si="5"/>
        <v>0.05</v>
      </c>
      <c r="J308" s="22">
        <v>36</v>
      </c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>
        <v>15</v>
      </c>
      <c r="V308" s="22"/>
      <c r="W308" s="22"/>
      <c r="X308" s="22"/>
      <c r="Y308" s="22"/>
      <c r="Z308" s="22"/>
      <c r="AA308" s="22"/>
      <c r="AB308" s="22"/>
    </row>
    <row r="309" spans="1:28" x14ac:dyDescent="0.25">
      <c r="A309" s="24">
        <v>41611</v>
      </c>
      <c r="B309" s="22">
        <v>1</v>
      </c>
      <c r="C309" s="22" t="s">
        <v>233</v>
      </c>
      <c r="D309" s="22" t="s">
        <v>235</v>
      </c>
      <c r="E309" s="22" t="s">
        <v>39</v>
      </c>
      <c r="F309" s="22" t="s">
        <v>110</v>
      </c>
      <c r="G309" s="25" t="s">
        <v>78</v>
      </c>
      <c r="H309" s="22">
        <v>1</v>
      </c>
      <c r="I309" s="22">
        <f t="shared" si="5"/>
        <v>0.05</v>
      </c>
      <c r="J309" s="22">
        <v>36</v>
      </c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>
        <v>50</v>
      </c>
      <c r="V309" s="22"/>
      <c r="W309" s="22"/>
      <c r="X309" s="22"/>
      <c r="Y309" s="22"/>
      <c r="Z309" s="22"/>
      <c r="AA309" s="22"/>
      <c r="AB309" s="22"/>
    </row>
    <row r="310" spans="1:28" x14ac:dyDescent="0.25">
      <c r="A310" s="24">
        <v>41611</v>
      </c>
      <c r="B310" s="22">
        <v>1</v>
      </c>
      <c r="C310" s="22" t="s">
        <v>233</v>
      </c>
      <c r="D310" s="22" t="s">
        <v>235</v>
      </c>
      <c r="E310" s="22" t="s">
        <v>39</v>
      </c>
      <c r="F310" s="22" t="s">
        <v>110</v>
      </c>
      <c r="G310" s="25" t="s">
        <v>78</v>
      </c>
      <c r="H310" s="22">
        <v>1</v>
      </c>
      <c r="I310" s="22">
        <f t="shared" si="5"/>
        <v>0.05</v>
      </c>
      <c r="J310" s="22">
        <v>36</v>
      </c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>
        <v>35</v>
      </c>
      <c r="V310" s="22"/>
      <c r="W310" s="22"/>
      <c r="X310" s="22"/>
      <c r="Y310" s="22"/>
      <c r="Z310" s="22"/>
      <c r="AA310" s="22"/>
      <c r="AB310" s="22"/>
    </row>
    <row r="311" spans="1:28" x14ac:dyDescent="0.25">
      <c r="A311" s="24">
        <v>41611</v>
      </c>
      <c r="B311" s="22">
        <v>1</v>
      </c>
      <c r="C311" s="22" t="s">
        <v>233</v>
      </c>
      <c r="D311" s="22" t="s">
        <v>235</v>
      </c>
      <c r="E311" s="22" t="s">
        <v>39</v>
      </c>
      <c r="F311" s="22" t="s">
        <v>110</v>
      </c>
      <c r="G311" s="25" t="s">
        <v>78</v>
      </c>
      <c r="H311" s="22">
        <v>1</v>
      </c>
      <c r="I311" s="22">
        <f t="shared" si="5"/>
        <v>0.05</v>
      </c>
      <c r="J311" s="22">
        <v>36</v>
      </c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>
        <v>35</v>
      </c>
      <c r="V311" s="22"/>
      <c r="W311" s="22"/>
      <c r="X311" s="22"/>
      <c r="Y311" s="22"/>
      <c r="Z311" s="22"/>
      <c r="AA311" s="22"/>
      <c r="AB311" s="22"/>
    </row>
    <row r="312" spans="1:28" x14ac:dyDescent="0.25">
      <c r="A312" s="24">
        <v>41611</v>
      </c>
      <c r="B312" s="22">
        <v>1</v>
      </c>
      <c r="C312" s="22" t="s">
        <v>233</v>
      </c>
      <c r="D312" s="22" t="s">
        <v>235</v>
      </c>
      <c r="E312" s="22" t="s">
        <v>39</v>
      </c>
      <c r="F312" s="22" t="s">
        <v>110</v>
      </c>
      <c r="G312" s="25" t="s">
        <v>78</v>
      </c>
      <c r="H312" s="22">
        <v>1</v>
      </c>
      <c r="I312" s="22">
        <f t="shared" si="5"/>
        <v>0.05</v>
      </c>
      <c r="J312" s="22">
        <v>36</v>
      </c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>
        <v>35</v>
      </c>
      <c r="V312" s="22"/>
      <c r="W312" s="22"/>
      <c r="X312" s="22"/>
      <c r="Y312" s="22"/>
      <c r="Z312" s="22"/>
      <c r="AA312" s="22"/>
      <c r="AB312" s="22"/>
    </row>
    <row r="313" spans="1:28" x14ac:dyDescent="0.25">
      <c r="A313" s="24">
        <v>41611</v>
      </c>
      <c r="B313" s="22">
        <v>1</v>
      </c>
      <c r="C313" s="22" t="s">
        <v>233</v>
      </c>
      <c r="D313" s="22" t="s">
        <v>235</v>
      </c>
      <c r="E313" s="22" t="s">
        <v>39</v>
      </c>
      <c r="F313" s="22" t="s">
        <v>110</v>
      </c>
      <c r="G313" s="25" t="s">
        <v>78</v>
      </c>
      <c r="H313" s="22">
        <v>1</v>
      </c>
      <c r="I313" s="22">
        <f t="shared" si="5"/>
        <v>0.05</v>
      </c>
      <c r="J313" s="22">
        <v>36</v>
      </c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>
        <v>35</v>
      </c>
      <c r="V313" s="22"/>
      <c r="W313" s="22"/>
      <c r="X313" s="22"/>
      <c r="Y313" s="22"/>
      <c r="Z313" s="22"/>
      <c r="AA313" s="22"/>
      <c r="AB313" s="22"/>
    </row>
    <row r="314" spans="1:28" x14ac:dyDescent="0.25">
      <c r="A314" s="24">
        <v>41611</v>
      </c>
      <c r="B314" s="22">
        <v>1</v>
      </c>
      <c r="C314" s="22" t="s">
        <v>233</v>
      </c>
      <c r="D314" s="22" t="s">
        <v>235</v>
      </c>
      <c r="E314" s="22" t="s">
        <v>39</v>
      </c>
      <c r="F314" s="22" t="s">
        <v>110</v>
      </c>
      <c r="G314" s="25" t="s">
        <v>78</v>
      </c>
      <c r="H314" s="22">
        <v>1</v>
      </c>
      <c r="I314" s="22">
        <f t="shared" si="5"/>
        <v>0.05</v>
      </c>
      <c r="J314" s="22">
        <v>36</v>
      </c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>
        <v>35</v>
      </c>
      <c r="V314" s="22"/>
      <c r="W314" s="22"/>
      <c r="X314" s="22"/>
      <c r="Y314" s="22"/>
      <c r="Z314" s="22"/>
      <c r="AA314" s="22"/>
      <c r="AB314" s="22"/>
    </row>
    <row r="315" spans="1:28" x14ac:dyDescent="0.25">
      <c r="A315" s="24">
        <v>41611</v>
      </c>
      <c r="B315" s="22">
        <v>1</v>
      </c>
      <c r="C315" s="22" t="s">
        <v>233</v>
      </c>
      <c r="D315" s="22" t="s">
        <v>235</v>
      </c>
      <c r="E315" s="22" t="s">
        <v>39</v>
      </c>
      <c r="F315" s="22" t="s">
        <v>110</v>
      </c>
      <c r="G315" s="25" t="s">
        <v>78</v>
      </c>
      <c r="H315" s="22">
        <v>1</v>
      </c>
      <c r="I315" s="22">
        <f t="shared" si="5"/>
        <v>0.05</v>
      </c>
      <c r="J315" s="22">
        <v>36</v>
      </c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>
        <v>35</v>
      </c>
      <c r="V315" s="22"/>
      <c r="W315" s="22"/>
      <c r="X315" s="22"/>
      <c r="Y315" s="22"/>
      <c r="Z315" s="22"/>
      <c r="AA315" s="22"/>
      <c r="AB315" s="22"/>
    </row>
    <row r="316" spans="1:28" x14ac:dyDescent="0.25">
      <c r="A316" s="24">
        <v>41611</v>
      </c>
      <c r="B316" s="22">
        <v>1</v>
      </c>
      <c r="C316" s="22" t="s">
        <v>233</v>
      </c>
      <c r="D316" s="22" t="s">
        <v>235</v>
      </c>
      <c r="E316" s="22" t="s">
        <v>39</v>
      </c>
      <c r="F316" s="22" t="s">
        <v>110</v>
      </c>
      <c r="G316" s="25" t="s">
        <v>78</v>
      </c>
      <c r="H316" s="22">
        <v>1</v>
      </c>
      <c r="I316" s="22">
        <f t="shared" si="5"/>
        <v>0.05</v>
      </c>
      <c r="J316" s="22">
        <v>36</v>
      </c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>
        <v>35</v>
      </c>
      <c r="V316" s="22"/>
      <c r="W316" s="22"/>
      <c r="X316" s="22"/>
      <c r="Y316" s="22"/>
      <c r="Z316" s="22"/>
      <c r="AA316" s="22"/>
      <c r="AB316" s="22"/>
    </row>
    <row r="317" spans="1:28" x14ac:dyDescent="0.25">
      <c r="A317" s="24">
        <v>41611</v>
      </c>
      <c r="B317" s="22">
        <v>1</v>
      </c>
      <c r="C317" s="22" t="s">
        <v>233</v>
      </c>
      <c r="D317" s="22" t="s">
        <v>235</v>
      </c>
      <c r="E317" s="22" t="s">
        <v>39</v>
      </c>
      <c r="F317" s="22" t="s">
        <v>110</v>
      </c>
      <c r="G317" s="25" t="s">
        <v>71</v>
      </c>
      <c r="H317" s="22">
        <v>1</v>
      </c>
      <c r="I317" s="22">
        <f t="shared" si="5"/>
        <v>0.05</v>
      </c>
      <c r="J317" s="22">
        <v>36</v>
      </c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>
        <v>25</v>
      </c>
      <c r="V317" s="22"/>
      <c r="W317" s="22"/>
      <c r="X317" s="22"/>
      <c r="Y317" s="22"/>
      <c r="Z317" s="22"/>
      <c r="AA317" s="22"/>
      <c r="AB317" s="22"/>
    </row>
    <row r="318" spans="1:28" x14ac:dyDescent="0.25">
      <c r="A318" s="24">
        <v>41611</v>
      </c>
      <c r="B318" s="22">
        <v>1</v>
      </c>
      <c r="C318" s="22" t="s">
        <v>233</v>
      </c>
      <c r="D318" s="22" t="s">
        <v>235</v>
      </c>
      <c r="E318" s="22" t="s">
        <v>39</v>
      </c>
      <c r="F318" s="22" t="s">
        <v>110</v>
      </c>
      <c r="G318" s="25" t="s">
        <v>71</v>
      </c>
      <c r="H318" s="22">
        <v>1</v>
      </c>
      <c r="I318" s="22">
        <f t="shared" si="5"/>
        <v>0.05</v>
      </c>
      <c r="J318" s="22">
        <v>36</v>
      </c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>
        <v>25</v>
      </c>
      <c r="V318" s="22"/>
      <c r="W318" s="22"/>
      <c r="X318" s="22"/>
      <c r="Y318" s="22"/>
      <c r="Z318" s="22"/>
      <c r="AA318" s="22"/>
      <c r="AB318" s="22"/>
    </row>
    <row r="319" spans="1:28" x14ac:dyDescent="0.25">
      <c r="A319" s="24">
        <v>41611</v>
      </c>
      <c r="B319" s="22">
        <v>1</v>
      </c>
      <c r="C319" s="22" t="s">
        <v>233</v>
      </c>
      <c r="D319" s="22" t="s">
        <v>235</v>
      </c>
      <c r="E319" s="22" t="s">
        <v>39</v>
      </c>
      <c r="F319" s="22" t="s">
        <v>110</v>
      </c>
      <c r="G319" s="25" t="s">
        <v>71</v>
      </c>
      <c r="H319" s="22">
        <v>1</v>
      </c>
      <c r="I319" s="22">
        <f t="shared" si="5"/>
        <v>0.05</v>
      </c>
      <c r="J319" s="22">
        <v>36</v>
      </c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>
        <v>25</v>
      </c>
      <c r="V319" s="22"/>
      <c r="W319" s="22"/>
      <c r="X319" s="22"/>
      <c r="Y319" s="22"/>
      <c r="Z319" s="22"/>
      <c r="AA319" s="22"/>
      <c r="AB319" s="22"/>
    </row>
    <row r="320" spans="1:28" x14ac:dyDescent="0.25">
      <c r="A320" s="24">
        <v>41611</v>
      </c>
      <c r="B320" s="22">
        <v>1</v>
      </c>
      <c r="C320" s="22" t="s">
        <v>233</v>
      </c>
      <c r="D320" s="22" t="s">
        <v>235</v>
      </c>
      <c r="E320" s="22" t="s">
        <v>39</v>
      </c>
      <c r="F320" s="22" t="s">
        <v>110</v>
      </c>
      <c r="G320" s="25" t="s">
        <v>71</v>
      </c>
      <c r="H320" s="22">
        <v>1</v>
      </c>
      <c r="I320" s="22">
        <f t="shared" si="5"/>
        <v>0.05</v>
      </c>
      <c r="J320" s="22">
        <v>36</v>
      </c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>
        <v>25</v>
      </c>
      <c r="V320" s="22"/>
      <c r="W320" s="22"/>
      <c r="X320" s="22"/>
      <c r="Y320" s="22"/>
      <c r="Z320" s="22"/>
      <c r="AA320" s="22"/>
      <c r="AB320" s="22"/>
    </row>
    <row r="321" spans="1:28" x14ac:dyDescent="0.25">
      <c r="A321" s="24">
        <v>41611</v>
      </c>
      <c r="B321" s="22">
        <v>1</v>
      </c>
      <c r="C321" s="22" t="s">
        <v>233</v>
      </c>
      <c r="D321" s="22" t="s">
        <v>235</v>
      </c>
      <c r="E321" s="22" t="s">
        <v>39</v>
      </c>
      <c r="F321" s="22" t="s">
        <v>110</v>
      </c>
      <c r="G321" s="25" t="s">
        <v>71</v>
      </c>
      <c r="H321" s="22">
        <v>1</v>
      </c>
      <c r="I321" s="22">
        <f t="shared" si="5"/>
        <v>0.05</v>
      </c>
      <c r="J321" s="22">
        <v>36</v>
      </c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>
        <v>25</v>
      </c>
      <c r="V321" s="22"/>
      <c r="W321" s="22"/>
      <c r="X321" s="22"/>
      <c r="Y321" s="22"/>
      <c r="Z321" s="22"/>
      <c r="AA321" s="22"/>
      <c r="AB321" s="22"/>
    </row>
    <row r="322" spans="1:28" x14ac:dyDescent="0.25">
      <c r="A322" s="24">
        <v>41611</v>
      </c>
      <c r="B322" s="22">
        <v>1</v>
      </c>
      <c r="C322" s="22" t="s">
        <v>233</v>
      </c>
      <c r="D322" s="22" t="s">
        <v>235</v>
      </c>
      <c r="E322" s="22" t="s">
        <v>39</v>
      </c>
      <c r="F322" s="22" t="s">
        <v>110</v>
      </c>
      <c r="G322" s="25" t="s">
        <v>71</v>
      </c>
      <c r="H322" s="22">
        <v>1</v>
      </c>
      <c r="I322" s="22">
        <f t="shared" ref="I322:I385" si="6">H322/20</f>
        <v>0.05</v>
      </c>
      <c r="J322" s="22">
        <v>36</v>
      </c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>
        <v>25</v>
      </c>
      <c r="V322" s="22"/>
      <c r="W322" s="22"/>
      <c r="X322" s="22"/>
      <c r="Y322" s="22"/>
      <c r="Z322" s="22"/>
      <c r="AA322" s="22"/>
      <c r="AB322" s="22"/>
    </row>
    <row r="323" spans="1:28" x14ac:dyDescent="0.25">
      <c r="A323" s="24">
        <v>41611</v>
      </c>
      <c r="B323" s="22">
        <v>1</v>
      </c>
      <c r="C323" s="22" t="s">
        <v>233</v>
      </c>
      <c r="D323" s="22" t="s">
        <v>235</v>
      </c>
      <c r="E323" s="22" t="s">
        <v>39</v>
      </c>
      <c r="F323" s="22" t="s">
        <v>110</v>
      </c>
      <c r="G323" s="25" t="s">
        <v>71</v>
      </c>
      <c r="H323" s="22">
        <v>1</v>
      </c>
      <c r="I323" s="22">
        <f t="shared" si="6"/>
        <v>0.05</v>
      </c>
      <c r="J323" s="22">
        <v>36</v>
      </c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>
        <v>25</v>
      </c>
      <c r="V323" s="22"/>
      <c r="W323" s="22"/>
      <c r="X323" s="22"/>
      <c r="Y323" s="22"/>
      <c r="Z323" s="22"/>
      <c r="AA323" s="22"/>
      <c r="AB323" s="22"/>
    </row>
    <row r="324" spans="1:28" x14ac:dyDescent="0.25">
      <c r="A324" s="24">
        <v>41611</v>
      </c>
      <c r="B324" s="22">
        <v>1</v>
      </c>
      <c r="C324" s="22" t="s">
        <v>233</v>
      </c>
      <c r="D324" s="22" t="s">
        <v>235</v>
      </c>
      <c r="E324" s="22" t="s">
        <v>39</v>
      </c>
      <c r="F324" s="22" t="s">
        <v>110</v>
      </c>
      <c r="G324" s="25" t="s">
        <v>71</v>
      </c>
      <c r="H324" s="22">
        <v>1</v>
      </c>
      <c r="I324" s="22">
        <f t="shared" si="6"/>
        <v>0.05</v>
      </c>
      <c r="J324" s="22">
        <v>36</v>
      </c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>
        <v>5</v>
      </c>
      <c r="V324" s="22"/>
      <c r="W324" s="22"/>
      <c r="X324" s="22"/>
      <c r="Y324" s="22"/>
      <c r="Z324" s="22"/>
      <c r="AA324" s="22"/>
      <c r="AB324" s="22"/>
    </row>
    <row r="325" spans="1:28" x14ac:dyDescent="0.25">
      <c r="A325" s="24">
        <v>41611</v>
      </c>
      <c r="B325" s="22">
        <v>1</v>
      </c>
      <c r="C325" s="22" t="s">
        <v>233</v>
      </c>
      <c r="D325" s="22" t="s">
        <v>235</v>
      </c>
      <c r="E325" s="22" t="s">
        <v>39</v>
      </c>
      <c r="F325" s="22" t="s">
        <v>110</v>
      </c>
      <c r="G325" s="25" t="s">
        <v>71</v>
      </c>
      <c r="H325" s="22">
        <v>1</v>
      </c>
      <c r="I325" s="22">
        <f t="shared" si="6"/>
        <v>0.05</v>
      </c>
      <c r="J325" s="22">
        <v>36</v>
      </c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>
        <v>5</v>
      </c>
      <c r="V325" s="22"/>
      <c r="W325" s="22"/>
      <c r="X325" s="22"/>
      <c r="Y325" s="22"/>
      <c r="Z325" s="22"/>
      <c r="AA325" s="22"/>
      <c r="AB325" s="22"/>
    </row>
    <row r="326" spans="1:28" x14ac:dyDescent="0.25">
      <c r="A326" s="24">
        <v>41611</v>
      </c>
      <c r="B326" s="22">
        <v>1</v>
      </c>
      <c r="C326" s="22" t="s">
        <v>233</v>
      </c>
      <c r="D326" s="22" t="s">
        <v>235</v>
      </c>
      <c r="E326" s="22" t="s">
        <v>39</v>
      </c>
      <c r="F326" s="22" t="s">
        <v>110</v>
      </c>
      <c r="G326" s="25" t="s">
        <v>71</v>
      </c>
      <c r="H326" s="22">
        <v>1</v>
      </c>
      <c r="I326" s="22">
        <f t="shared" si="6"/>
        <v>0.05</v>
      </c>
      <c r="J326" s="22">
        <v>36</v>
      </c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>
        <v>55</v>
      </c>
      <c r="V326" s="22"/>
      <c r="W326" s="22"/>
      <c r="X326" s="22"/>
      <c r="Y326" s="22"/>
      <c r="Z326" s="22"/>
      <c r="AA326" s="22"/>
      <c r="AB326" s="22"/>
    </row>
    <row r="327" spans="1:28" x14ac:dyDescent="0.25">
      <c r="A327" s="24">
        <v>41611</v>
      </c>
      <c r="B327" s="22">
        <v>1</v>
      </c>
      <c r="C327" s="22" t="s">
        <v>233</v>
      </c>
      <c r="D327" s="22" t="s">
        <v>235</v>
      </c>
      <c r="E327" s="22" t="s">
        <v>39</v>
      </c>
      <c r="F327" s="22" t="s">
        <v>110</v>
      </c>
      <c r="G327" s="25" t="s">
        <v>71</v>
      </c>
      <c r="H327" s="22">
        <v>1</v>
      </c>
      <c r="I327" s="22">
        <f t="shared" si="6"/>
        <v>0.05</v>
      </c>
      <c r="J327" s="22">
        <v>36</v>
      </c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>
        <v>55</v>
      </c>
      <c r="V327" s="22"/>
      <c r="W327" s="22"/>
      <c r="X327" s="22"/>
      <c r="Y327" s="22"/>
      <c r="Z327" s="22"/>
      <c r="AA327" s="22"/>
      <c r="AB327" s="22"/>
    </row>
    <row r="328" spans="1:28" x14ac:dyDescent="0.25">
      <c r="A328" s="24">
        <v>41611</v>
      </c>
      <c r="B328" s="22">
        <v>1</v>
      </c>
      <c r="C328" s="22" t="s">
        <v>233</v>
      </c>
      <c r="D328" s="22" t="s">
        <v>235</v>
      </c>
      <c r="E328" s="22" t="s">
        <v>39</v>
      </c>
      <c r="F328" s="22" t="s">
        <v>110</v>
      </c>
      <c r="G328" s="25" t="s">
        <v>71</v>
      </c>
      <c r="H328" s="22">
        <v>1</v>
      </c>
      <c r="I328" s="22">
        <f t="shared" si="6"/>
        <v>0.05</v>
      </c>
      <c r="J328" s="22">
        <v>36</v>
      </c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>
        <v>55</v>
      </c>
      <c r="V328" s="22"/>
      <c r="W328" s="22"/>
      <c r="X328" s="22"/>
      <c r="Y328" s="22"/>
      <c r="Z328" s="22"/>
      <c r="AA328" s="22"/>
      <c r="AB328" s="22"/>
    </row>
    <row r="329" spans="1:28" x14ac:dyDescent="0.25">
      <c r="A329" s="24">
        <v>41611</v>
      </c>
      <c r="B329" s="22">
        <v>1</v>
      </c>
      <c r="C329" s="22" t="s">
        <v>233</v>
      </c>
      <c r="D329" s="22" t="s">
        <v>235</v>
      </c>
      <c r="E329" s="22" t="s">
        <v>39</v>
      </c>
      <c r="F329" s="22" t="s">
        <v>110</v>
      </c>
      <c r="G329" s="25" t="s">
        <v>71</v>
      </c>
      <c r="H329" s="22">
        <v>1</v>
      </c>
      <c r="I329" s="22">
        <f t="shared" si="6"/>
        <v>0.05</v>
      </c>
      <c r="J329" s="22">
        <v>36</v>
      </c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>
        <v>20</v>
      </c>
      <c r="V329" s="22"/>
      <c r="W329" s="22"/>
      <c r="X329" s="22"/>
      <c r="Y329" s="22"/>
      <c r="Z329" s="22"/>
      <c r="AA329" s="22"/>
      <c r="AB329" s="22"/>
    </row>
    <row r="330" spans="1:28" x14ac:dyDescent="0.25">
      <c r="A330" s="24">
        <v>41611</v>
      </c>
      <c r="B330" s="22">
        <v>1</v>
      </c>
      <c r="C330" s="22" t="s">
        <v>233</v>
      </c>
      <c r="D330" s="22" t="s">
        <v>235</v>
      </c>
      <c r="E330" s="22" t="s">
        <v>39</v>
      </c>
      <c r="F330" s="22" t="s">
        <v>110</v>
      </c>
      <c r="G330" s="25" t="s">
        <v>71</v>
      </c>
      <c r="H330" s="22">
        <v>1</v>
      </c>
      <c r="I330" s="22">
        <f t="shared" si="6"/>
        <v>0.05</v>
      </c>
      <c r="J330" s="22">
        <v>36</v>
      </c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>
        <v>20</v>
      </c>
      <c r="V330" s="22"/>
      <c r="W330" s="22"/>
      <c r="X330" s="22"/>
      <c r="Y330" s="22"/>
      <c r="Z330" s="22"/>
      <c r="AA330" s="22"/>
      <c r="AB330" s="22"/>
    </row>
    <row r="331" spans="1:28" x14ac:dyDescent="0.25">
      <c r="A331" s="24">
        <v>41611</v>
      </c>
      <c r="B331" s="22">
        <v>1</v>
      </c>
      <c r="C331" s="22" t="s">
        <v>233</v>
      </c>
      <c r="D331" s="22" t="s">
        <v>235</v>
      </c>
      <c r="E331" s="22" t="s">
        <v>39</v>
      </c>
      <c r="F331" s="22" t="s">
        <v>110</v>
      </c>
      <c r="G331" s="25" t="s">
        <v>71</v>
      </c>
      <c r="H331" s="22">
        <v>1</v>
      </c>
      <c r="I331" s="22">
        <f t="shared" si="6"/>
        <v>0.05</v>
      </c>
      <c r="J331" s="22">
        <v>36</v>
      </c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>
        <v>20</v>
      </c>
      <c r="V331" s="22"/>
      <c r="W331" s="22"/>
      <c r="X331" s="22"/>
      <c r="Y331" s="22"/>
      <c r="Z331" s="22"/>
      <c r="AA331" s="22"/>
      <c r="AB331" s="22"/>
    </row>
    <row r="332" spans="1:28" x14ac:dyDescent="0.25">
      <c r="A332" s="24">
        <v>41611</v>
      </c>
      <c r="B332" s="22">
        <v>1</v>
      </c>
      <c r="C332" s="22" t="s">
        <v>233</v>
      </c>
      <c r="D332" s="22" t="s">
        <v>235</v>
      </c>
      <c r="E332" s="22" t="s">
        <v>39</v>
      </c>
      <c r="F332" s="22" t="s">
        <v>110</v>
      </c>
      <c r="G332" s="25" t="s">
        <v>71</v>
      </c>
      <c r="H332" s="22">
        <v>1</v>
      </c>
      <c r="I332" s="22">
        <f t="shared" si="6"/>
        <v>0.05</v>
      </c>
      <c r="J332" s="22">
        <v>36</v>
      </c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>
        <v>20</v>
      </c>
      <c r="V332" s="22"/>
      <c r="W332" s="22"/>
      <c r="X332" s="22"/>
      <c r="Y332" s="22"/>
      <c r="Z332" s="22"/>
      <c r="AA332" s="22"/>
      <c r="AB332" s="22"/>
    </row>
    <row r="333" spans="1:28" x14ac:dyDescent="0.25">
      <c r="A333" s="24">
        <v>41611</v>
      </c>
      <c r="B333" s="22">
        <v>1</v>
      </c>
      <c r="C333" s="22" t="s">
        <v>233</v>
      </c>
      <c r="D333" s="22" t="s">
        <v>235</v>
      </c>
      <c r="E333" s="22" t="s">
        <v>39</v>
      </c>
      <c r="F333" s="22" t="s">
        <v>110</v>
      </c>
      <c r="G333" s="25" t="s">
        <v>71</v>
      </c>
      <c r="H333" s="22">
        <v>1</v>
      </c>
      <c r="I333" s="22">
        <f t="shared" si="6"/>
        <v>0.05</v>
      </c>
      <c r="J333" s="22">
        <v>36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>
        <v>20</v>
      </c>
      <c r="V333" s="22"/>
      <c r="W333" s="22"/>
      <c r="X333" s="22"/>
      <c r="Y333" s="22"/>
      <c r="Z333" s="22"/>
      <c r="AA333" s="22"/>
      <c r="AB333" s="22"/>
    </row>
    <row r="334" spans="1:28" x14ac:dyDescent="0.25">
      <c r="A334" s="24">
        <v>41611</v>
      </c>
      <c r="B334" s="22">
        <v>1</v>
      </c>
      <c r="C334" s="22" t="s">
        <v>233</v>
      </c>
      <c r="D334" s="22" t="s">
        <v>235</v>
      </c>
      <c r="E334" s="22" t="s">
        <v>39</v>
      </c>
      <c r="F334" s="22" t="s">
        <v>110</v>
      </c>
      <c r="G334" s="25" t="s">
        <v>71</v>
      </c>
      <c r="H334" s="22">
        <v>1</v>
      </c>
      <c r="I334" s="22">
        <f t="shared" si="6"/>
        <v>0.05</v>
      </c>
      <c r="J334" s="22">
        <v>36</v>
      </c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>
        <v>20</v>
      </c>
      <c r="V334" s="22"/>
      <c r="W334" s="22"/>
      <c r="X334" s="22"/>
      <c r="Y334" s="22"/>
      <c r="Z334" s="22"/>
      <c r="AA334" s="22"/>
      <c r="AB334" s="22"/>
    </row>
    <row r="335" spans="1:28" x14ac:dyDescent="0.25">
      <c r="A335" s="24">
        <v>41611</v>
      </c>
      <c r="B335" s="22">
        <v>1</v>
      </c>
      <c r="C335" s="22" t="s">
        <v>233</v>
      </c>
      <c r="D335" s="22" t="s">
        <v>235</v>
      </c>
      <c r="E335" s="22" t="s">
        <v>39</v>
      </c>
      <c r="F335" s="22" t="s">
        <v>110</v>
      </c>
      <c r="G335" s="25" t="s">
        <v>71</v>
      </c>
      <c r="H335" s="22">
        <v>1</v>
      </c>
      <c r="I335" s="22">
        <f t="shared" si="6"/>
        <v>0.05</v>
      </c>
      <c r="J335" s="22">
        <v>36</v>
      </c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>
        <v>45</v>
      </c>
      <c r="V335" s="22"/>
      <c r="W335" s="22"/>
      <c r="X335" s="22"/>
      <c r="Y335" s="22"/>
      <c r="Z335" s="22"/>
      <c r="AA335" s="22"/>
      <c r="AB335" s="22"/>
    </row>
    <row r="336" spans="1:28" x14ac:dyDescent="0.25">
      <c r="A336" s="24">
        <v>41611</v>
      </c>
      <c r="B336" s="22">
        <v>1</v>
      </c>
      <c r="C336" s="22" t="s">
        <v>233</v>
      </c>
      <c r="D336" s="22" t="s">
        <v>235</v>
      </c>
      <c r="E336" s="22" t="s">
        <v>39</v>
      </c>
      <c r="F336" s="22" t="s">
        <v>110</v>
      </c>
      <c r="G336" s="25" t="s">
        <v>71</v>
      </c>
      <c r="H336" s="22">
        <v>1</v>
      </c>
      <c r="I336" s="22">
        <f t="shared" si="6"/>
        <v>0.05</v>
      </c>
      <c r="J336" s="22">
        <v>36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>
        <v>45</v>
      </c>
      <c r="V336" s="22"/>
      <c r="W336" s="22"/>
      <c r="X336" s="22"/>
      <c r="Y336" s="22"/>
      <c r="Z336" s="22"/>
      <c r="AA336" s="22"/>
      <c r="AB336" s="22"/>
    </row>
    <row r="337" spans="1:28" x14ac:dyDescent="0.25">
      <c r="A337" s="24">
        <v>41611</v>
      </c>
      <c r="B337" s="22">
        <v>1</v>
      </c>
      <c r="C337" s="22" t="s">
        <v>233</v>
      </c>
      <c r="D337" s="22" t="s">
        <v>235</v>
      </c>
      <c r="E337" s="22" t="s">
        <v>39</v>
      </c>
      <c r="F337" s="22" t="s">
        <v>110</v>
      </c>
      <c r="G337" s="25" t="s">
        <v>71</v>
      </c>
      <c r="H337" s="22">
        <v>1</v>
      </c>
      <c r="I337" s="22">
        <f t="shared" si="6"/>
        <v>0.05</v>
      </c>
      <c r="J337" s="22">
        <v>36</v>
      </c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>
        <v>45</v>
      </c>
      <c r="V337" s="22"/>
      <c r="W337" s="22"/>
      <c r="X337" s="22"/>
      <c r="Y337" s="22"/>
      <c r="Z337" s="22"/>
      <c r="AA337" s="22"/>
      <c r="AB337" s="22"/>
    </row>
    <row r="338" spans="1:28" x14ac:dyDescent="0.25">
      <c r="A338" s="24">
        <v>41611</v>
      </c>
      <c r="B338" s="22">
        <v>1</v>
      </c>
      <c r="C338" s="22" t="s">
        <v>233</v>
      </c>
      <c r="D338" s="22" t="s">
        <v>235</v>
      </c>
      <c r="E338" s="22" t="s">
        <v>39</v>
      </c>
      <c r="F338" s="22" t="s">
        <v>110</v>
      </c>
      <c r="G338" s="25" t="s">
        <v>71</v>
      </c>
      <c r="H338" s="22">
        <v>1</v>
      </c>
      <c r="I338" s="22">
        <f t="shared" si="6"/>
        <v>0.05</v>
      </c>
      <c r="J338" s="22">
        <v>36</v>
      </c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>
        <v>45</v>
      </c>
      <c r="V338" s="22"/>
      <c r="W338" s="22"/>
      <c r="X338" s="22"/>
      <c r="Y338" s="22"/>
      <c r="Z338" s="22"/>
      <c r="AA338" s="22"/>
      <c r="AB338" s="22"/>
    </row>
    <row r="339" spans="1:28" x14ac:dyDescent="0.25">
      <c r="A339" s="24">
        <v>41611</v>
      </c>
      <c r="B339" s="22">
        <v>1</v>
      </c>
      <c r="C339" s="22" t="s">
        <v>233</v>
      </c>
      <c r="D339" s="22" t="s">
        <v>235</v>
      </c>
      <c r="E339" s="22" t="s">
        <v>39</v>
      </c>
      <c r="F339" s="22" t="s">
        <v>110</v>
      </c>
      <c r="G339" s="25" t="s">
        <v>71</v>
      </c>
      <c r="H339" s="22">
        <v>1</v>
      </c>
      <c r="I339" s="22">
        <f t="shared" si="6"/>
        <v>0.05</v>
      </c>
      <c r="J339" s="22">
        <v>36</v>
      </c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>
        <v>65</v>
      </c>
      <c r="V339" s="22"/>
      <c r="W339" s="22"/>
      <c r="X339" s="22"/>
      <c r="Y339" s="22"/>
      <c r="Z339" s="22"/>
      <c r="AA339" s="22"/>
      <c r="AB339" s="22"/>
    </row>
    <row r="340" spans="1:28" x14ac:dyDescent="0.25">
      <c r="A340" s="24">
        <v>41611</v>
      </c>
      <c r="B340" s="22">
        <v>1</v>
      </c>
      <c r="C340" s="22" t="s">
        <v>233</v>
      </c>
      <c r="D340" s="22" t="s">
        <v>235</v>
      </c>
      <c r="E340" s="22" t="s">
        <v>39</v>
      </c>
      <c r="F340" s="22" t="s">
        <v>110</v>
      </c>
      <c r="G340" s="25" t="s">
        <v>71</v>
      </c>
      <c r="H340" s="22">
        <v>1</v>
      </c>
      <c r="I340" s="22">
        <f t="shared" si="6"/>
        <v>0.05</v>
      </c>
      <c r="J340" s="22">
        <v>36</v>
      </c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>
        <v>65</v>
      </c>
      <c r="V340" s="22"/>
      <c r="W340" s="22"/>
      <c r="X340" s="22"/>
      <c r="Y340" s="22"/>
      <c r="Z340" s="22"/>
      <c r="AA340" s="22"/>
      <c r="AB340" s="22"/>
    </row>
    <row r="341" spans="1:28" x14ac:dyDescent="0.25">
      <c r="A341" s="24">
        <v>41611</v>
      </c>
      <c r="B341" s="22">
        <v>1</v>
      </c>
      <c r="C341" s="22" t="s">
        <v>233</v>
      </c>
      <c r="D341" s="22" t="s">
        <v>235</v>
      </c>
      <c r="E341" s="22" t="s">
        <v>39</v>
      </c>
      <c r="F341" s="22" t="s">
        <v>110</v>
      </c>
      <c r="G341" s="25" t="s">
        <v>71</v>
      </c>
      <c r="H341" s="22">
        <v>1</v>
      </c>
      <c r="I341" s="22">
        <f t="shared" si="6"/>
        <v>0.05</v>
      </c>
      <c r="J341" s="22">
        <v>36</v>
      </c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>
        <v>65</v>
      </c>
      <c r="V341" s="22"/>
      <c r="W341" s="22"/>
      <c r="X341" s="22"/>
      <c r="Y341" s="22"/>
      <c r="Z341" s="22"/>
      <c r="AA341" s="22"/>
      <c r="AB341" s="22"/>
    </row>
    <row r="342" spans="1:28" x14ac:dyDescent="0.25">
      <c r="A342" s="24">
        <v>41611</v>
      </c>
      <c r="B342" s="22">
        <v>1</v>
      </c>
      <c r="C342" s="22" t="s">
        <v>233</v>
      </c>
      <c r="D342" s="22" t="s">
        <v>235</v>
      </c>
      <c r="E342" s="22" t="s">
        <v>39</v>
      </c>
      <c r="F342" s="22" t="s">
        <v>110</v>
      </c>
      <c r="G342" s="25" t="s">
        <v>71</v>
      </c>
      <c r="H342" s="22">
        <v>1</v>
      </c>
      <c r="I342" s="22">
        <f t="shared" si="6"/>
        <v>0.05</v>
      </c>
      <c r="J342" s="22">
        <v>36</v>
      </c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>
        <v>10</v>
      </c>
      <c r="V342" s="22"/>
      <c r="W342" s="22"/>
      <c r="X342" s="22"/>
      <c r="Y342" s="22"/>
      <c r="Z342" s="22"/>
      <c r="AA342" s="22"/>
      <c r="AB342" s="22"/>
    </row>
    <row r="343" spans="1:28" x14ac:dyDescent="0.25">
      <c r="A343" s="24">
        <v>41611</v>
      </c>
      <c r="B343" s="22">
        <v>1</v>
      </c>
      <c r="C343" s="22" t="s">
        <v>233</v>
      </c>
      <c r="D343" s="22" t="s">
        <v>235</v>
      </c>
      <c r="E343" s="22" t="s">
        <v>39</v>
      </c>
      <c r="F343" s="22" t="s">
        <v>110</v>
      </c>
      <c r="G343" s="25" t="s">
        <v>71</v>
      </c>
      <c r="H343" s="22">
        <v>1</v>
      </c>
      <c r="I343" s="22">
        <f t="shared" si="6"/>
        <v>0.05</v>
      </c>
      <c r="J343" s="22">
        <v>36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>
        <v>10</v>
      </c>
      <c r="V343" s="22"/>
      <c r="W343" s="22"/>
      <c r="X343" s="22"/>
      <c r="Y343" s="22"/>
      <c r="Z343" s="22"/>
      <c r="AA343" s="22"/>
      <c r="AB343" s="22"/>
    </row>
    <row r="344" spans="1:28" x14ac:dyDescent="0.25">
      <c r="A344" s="24">
        <v>41611</v>
      </c>
      <c r="B344" s="22">
        <v>1</v>
      </c>
      <c r="C344" s="22" t="s">
        <v>233</v>
      </c>
      <c r="D344" s="22" t="s">
        <v>235</v>
      </c>
      <c r="E344" s="22" t="s">
        <v>39</v>
      </c>
      <c r="F344" s="22" t="s">
        <v>110</v>
      </c>
      <c r="G344" s="25" t="s">
        <v>71</v>
      </c>
      <c r="H344" s="22">
        <v>1</v>
      </c>
      <c r="I344" s="22">
        <f t="shared" si="6"/>
        <v>0.05</v>
      </c>
      <c r="J344" s="22">
        <v>36</v>
      </c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>
        <v>30</v>
      </c>
      <c r="V344" s="22"/>
      <c r="W344" s="22"/>
      <c r="X344" s="22"/>
      <c r="Y344" s="22"/>
      <c r="Z344" s="22"/>
      <c r="AA344" s="22"/>
      <c r="AB344" s="22"/>
    </row>
    <row r="345" spans="1:28" x14ac:dyDescent="0.25">
      <c r="A345" s="24">
        <v>41611</v>
      </c>
      <c r="B345" s="22">
        <v>1</v>
      </c>
      <c r="C345" s="22" t="s">
        <v>233</v>
      </c>
      <c r="D345" s="22" t="s">
        <v>235</v>
      </c>
      <c r="E345" s="22" t="s">
        <v>39</v>
      </c>
      <c r="F345" s="22" t="s">
        <v>110</v>
      </c>
      <c r="G345" s="25" t="s">
        <v>71</v>
      </c>
      <c r="H345" s="22">
        <v>1</v>
      </c>
      <c r="I345" s="22">
        <f t="shared" si="6"/>
        <v>0.05</v>
      </c>
      <c r="J345" s="22">
        <v>36</v>
      </c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>
        <v>30</v>
      </c>
      <c r="V345" s="22"/>
      <c r="W345" s="22"/>
      <c r="X345" s="22"/>
      <c r="Y345" s="22"/>
      <c r="Z345" s="22"/>
      <c r="AA345" s="22"/>
      <c r="AB345" s="22"/>
    </row>
    <row r="346" spans="1:28" x14ac:dyDescent="0.25">
      <c r="A346" s="24">
        <v>41611</v>
      </c>
      <c r="B346" s="22">
        <v>1</v>
      </c>
      <c r="C346" s="22" t="s">
        <v>233</v>
      </c>
      <c r="D346" s="22" t="s">
        <v>235</v>
      </c>
      <c r="E346" s="22" t="s">
        <v>39</v>
      </c>
      <c r="F346" s="22" t="s">
        <v>110</v>
      </c>
      <c r="G346" s="25" t="s">
        <v>71</v>
      </c>
      <c r="H346" s="22">
        <v>1</v>
      </c>
      <c r="I346" s="22">
        <f t="shared" si="6"/>
        <v>0.05</v>
      </c>
      <c r="J346" s="22">
        <v>36</v>
      </c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>
        <v>30</v>
      </c>
      <c r="V346" s="22"/>
      <c r="W346" s="22"/>
      <c r="X346" s="22"/>
      <c r="Y346" s="22"/>
      <c r="Z346" s="22"/>
      <c r="AA346" s="22"/>
      <c r="AB346" s="22"/>
    </row>
    <row r="347" spans="1:28" x14ac:dyDescent="0.25">
      <c r="A347" s="24">
        <v>41611</v>
      </c>
      <c r="B347" s="22">
        <v>1</v>
      </c>
      <c r="C347" s="22" t="s">
        <v>233</v>
      </c>
      <c r="D347" s="22" t="s">
        <v>235</v>
      </c>
      <c r="E347" s="22" t="s">
        <v>39</v>
      </c>
      <c r="F347" s="22" t="s">
        <v>110</v>
      </c>
      <c r="G347" s="25" t="s">
        <v>71</v>
      </c>
      <c r="H347" s="22">
        <v>1</v>
      </c>
      <c r="I347" s="22">
        <f t="shared" si="6"/>
        <v>0.05</v>
      </c>
      <c r="J347" s="22">
        <v>36</v>
      </c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>
        <v>30</v>
      </c>
      <c r="V347" s="22"/>
      <c r="W347" s="22"/>
      <c r="X347" s="22"/>
      <c r="Y347" s="22"/>
      <c r="Z347" s="22"/>
      <c r="AA347" s="22"/>
      <c r="AB347" s="22"/>
    </row>
    <row r="348" spans="1:28" x14ac:dyDescent="0.25">
      <c r="A348" s="24">
        <v>41611</v>
      </c>
      <c r="B348" s="22">
        <v>1</v>
      </c>
      <c r="C348" s="22" t="s">
        <v>233</v>
      </c>
      <c r="D348" s="22" t="s">
        <v>235</v>
      </c>
      <c r="E348" s="22" t="s">
        <v>39</v>
      </c>
      <c r="F348" s="22" t="s">
        <v>110</v>
      </c>
      <c r="G348" s="25" t="s">
        <v>71</v>
      </c>
      <c r="H348" s="22">
        <v>1</v>
      </c>
      <c r="I348" s="22">
        <f t="shared" si="6"/>
        <v>0.05</v>
      </c>
      <c r="J348" s="22">
        <v>36</v>
      </c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>
        <v>30</v>
      </c>
      <c r="V348" s="22"/>
      <c r="W348" s="22"/>
      <c r="X348" s="22"/>
      <c r="Y348" s="22"/>
      <c r="Z348" s="22"/>
      <c r="AA348" s="22"/>
      <c r="AB348" s="22"/>
    </row>
    <row r="349" spans="1:28" x14ac:dyDescent="0.25">
      <c r="A349" s="24">
        <v>41611</v>
      </c>
      <c r="B349" s="22">
        <v>1</v>
      </c>
      <c r="C349" s="22" t="s">
        <v>233</v>
      </c>
      <c r="D349" s="22" t="s">
        <v>235</v>
      </c>
      <c r="E349" s="22" t="s">
        <v>39</v>
      </c>
      <c r="F349" s="22" t="s">
        <v>110</v>
      </c>
      <c r="G349" s="25" t="s">
        <v>71</v>
      </c>
      <c r="H349" s="22">
        <v>1</v>
      </c>
      <c r="I349" s="22">
        <f t="shared" si="6"/>
        <v>0.05</v>
      </c>
      <c r="J349" s="22">
        <v>36</v>
      </c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>
        <v>40</v>
      </c>
      <c r="V349" s="22"/>
      <c r="W349" s="22"/>
      <c r="X349" s="22"/>
      <c r="Y349" s="22"/>
      <c r="Z349" s="22"/>
      <c r="AA349" s="22"/>
      <c r="AB349" s="22"/>
    </row>
    <row r="350" spans="1:28" x14ac:dyDescent="0.25">
      <c r="A350" s="24">
        <v>41611</v>
      </c>
      <c r="B350" s="22">
        <v>1</v>
      </c>
      <c r="C350" s="22" t="s">
        <v>233</v>
      </c>
      <c r="D350" s="22" t="s">
        <v>235</v>
      </c>
      <c r="E350" s="22" t="s">
        <v>39</v>
      </c>
      <c r="F350" s="22" t="s">
        <v>110</v>
      </c>
      <c r="G350" s="25" t="s">
        <v>71</v>
      </c>
      <c r="H350" s="22">
        <v>1</v>
      </c>
      <c r="I350" s="22">
        <f t="shared" si="6"/>
        <v>0.05</v>
      </c>
      <c r="J350" s="22">
        <v>36</v>
      </c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>
        <v>40</v>
      </c>
      <c r="V350" s="22"/>
      <c r="W350" s="22"/>
      <c r="X350" s="22"/>
      <c r="Y350" s="22"/>
      <c r="Z350" s="22"/>
      <c r="AA350" s="22"/>
      <c r="AB350" s="22"/>
    </row>
    <row r="351" spans="1:28" ht="16.5" customHeight="1" x14ac:dyDescent="0.25">
      <c r="A351" s="24">
        <v>41611</v>
      </c>
      <c r="B351" s="22">
        <v>1</v>
      </c>
      <c r="C351" s="22" t="s">
        <v>233</v>
      </c>
      <c r="D351" s="22" t="s">
        <v>235</v>
      </c>
      <c r="E351" s="22" t="s">
        <v>39</v>
      </c>
      <c r="F351" s="22" t="s">
        <v>110</v>
      </c>
      <c r="G351" s="25" t="s">
        <v>71</v>
      </c>
      <c r="H351" s="22">
        <v>1</v>
      </c>
      <c r="I351" s="22">
        <f t="shared" si="6"/>
        <v>0.05</v>
      </c>
      <c r="J351" s="22">
        <v>36</v>
      </c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>
        <v>40</v>
      </c>
      <c r="V351" s="22"/>
      <c r="W351" s="22"/>
      <c r="X351" s="22"/>
      <c r="Y351" s="22"/>
      <c r="Z351" s="22"/>
      <c r="AA351" s="22"/>
      <c r="AB351" s="22"/>
    </row>
    <row r="352" spans="1:28" x14ac:dyDescent="0.25">
      <c r="A352" s="24">
        <v>41611</v>
      </c>
      <c r="B352" s="22">
        <v>1</v>
      </c>
      <c r="C352" s="22" t="s">
        <v>233</v>
      </c>
      <c r="D352" s="22" t="s">
        <v>235</v>
      </c>
      <c r="E352" s="22" t="s">
        <v>39</v>
      </c>
      <c r="F352" s="22" t="s">
        <v>110</v>
      </c>
      <c r="G352" s="25" t="s">
        <v>71</v>
      </c>
      <c r="H352" s="22">
        <v>1</v>
      </c>
      <c r="I352" s="22">
        <f t="shared" si="6"/>
        <v>0.05</v>
      </c>
      <c r="J352" s="22">
        <v>36</v>
      </c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>
        <v>40</v>
      </c>
      <c r="V352" s="22"/>
      <c r="W352" s="22"/>
      <c r="X352" s="22"/>
      <c r="Y352" s="22"/>
      <c r="Z352" s="22"/>
      <c r="AA352" s="22"/>
      <c r="AB352" s="22"/>
    </row>
    <row r="353" spans="1:28" x14ac:dyDescent="0.25">
      <c r="A353" s="24">
        <v>41611</v>
      </c>
      <c r="B353" s="22">
        <v>1</v>
      </c>
      <c r="C353" s="22" t="s">
        <v>233</v>
      </c>
      <c r="D353" s="22" t="s">
        <v>235</v>
      </c>
      <c r="E353" s="22" t="s">
        <v>39</v>
      </c>
      <c r="F353" s="22" t="s">
        <v>110</v>
      </c>
      <c r="G353" s="25" t="s">
        <v>71</v>
      </c>
      <c r="H353" s="22">
        <v>1</v>
      </c>
      <c r="I353" s="22">
        <f t="shared" si="6"/>
        <v>0.05</v>
      </c>
      <c r="J353" s="22">
        <v>36</v>
      </c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>
        <v>40</v>
      </c>
      <c r="V353" s="22"/>
      <c r="W353" s="22"/>
      <c r="X353" s="22"/>
      <c r="Y353" s="22"/>
      <c r="Z353" s="22"/>
      <c r="AA353" s="22"/>
      <c r="AB353" s="22"/>
    </row>
    <row r="354" spans="1:28" x14ac:dyDescent="0.25">
      <c r="A354" s="24">
        <v>41611</v>
      </c>
      <c r="B354" s="22">
        <v>1</v>
      </c>
      <c r="C354" s="22" t="s">
        <v>233</v>
      </c>
      <c r="D354" s="22" t="s">
        <v>235</v>
      </c>
      <c r="E354" s="22" t="s">
        <v>39</v>
      </c>
      <c r="F354" s="22" t="s">
        <v>110</v>
      </c>
      <c r="G354" s="25" t="s">
        <v>71</v>
      </c>
      <c r="H354" s="22">
        <v>1</v>
      </c>
      <c r="I354" s="22">
        <f t="shared" si="6"/>
        <v>0.05</v>
      </c>
      <c r="J354" s="22">
        <v>36</v>
      </c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>
        <v>40</v>
      </c>
      <c r="V354" s="22"/>
      <c r="W354" s="22"/>
      <c r="X354" s="22"/>
      <c r="Y354" s="22"/>
      <c r="Z354" s="22"/>
      <c r="AA354" s="22"/>
      <c r="AB354" s="22"/>
    </row>
    <row r="355" spans="1:28" x14ac:dyDescent="0.25">
      <c r="A355" s="24">
        <v>41611</v>
      </c>
      <c r="B355" s="22">
        <v>1</v>
      </c>
      <c r="C355" s="22" t="s">
        <v>233</v>
      </c>
      <c r="D355" s="22" t="s">
        <v>235</v>
      </c>
      <c r="E355" s="22" t="s">
        <v>39</v>
      </c>
      <c r="F355" s="22" t="s">
        <v>110</v>
      </c>
      <c r="G355" s="25" t="s">
        <v>71</v>
      </c>
      <c r="H355" s="22">
        <v>1</v>
      </c>
      <c r="I355" s="22">
        <f t="shared" si="6"/>
        <v>0.05</v>
      </c>
      <c r="J355" s="22">
        <v>36</v>
      </c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>
        <v>40</v>
      </c>
      <c r="V355" s="22"/>
      <c r="W355" s="22"/>
      <c r="X355" s="22"/>
      <c r="Y355" s="22"/>
      <c r="Z355" s="22"/>
      <c r="AA355" s="22"/>
      <c r="AB355" s="22"/>
    </row>
    <row r="356" spans="1:28" x14ac:dyDescent="0.25">
      <c r="A356" s="24">
        <v>41611</v>
      </c>
      <c r="B356" s="22">
        <v>1</v>
      </c>
      <c r="C356" s="22" t="s">
        <v>233</v>
      </c>
      <c r="D356" s="22" t="s">
        <v>235</v>
      </c>
      <c r="E356" s="22" t="s">
        <v>39</v>
      </c>
      <c r="F356" s="22" t="s">
        <v>110</v>
      </c>
      <c r="G356" s="25" t="s">
        <v>71</v>
      </c>
      <c r="H356" s="22">
        <v>1</v>
      </c>
      <c r="I356" s="22">
        <f t="shared" si="6"/>
        <v>0.05</v>
      </c>
      <c r="J356" s="22">
        <v>36</v>
      </c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>
        <v>50</v>
      </c>
      <c r="V356" s="22"/>
      <c r="W356" s="22"/>
      <c r="X356" s="22"/>
      <c r="Y356" s="22"/>
      <c r="Z356" s="22"/>
      <c r="AA356" s="22"/>
      <c r="AB356" s="22"/>
    </row>
    <row r="357" spans="1:28" x14ac:dyDescent="0.25">
      <c r="A357" s="24">
        <v>41611</v>
      </c>
      <c r="B357" s="22">
        <v>1</v>
      </c>
      <c r="C357" s="22" t="s">
        <v>233</v>
      </c>
      <c r="D357" s="22" t="s">
        <v>235</v>
      </c>
      <c r="E357" s="22" t="s">
        <v>39</v>
      </c>
      <c r="F357" s="22" t="s">
        <v>110</v>
      </c>
      <c r="G357" s="25" t="s">
        <v>71</v>
      </c>
      <c r="H357" s="22">
        <v>1</v>
      </c>
      <c r="I357" s="22">
        <f t="shared" si="6"/>
        <v>0.05</v>
      </c>
      <c r="J357" s="22">
        <v>36</v>
      </c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>
        <v>50</v>
      </c>
      <c r="V357" s="22"/>
      <c r="W357" s="22"/>
      <c r="X357" s="22"/>
      <c r="Y357" s="22"/>
      <c r="Z357" s="22"/>
      <c r="AA357" s="22"/>
      <c r="AB357" s="22"/>
    </row>
    <row r="358" spans="1:28" x14ac:dyDescent="0.25">
      <c r="A358" s="24">
        <v>41611</v>
      </c>
      <c r="B358" s="22">
        <v>1</v>
      </c>
      <c r="C358" s="22" t="s">
        <v>233</v>
      </c>
      <c r="D358" s="22" t="s">
        <v>235</v>
      </c>
      <c r="E358" s="22" t="s">
        <v>39</v>
      </c>
      <c r="F358" s="22" t="s">
        <v>110</v>
      </c>
      <c r="G358" s="25" t="s">
        <v>71</v>
      </c>
      <c r="H358" s="22">
        <v>1</v>
      </c>
      <c r="I358" s="22">
        <f t="shared" si="6"/>
        <v>0.05</v>
      </c>
      <c r="J358" s="22">
        <v>36</v>
      </c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>
        <v>50</v>
      </c>
      <c r="V358" s="22"/>
      <c r="W358" s="22"/>
      <c r="X358" s="22"/>
      <c r="Y358" s="22"/>
      <c r="Z358" s="22"/>
      <c r="AA358" s="22"/>
      <c r="AB358" s="22"/>
    </row>
    <row r="359" spans="1:28" x14ac:dyDescent="0.25">
      <c r="A359" s="24">
        <v>41611</v>
      </c>
      <c r="B359" s="22">
        <v>1</v>
      </c>
      <c r="C359" s="22" t="s">
        <v>233</v>
      </c>
      <c r="D359" s="22" t="s">
        <v>235</v>
      </c>
      <c r="E359" s="22" t="s">
        <v>39</v>
      </c>
      <c r="F359" s="22" t="s">
        <v>110</v>
      </c>
      <c r="G359" s="25" t="s">
        <v>71</v>
      </c>
      <c r="H359" s="22">
        <v>1</v>
      </c>
      <c r="I359" s="22">
        <f t="shared" si="6"/>
        <v>0.05</v>
      </c>
      <c r="J359" s="22">
        <v>36</v>
      </c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>
        <v>50</v>
      </c>
      <c r="V359" s="22"/>
      <c r="W359" s="22"/>
      <c r="X359" s="22"/>
      <c r="Y359" s="22"/>
      <c r="Z359" s="22"/>
      <c r="AA359" s="22"/>
      <c r="AB359" s="22"/>
    </row>
    <row r="360" spans="1:28" x14ac:dyDescent="0.25">
      <c r="A360" s="24">
        <v>41611</v>
      </c>
      <c r="B360" s="22">
        <v>1</v>
      </c>
      <c r="C360" s="22" t="s">
        <v>233</v>
      </c>
      <c r="D360" s="22" t="s">
        <v>235</v>
      </c>
      <c r="E360" s="22" t="s">
        <v>39</v>
      </c>
      <c r="F360" s="22" t="s">
        <v>110</v>
      </c>
      <c r="G360" s="25" t="s">
        <v>71</v>
      </c>
      <c r="H360" s="22">
        <v>1</v>
      </c>
      <c r="I360" s="22">
        <f t="shared" si="6"/>
        <v>0.05</v>
      </c>
      <c r="J360" s="22">
        <v>36</v>
      </c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>
        <v>70</v>
      </c>
      <c r="V360" s="22"/>
      <c r="W360" s="22"/>
      <c r="X360" s="22"/>
      <c r="Y360" s="22"/>
      <c r="Z360" s="22"/>
      <c r="AA360" s="22"/>
      <c r="AB360" s="22"/>
    </row>
    <row r="361" spans="1:28" x14ac:dyDescent="0.25">
      <c r="A361" s="24">
        <v>41611</v>
      </c>
      <c r="B361" s="22">
        <v>1</v>
      </c>
      <c r="C361" s="22" t="s">
        <v>233</v>
      </c>
      <c r="D361" s="22" t="s">
        <v>235</v>
      </c>
      <c r="E361" s="22" t="s">
        <v>39</v>
      </c>
      <c r="F361" s="22" t="s">
        <v>110</v>
      </c>
      <c r="G361" s="25" t="s">
        <v>71</v>
      </c>
      <c r="H361" s="22">
        <v>1</v>
      </c>
      <c r="I361" s="22">
        <f t="shared" si="6"/>
        <v>0.05</v>
      </c>
      <c r="J361" s="22">
        <v>36</v>
      </c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>
        <v>85</v>
      </c>
      <c r="V361" s="22"/>
      <c r="W361" s="22"/>
      <c r="X361" s="22"/>
      <c r="Y361" s="22"/>
      <c r="Z361" s="22"/>
      <c r="AA361" s="22"/>
      <c r="AB361" s="22"/>
    </row>
    <row r="362" spans="1:28" x14ac:dyDescent="0.25">
      <c r="A362" s="24">
        <v>41611</v>
      </c>
      <c r="B362" s="22">
        <v>1</v>
      </c>
      <c r="C362" s="22" t="s">
        <v>233</v>
      </c>
      <c r="D362" s="22" t="s">
        <v>235</v>
      </c>
      <c r="E362" s="22" t="s">
        <v>39</v>
      </c>
      <c r="F362" s="22" t="s">
        <v>110</v>
      </c>
      <c r="G362" s="25" t="s">
        <v>71</v>
      </c>
      <c r="H362" s="22">
        <v>1</v>
      </c>
      <c r="I362" s="22">
        <f t="shared" si="6"/>
        <v>0.05</v>
      </c>
      <c r="J362" s="22">
        <v>36</v>
      </c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>
        <v>90</v>
      </c>
      <c r="V362" s="22"/>
      <c r="W362" s="22"/>
      <c r="X362" s="22"/>
      <c r="Y362" s="22"/>
      <c r="Z362" s="22"/>
      <c r="AA362" s="22"/>
      <c r="AB362" s="22"/>
    </row>
    <row r="363" spans="1:28" x14ac:dyDescent="0.25">
      <c r="A363" s="24">
        <v>41611</v>
      </c>
      <c r="B363" s="22">
        <v>1</v>
      </c>
      <c r="C363" s="22" t="s">
        <v>233</v>
      </c>
      <c r="D363" s="22" t="s">
        <v>235</v>
      </c>
      <c r="E363" s="22" t="s">
        <v>39</v>
      </c>
      <c r="F363" s="22" t="s">
        <v>110</v>
      </c>
      <c r="G363" s="25" t="s">
        <v>71</v>
      </c>
      <c r="H363" s="22">
        <v>1</v>
      </c>
      <c r="I363" s="22">
        <f t="shared" si="6"/>
        <v>0.05</v>
      </c>
      <c r="J363" s="22">
        <v>36</v>
      </c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>
        <v>60</v>
      </c>
      <c r="V363" s="22"/>
      <c r="W363" s="22"/>
      <c r="X363" s="22"/>
      <c r="Y363" s="22"/>
      <c r="Z363" s="22"/>
      <c r="AA363" s="22"/>
      <c r="AB363" s="22"/>
    </row>
    <row r="364" spans="1:28" x14ac:dyDescent="0.25">
      <c r="A364" s="24">
        <v>41611</v>
      </c>
      <c r="B364" s="22">
        <v>1</v>
      </c>
      <c r="C364" s="22" t="s">
        <v>233</v>
      </c>
      <c r="D364" s="22" t="s">
        <v>235</v>
      </c>
      <c r="E364" s="22" t="s">
        <v>39</v>
      </c>
      <c r="F364" s="22" t="s">
        <v>110</v>
      </c>
      <c r="G364" s="25" t="s">
        <v>71</v>
      </c>
      <c r="H364" s="22">
        <v>1</v>
      </c>
      <c r="I364" s="22">
        <f t="shared" si="6"/>
        <v>0.05</v>
      </c>
      <c r="J364" s="22">
        <v>36</v>
      </c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>
        <v>60</v>
      </c>
      <c r="V364" s="22"/>
      <c r="W364" s="22"/>
      <c r="X364" s="22"/>
      <c r="Y364" s="22"/>
      <c r="Z364" s="22"/>
      <c r="AA364" s="22"/>
      <c r="AB364" s="22"/>
    </row>
    <row r="365" spans="1:28" x14ac:dyDescent="0.25">
      <c r="A365" s="24">
        <v>41611</v>
      </c>
      <c r="B365" s="22">
        <v>1</v>
      </c>
      <c r="C365" s="22" t="s">
        <v>233</v>
      </c>
      <c r="D365" s="22" t="s">
        <v>235</v>
      </c>
      <c r="E365" s="22" t="s">
        <v>39</v>
      </c>
      <c r="F365" s="22" t="s">
        <v>110</v>
      </c>
      <c r="G365" s="25" t="s">
        <v>71</v>
      </c>
      <c r="H365" s="22">
        <v>1</v>
      </c>
      <c r="I365" s="22">
        <f t="shared" si="6"/>
        <v>0.05</v>
      </c>
      <c r="J365" s="22">
        <v>36</v>
      </c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>
        <v>75</v>
      </c>
      <c r="V365" s="22"/>
      <c r="W365" s="22"/>
      <c r="X365" s="22"/>
      <c r="Y365" s="22"/>
      <c r="Z365" s="22"/>
      <c r="AA365" s="22"/>
      <c r="AB365" s="22"/>
    </row>
    <row r="366" spans="1:28" x14ac:dyDescent="0.25">
      <c r="A366" s="24">
        <v>41611</v>
      </c>
      <c r="B366" s="22">
        <v>1</v>
      </c>
      <c r="C366" s="22" t="s">
        <v>233</v>
      </c>
      <c r="D366" s="22" t="s">
        <v>235</v>
      </c>
      <c r="E366" s="22" t="s">
        <v>39</v>
      </c>
      <c r="F366" s="22" t="s">
        <v>110</v>
      </c>
      <c r="G366" s="25" t="s">
        <v>71</v>
      </c>
      <c r="H366" s="22">
        <v>1</v>
      </c>
      <c r="I366" s="22">
        <f t="shared" si="6"/>
        <v>0.05</v>
      </c>
      <c r="J366" s="22">
        <v>36</v>
      </c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>
        <v>80</v>
      </c>
      <c r="V366" s="22"/>
      <c r="W366" s="22"/>
      <c r="X366" s="22"/>
      <c r="Y366" s="22"/>
      <c r="Z366" s="22"/>
      <c r="AA366" s="22"/>
      <c r="AB366" s="22"/>
    </row>
    <row r="367" spans="1:28" x14ac:dyDescent="0.25">
      <c r="A367" s="24">
        <v>41611</v>
      </c>
      <c r="B367" s="22">
        <v>1</v>
      </c>
      <c r="C367" s="22" t="s">
        <v>233</v>
      </c>
      <c r="D367" s="22" t="s">
        <v>235</v>
      </c>
      <c r="E367" s="22" t="s">
        <v>39</v>
      </c>
      <c r="F367" s="22" t="s">
        <v>110</v>
      </c>
      <c r="G367" s="25" t="s">
        <v>71</v>
      </c>
      <c r="H367" s="22">
        <v>1</v>
      </c>
      <c r="I367" s="22">
        <f t="shared" si="6"/>
        <v>0.05</v>
      </c>
      <c r="J367" s="22">
        <v>36</v>
      </c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>
        <v>15</v>
      </c>
      <c r="V367" s="22"/>
      <c r="W367" s="22"/>
      <c r="X367" s="22"/>
      <c r="Y367" s="22"/>
      <c r="Z367" s="22"/>
      <c r="AA367" s="22"/>
      <c r="AB367" s="22"/>
    </row>
    <row r="368" spans="1:28" x14ac:dyDescent="0.25">
      <c r="A368" s="24">
        <v>41611</v>
      </c>
      <c r="B368" s="22">
        <v>1</v>
      </c>
      <c r="C368" s="22" t="s">
        <v>233</v>
      </c>
      <c r="D368" s="22" t="s">
        <v>235</v>
      </c>
      <c r="E368" s="22" t="s">
        <v>39</v>
      </c>
      <c r="F368" s="22" t="s">
        <v>110</v>
      </c>
      <c r="G368" s="25" t="s">
        <v>72</v>
      </c>
      <c r="H368" s="22">
        <v>1</v>
      </c>
      <c r="I368" s="22">
        <f t="shared" si="6"/>
        <v>0.05</v>
      </c>
      <c r="J368" s="22">
        <v>36</v>
      </c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>
        <v>20</v>
      </c>
      <c r="V368" s="22"/>
      <c r="W368" s="22"/>
      <c r="X368" s="22"/>
      <c r="Y368" s="22"/>
      <c r="Z368" s="22"/>
      <c r="AA368" s="22"/>
      <c r="AB368" s="22"/>
    </row>
    <row r="369" spans="1:28" x14ac:dyDescent="0.25">
      <c r="A369" s="24">
        <v>41611</v>
      </c>
      <c r="B369" s="22">
        <v>1</v>
      </c>
      <c r="C369" s="22" t="s">
        <v>233</v>
      </c>
      <c r="D369" s="22" t="s">
        <v>235</v>
      </c>
      <c r="E369" s="22" t="s">
        <v>39</v>
      </c>
      <c r="F369" s="22" t="s">
        <v>110</v>
      </c>
      <c r="G369" s="25" t="s">
        <v>72</v>
      </c>
      <c r="H369" s="22">
        <v>1</v>
      </c>
      <c r="I369" s="22">
        <f t="shared" si="6"/>
        <v>0.05</v>
      </c>
      <c r="J369" s="22">
        <v>36</v>
      </c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>
        <v>40</v>
      </c>
      <c r="V369" s="22"/>
      <c r="W369" s="22"/>
      <c r="X369" s="22"/>
      <c r="Y369" s="22"/>
      <c r="Z369" s="22"/>
      <c r="AA369" s="22"/>
      <c r="AB369" s="22"/>
    </row>
    <row r="370" spans="1:28" x14ac:dyDescent="0.25">
      <c r="A370" s="24">
        <v>41611</v>
      </c>
      <c r="B370" s="22">
        <v>1</v>
      </c>
      <c r="C370" s="22" t="s">
        <v>233</v>
      </c>
      <c r="D370" s="22" t="s">
        <v>235</v>
      </c>
      <c r="E370" s="22" t="s">
        <v>39</v>
      </c>
      <c r="F370" s="22" t="s">
        <v>110</v>
      </c>
      <c r="G370" s="25" t="s">
        <v>72</v>
      </c>
      <c r="H370" s="22">
        <v>1</v>
      </c>
      <c r="I370" s="22">
        <f t="shared" si="6"/>
        <v>0.05</v>
      </c>
      <c r="J370" s="22">
        <v>36</v>
      </c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>
        <v>60</v>
      </c>
      <c r="V370" s="22"/>
      <c r="W370" s="22"/>
      <c r="X370" s="22"/>
      <c r="Y370" s="22"/>
      <c r="Z370" s="22"/>
      <c r="AA370" s="22"/>
      <c r="AB370" s="22"/>
    </row>
    <row r="371" spans="1:28" x14ac:dyDescent="0.25">
      <c r="A371" s="24">
        <v>41611</v>
      </c>
      <c r="B371" s="22">
        <v>1</v>
      </c>
      <c r="C371" s="22" t="s">
        <v>233</v>
      </c>
      <c r="D371" s="22" t="s">
        <v>235</v>
      </c>
      <c r="E371" s="22" t="s">
        <v>39</v>
      </c>
      <c r="F371" s="22" t="s">
        <v>110</v>
      </c>
      <c r="G371" s="25" t="s">
        <v>73</v>
      </c>
      <c r="H371" s="22">
        <v>1</v>
      </c>
      <c r="I371" s="22">
        <f t="shared" si="6"/>
        <v>0.05</v>
      </c>
      <c r="J371" s="22">
        <v>36</v>
      </c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>
        <v>35</v>
      </c>
      <c r="V371" s="22"/>
      <c r="W371" s="22"/>
      <c r="X371" s="22"/>
      <c r="Y371" s="22"/>
      <c r="Z371" s="22"/>
      <c r="AA371" s="22"/>
      <c r="AB371" s="22"/>
    </row>
    <row r="372" spans="1:28" x14ac:dyDescent="0.25">
      <c r="A372" s="24">
        <v>41611</v>
      </c>
      <c r="B372" s="22">
        <v>1</v>
      </c>
      <c r="C372" s="22" t="s">
        <v>233</v>
      </c>
      <c r="D372" s="22" t="s">
        <v>235</v>
      </c>
      <c r="E372" s="22" t="s">
        <v>39</v>
      </c>
      <c r="F372" s="22" t="s">
        <v>110</v>
      </c>
      <c r="G372" s="25" t="s">
        <v>73</v>
      </c>
      <c r="H372" s="22">
        <v>1</v>
      </c>
      <c r="I372" s="22">
        <f t="shared" si="6"/>
        <v>0.05</v>
      </c>
      <c r="J372" s="22">
        <v>36</v>
      </c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>
        <v>10</v>
      </c>
      <c r="V372" s="22"/>
      <c r="W372" s="22"/>
      <c r="X372" s="22"/>
      <c r="Y372" s="22"/>
      <c r="Z372" s="22"/>
      <c r="AA372" s="22"/>
      <c r="AB372" s="22"/>
    </row>
    <row r="373" spans="1:28" x14ac:dyDescent="0.25">
      <c r="A373" s="24">
        <v>41611</v>
      </c>
      <c r="B373" s="22">
        <v>1</v>
      </c>
      <c r="C373" s="22" t="s">
        <v>233</v>
      </c>
      <c r="D373" s="22" t="s">
        <v>236</v>
      </c>
      <c r="E373" s="22" t="s">
        <v>39</v>
      </c>
      <c r="F373" s="22" t="s">
        <v>110</v>
      </c>
      <c r="G373" s="25" t="s">
        <v>40</v>
      </c>
      <c r="H373" s="22">
        <v>1</v>
      </c>
      <c r="I373" s="22">
        <f t="shared" si="6"/>
        <v>0.05</v>
      </c>
      <c r="J373" s="22">
        <v>36</v>
      </c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>
        <v>25</v>
      </c>
      <c r="V373" s="22"/>
      <c r="W373" s="22"/>
      <c r="X373" s="22"/>
      <c r="Y373" s="22"/>
      <c r="Z373" s="22"/>
      <c r="AA373" s="22"/>
      <c r="AB373" s="22"/>
    </row>
    <row r="374" spans="1:28" x14ac:dyDescent="0.25">
      <c r="A374" s="24">
        <v>41611</v>
      </c>
      <c r="B374" s="22">
        <v>1</v>
      </c>
      <c r="C374" s="22" t="s">
        <v>233</v>
      </c>
      <c r="D374" s="22" t="s">
        <v>236</v>
      </c>
      <c r="E374" s="22" t="s">
        <v>39</v>
      </c>
      <c r="F374" s="22" t="s">
        <v>110</v>
      </c>
      <c r="G374" s="25" t="s">
        <v>40</v>
      </c>
      <c r="H374" s="22">
        <v>1</v>
      </c>
      <c r="I374" s="22">
        <f t="shared" si="6"/>
        <v>0.05</v>
      </c>
      <c r="J374" s="22">
        <v>36</v>
      </c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>
        <v>30</v>
      </c>
      <c r="V374" s="22"/>
      <c r="W374" s="22"/>
      <c r="X374" s="22"/>
      <c r="Y374" s="22"/>
      <c r="Z374" s="22"/>
      <c r="AA374" s="22"/>
      <c r="AB374" s="22"/>
    </row>
    <row r="375" spans="1:28" x14ac:dyDescent="0.25">
      <c r="A375" s="24">
        <v>41611</v>
      </c>
      <c r="B375" s="22">
        <v>1</v>
      </c>
      <c r="C375" s="22" t="s">
        <v>233</v>
      </c>
      <c r="D375" s="22" t="s">
        <v>236</v>
      </c>
      <c r="E375" s="22" t="s">
        <v>39</v>
      </c>
      <c r="F375" s="22" t="s">
        <v>110</v>
      </c>
      <c r="G375" s="25" t="s">
        <v>40</v>
      </c>
      <c r="H375" s="22">
        <v>1</v>
      </c>
      <c r="I375" s="22">
        <f t="shared" si="6"/>
        <v>0.05</v>
      </c>
      <c r="J375" s="22">
        <v>36</v>
      </c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>
        <v>20</v>
      </c>
      <c r="V375" s="22"/>
      <c r="W375" s="22"/>
      <c r="X375" s="22"/>
      <c r="Y375" s="22"/>
      <c r="Z375" s="22"/>
      <c r="AA375" s="22"/>
      <c r="AB375" s="22"/>
    </row>
    <row r="376" spans="1:28" x14ac:dyDescent="0.25">
      <c r="A376" s="24">
        <v>41611</v>
      </c>
      <c r="B376" s="22">
        <v>1</v>
      </c>
      <c r="C376" s="22" t="s">
        <v>233</v>
      </c>
      <c r="D376" s="22" t="s">
        <v>236</v>
      </c>
      <c r="E376" s="22" t="s">
        <v>39</v>
      </c>
      <c r="F376" s="22" t="s">
        <v>110</v>
      </c>
      <c r="G376" s="25" t="s">
        <v>40</v>
      </c>
      <c r="H376" s="22">
        <v>1</v>
      </c>
      <c r="I376" s="22">
        <f t="shared" si="6"/>
        <v>0.05</v>
      </c>
      <c r="J376" s="22">
        <v>36</v>
      </c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>
        <v>10</v>
      </c>
      <c r="V376" s="22"/>
      <c r="W376" s="22"/>
      <c r="X376" s="22"/>
      <c r="Y376" s="22"/>
      <c r="Z376" s="22"/>
      <c r="AA376" s="22"/>
      <c r="AB376" s="22"/>
    </row>
    <row r="377" spans="1:28" x14ac:dyDescent="0.25">
      <c r="A377" s="24">
        <v>41611</v>
      </c>
      <c r="B377" s="22">
        <v>1</v>
      </c>
      <c r="C377" s="22" t="s">
        <v>233</v>
      </c>
      <c r="D377" s="22" t="s">
        <v>236</v>
      </c>
      <c r="E377" s="22" t="s">
        <v>39</v>
      </c>
      <c r="F377" s="22" t="s">
        <v>110</v>
      </c>
      <c r="G377" s="25" t="s">
        <v>69</v>
      </c>
      <c r="H377" s="22">
        <v>1</v>
      </c>
      <c r="I377" s="22">
        <f t="shared" si="6"/>
        <v>0.05</v>
      </c>
      <c r="J377" s="22">
        <v>36</v>
      </c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>
        <v>50</v>
      </c>
      <c r="V377" s="22"/>
      <c r="W377" s="22"/>
      <c r="X377" s="22"/>
      <c r="Y377" s="22"/>
      <c r="Z377" s="22"/>
      <c r="AA377" s="22"/>
      <c r="AB377" s="22"/>
    </row>
    <row r="378" spans="1:28" x14ac:dyDescent="0.25">
      <c r="A378" s="24">
        <v>41611</v>
      </c>
      <c r="B378" s="22">
        <v>1</v>
      </c>
      <c r="C378" s="22" t="s">
        <v>233</v>
      </c>
      <c r="D378" s="22" t="s">
        <v>236</v>
      </c>
      <c r="E378" s="22" t="s">
        <v>39</v>
      </c>
      <c r="F378" s="22" t="s">
        <v>110</v>
      </c>
      <c r="G378" s="25" t="s">
        <v>69</v>
      </c>
      <c r="H378" s="22">
        <v>1</v>
      </c>
      <c r="I378" s="22">
        <f t="shared" si="6"/>
        <v>0.05</v>
      </c>
      <c r="J378" s="22">
        <v>36</v>
      </c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>
        <v>25</v>
      </c>
      <c r="V378" s="22"/>
      <c r="W378" s="22"/>
      <c r="X378" s="22"/>
      <c r="Y378" s="22"/>
      <c r="Z378" s="22"/>
      <c r="AA378" s="22"/>
      <c r="AB378" s="22"/>
    </row>
    <row r="379" spans="1:28" x14ac:dyDescent="0.25">
      <c r="A379" s="24">
        <v>41611</v>
      </c>
      <c r="B379" s="22">
        <v>1</v>
      </c>
      <c r="C379" s="22" t="s">
        <v>233</v>
      </c>
      <c r="D379" s="22" t="s">
        <v>236</v>
      </c>
      <c r="E379" s="22" t="s">
        <v>39</v>
      </c>
      <c r="F379" s="22" t="s">
        <v>110</v>
      </c>
      <c r="G379" s="25" t="s">
        <v>78</v>
      </c>
      <c r="H379" s="22">
        <v>1</v>
      </c>
      <c r="I379" s="22">
        <f t="shared" si="6"/>
        <v>0.05</v>
      </c>
      <c r="J379" s="22">
        <v>36</v>
      </c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>
        <v>40</v>
      </c>
      <c r="V379" s="22"/>
      <c r="W379" s="22"/>
      <c r="X379" s="22"/>
      <c r="Y379" s="22"/>
      <c r="Z379" s="22"/>
      <c r="AA379" s="22"/>
      <c r="AB379" s="22"/>
    </row>
    <row r="380" spans="1:28" x14ac:dyDescent="0.25">
      <c r="A380" s="24">
        <v>41611</v>
      </c>
      <c r="B380" s="22">
        <v>1</v>
      </c>
      <c r="C380" s="22" t="s">
        <v>233</v>
      </c>
      <c r="D380" s="22" t="s">
        <v>236</v>
      </c>
      <c r="E380" s="22" t="s">
        <v>39</v>
      </c>
      <c r="F380" s="22" t="s">
        <v>110</v>
      </c>
      <c r="G380" s="25" t="s">
        <v>71</v>
      </c>
      <c r="H380" s="22">
        <v>1</v>
      </c>
      <c r="I380" s="22">
        <f t="shared" si="6"/>
        <v>0.05</v>
      </c>
      <c r="J380" s="22">
        <v>36</v>
      </c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>
        <v>50</v>
      </c>
      <c r="V380" s="22"/>
      <c r="W380" s="22"/>
      <c r="X380" s="22"/>
      <c r="Y380" s="22"/>
      <c r="Z380" s="22"/>
      <c r="AA380" s="22"/>
      <c r="AB380" s="22"/>
    </row>
    <row r="381" spans="1:28" x14ac:dyDescent="0.25">
      <c r="A381" s="24">
        <v>41611</v>
      </c>
      <c r="B381" s="22">
        <v>1</v>
      </c>
      <c r="C381" s="22" t="s">
        <v>233</v>
      </c>
      <c r="D381" s="22" t="s">
        <v>236</v>
      </c>
      <c r="E381" s="22" t="s">
        <v>39</v>
      </c>
      <c r="F381" s="22" t="s">
        <v>110</v>
      </c>
      <c r="G381" s="25" t="s">
        <v>71</v>
      </c>
      <c r="H381" s="22">
        <v>1</v>
      </c>
      <c r="I381" s="22">
        <f t="shared" si="6"/>
        <v>0.05</v>
      </c>
      <c r="J381" s="22">
        <v>36</v>
      </c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>
        <v>50</v>
      </c>
      <c r="V381" s="22"/>
      <c r="W381" s="22"/>
      <c r="X381" s="22"/>
      <c r="Y381" s="22"/>
      <c r="Z381" s="22"/>
      <c r="AA381" s="22"/>
      <c r="AB381" s="22"/>
    </row>
    <row r="382" spans="1:28" x14ac:dyDescent="0.25">
      <c r="A382" s="24">
        <v>41611</v>
      </c>
      <c r="B382" s="22">
        <v>1</v>
      </c>
      <c r="C382" s="22" t="s">
        <v>233</v>
      </c>
      <c r="D382" s="22" t="s">
        <v>236</v>
      </c>
      <c r="E382" s="22" t="s">
        <v>39</v>
      </c>
      <c r="F382" s="22" t="s">
        <v>110</v>
      </c>
      <c r="G382" s="25" t="s">
        <v>71</v>
      </c>
      <c r="H382" s="22">
        <v>1</v>
      </c>
      <c r="I382" s="22">
        <f t="shared" si="6"/>
        <v>0.05</v>
      </c>
      <c r="J382" s="22">
        <v>36</v>
      </c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>
        <v>50</v>
      </c>
      <c r="V382" s="22"/>
      <c r="W382" s="22"/>
      <c r="X382" s="22"/>
      <c r="Y382" s="22"/>
      <c r="Z382" s="22"/>
      <c r="AA382" s="22"/>
      <c r="AB382" s="22"/>
    </row>
    <row r="383" spans="1:28" x14ac:dyDescent="0.25">
      <c r="A383" s="24">
        <v>41611</v>
      </c>
      <c r="B383" s="22">
        <v>1</v>
      </c>
      <c r="C383" s="22" t="s">
        <v>233</v>
      </c>
      <c r="D383" s="22" t="s">
        <v>236</v>
      </c>
      <c r="E383" s="22" t="s">
        <v>39</v>
      </c>
      <c r="F383" s="22" t="s">
        <v>110</v>
      </c>
      <c r="G383" s="25" t="s">
        <v>71</v>
      </c>
      <c r="H383" s="22">
        <v>1</v>
      </c>
      <c r="I383" s="22">
        <f t="shared" si="6"/>
        <v>0.05</v>
      </c>
      <c r="J383" s="22">
        <v>36</v>
      </c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>
        <v>50</v>
      </c>
      <c r="V383" s="22"/>
      <c r="W383" s="22"/>
      <c r="X383" s="22"/>
      <c r="Y383" s="22"/>
      <c r="Z383" s="22"/>
      <c r="AA383" s="22"/>
      <c r="AB383" s="22"/>
    </row>
    <row r="384" spans="1:28" s="33" customFormat="1" x14ac:dyDescent="0.25">
      <c r="A384" s="24">
        <v>41611</v>
      </c>
      <c r="B384" s="40">
        <v>1</v>
      </c>
      <c r="C384" s="22" t="s">
        <v>233</v>
      </c>
      <c r="D384" s="40" t="s">
        <v>236</v>
      </c>
      <c r="E384" s="40" t="s">
        <v>39</v>
      </c>
      <c r="F384" s="40" t="s">
        <v>110</v>
      </c>
      <c r="G384" s="42" t="s">
        <v>71</v>
      </c>
      <c r="H384" s="40">
        <v>1</v>
      </c>
      <c r="I384" s="22">
        <f t="shared" si="6"/>
        <v>0.05</v>
      </c>
      <c r="J384" s="22">
        <v>36</v>
      </c>
      <c r="K384" s="22"/>
      <c r="L384" s="22"/>
      <c r="M384" s="22"/>
      <c r="N384" s="22"/>
      <c r="O384" s="22"/>
      <c r="P384" s="22"/>
      <c r="Q384" s="40"/>
      <c r="R384" s="22"/>
      <c r="S384" s="22"/>
      <c r="T384" s="22"/>
      <c r="U384" s="22">
        <v>50</v>
      </c>
      <c r="V384" s="22"/>
      <c r="W384" s="22"/>
      <c r="X384" s="22"/>
      <c r="Y384" s="22"/>
      <c r="Z384" s="22"/>
      <c r="AA384" s="22"/>
      <c r="AB384" s="22"/>
    </row>
    <row r="385" spans="1:28" x14ac:dyDescent="0.25">
      <c r="A385" s="24">
        <v>41611</v>
      </c>
      <c r="B385" s="22">
        <v>1</v>
      </c>
      <c r="C385" s="22" t="s">
        <v>233</v>
      </c>
      <c r="D385" s="22" t="s">
        <v>236</v>
      </c>
      <c r="E385" s="22" t="s">
        <v>39</v>
      </c>
      <c r="F385" s="22" t="s">
        <v>110</v>
      </c>
      <c r="G385" s="25" t="s">
        <v>71</v>
      </c>
      <c r="H385" s="22">
        <v>1</v>
      </c>
      <c r="I385" s="22">
        <f t="shared" si="6"/>
        <v>0.05</v>
      </c>
      <c r="J385" s="22">
        <v>36</v>
      </c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>
        <v>50</v>
      </c>
      <c r="V385" s="22"/>
      <c r="W385" s="22"/>
      <c r="X385" s="22"/>
      <c r="Y385" s="22"/>
      <c r="Z385" s="22"/>
      <c r="AA385" s="22"/>
      <c r="AB385" s="22"/>
    </row>
    <row r="386" spans="1:28" x14ac:dyDescent="0.25">
      <c r="A386" s="24">
        <v>41611</v>
      </c>
      <c r="B386" s="22">
        <v>1</v>
      </c>
      <c r="C386" s="22" t="s">
        <v>233</v>
      </c>
      <c r="D386" s="22" t="s">
        <v>236</v>
      </c>
      <c r="E386" s="22" t="s">
        <v>39</v>
      </c>
      <c r="F386" s="22" t="s">
        <v>110</v>
      </c>
      <c r="G386" s="25" t="s">
        <v>71</v>
      </c>
      <c r="H386" s="22">
        <v>1</v>
      </c>
      <c r="I386" s="22">
        <f t="shared" ref="I386:I449" si="7">H386/20</f>
        <v>0.05</v>
      </c>
      <c r="J386" s="22">
        <v>36</v>
      </c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>
        <v>50</v>
      </c>
      <c r="V386" s="22"/>
      <c r="W386" s="22"/>
      <c r="X386" s="22"/>
      <c r="Y386" s="22"/>
      <c r="Z386" s="22"/>
      <c r="AA386" s="22"/>
      <c r="AB386" s="22"/>
    </row>
    <row r="387" spans="1:28" x14ac:dyDescent="0.25">
      <c r="A387" s="24">
        <v>41611</v>
      </c>
      <c r="B387" s="22">
        <v>1</v>
      </c>
      <c r="C387" s="22" t="s">
        <v>233</v>
      </c>
      <c r="D387" s="22" t="s">
        <v>236</v>
      </c>
      <c r="E387" s="22" t="s">
        <v>39</v>
      </c>
      <c r="F387" s="22" t="s">
        <v>110</v>
      </c>
      <c r="G387" s="25" t="s">
        <v>71</v>
      </c>
      <c r="H387" s="22">
        <v>1</v>
      </c>
      <c r="I387" s="22">
        <f t="shared" si="7"/>
        <v>0.05</v>
      </c>
      <c r="J387" s="22">
        <v>36</v>
      </c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>
        <v>50</v>
      </c>
      <c r="V387" s="22"/>
      <c r="W387" s="22"/>
      <c r="X387" s="22"/>
      <c r="Y387" s="22"/>
      <c r="Z387" s="22"/>
      <c r="AA387" s="22"/>
      <c r="AB387" s="22"/>
    </row>
    <row r="388" spans="1:28" x14ac:dyDescent="0.25">
      <c r="A388" s="24">
        <v>41611</v>
      </c>
      <c r="B388" s="22">
        <v>1</v>
      </c>
      <c r="C388" s="22" t="s">
        <v>233</v>
      </c>
      <c r="D388" s="22" t="s">
        <v>236</v>
      </c>
      <c r="E388" s="22" t="s">
        <v>39</v>
      </c>
      <c r="F388" s="22" t="s">
        <v>110</v>
      </c>
      <c r="G388" s="25" t="s">
        <v>71</v>
      </c>
      <c r="H388" s="22">
        <v>1</v>
      </c>
      <c r="I388" s="22">
        <f t="shared" si="7"/>
        <v>0.05</v>
      </c>
      <c r="J388" s="22">
        <v>36</v>
      </c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>
        <v>30</v>
      </c>
      <c r="V388" s="22"/>
      <c r="W388" s="22"/>
      <c r="X388" s="22"/>
      <c r="Y388" s="22"/>
      <c r="Z388" s="22"/>
      <c r="AA388" s="22"/>
      <c r="AB388" s="22"/>
    </row>
    <row r="389" spans="1:28" x14ac:dyDescent="0.25">
      <c r="A389" s="24">
        <v>41611</v>
      </c>
      <c r="B389" s="22">
        <v>1</v>
      </c>
      <c r="C389" s="22" t="s">
        <v>233</v>
      </c>
      <c r="D389" s="22" t="s">
        <v>236</v>
      </c>
      <c r="E389" s="22" t="s">
        <v>39</v>
      </c>
      <c r="F389" s="22" t="s">
        <v>110</v>
      </c>
      <c r="G389" s="25" t="s">
        <v>71</v>
      </c>
      <c r="H389" s="22">
        <v>1</v>
      </c>
      <c r="I389" s="22">
        <f t="shared" si="7"/>
        <v>0.05</v>
      </c>
      <c r="J389" s="22">
        <v>36</v>
      </c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>
        <v>30</v>
      </c>
      <c r="V389" s="22"/>
      <c r="W389" s="22"/>
      <c r="X389" s="22"/>
      <c r="Y389" s="22"/>
      <c r="Z389" s="22"/>
      <c r="AA389" s="22"/>
      <c r="AB389" s="22"/>
    </row>
    <row r="390" spans="1:28" x14ac:dyDescent="0.25">
      <c r="A390" s="24">
        <v>41611</v>
      </c>
      <c r="B390" s="22">
        <v>1</v>
      </c>
      <c r="C390" s="22" t="s">
        <v>233</v>
      </c>
      <c r="D390" s="22" t="s">
        <v>236</v>
      </c>
      <c r="E390" s="22" t="s">
        <v>39</v>
      </c>
      <c r="F390" s="22" t="s">
        <v>110</v>
      </c>
      <c r="G390" s="25" t="s">
        <v>71</v>
      </c>
      <c r="H390" s="22">
        <v>1</v>
      </c>
      <c r="I390" s="22">
        <f t="shared" si="7"/>
        <v>0.05</v>
      </c>
      <c r="J390" s="22">
        <v>36</v>
      </c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>
        <v>30</v>
      </c>
      <c r="V390" s="22"/>
      <c r="W390" s="22"/>
      <c r="X390" s="22"/>
      <c r="Y390" s="22"/>
      <c r="Z390" s="22"/>
      <c r="AA390" s="22"/>
      <c r="AB390" s="22"/>
    </row>
    <row r="391" spans="1:28" x14ac:dyDescent="0.25">
      <c r="A391" s="24">
        <v>41611</v>
      </c>
      <c r="B391" s="22">
        <v>1</v>
      </c>
      <c r="C391" s="22" t="s">
        <v>233</v>
      </c>
      <c r="D391" s="22" t="s">
        <v>236</v>
      </c>
      <c r="E391" s="22" t="s">
        <v>39</v>
      </c>
      <c r="F391" s="22" t="s">
        <v>110</v>
      </c>
      <c r="G391" s="25" t="s">
        <v>71</v>
      </c>
      <c r="H391" s="22">
        <v>1</v>
      </c>
      <c r="I391" s="22">
        <f t="shared" si="7"/>
        <v>0.05</v>
      </c>
      <c r="J391" s="22">
        <v>36</v>
      </c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>
        <v>30</v>
      </c>
      <c r="V391" s="22"/>
      <c r="W391" s="22"/>
      <c r="X391" s="22"/>
      <c r="Y391" s="22"/>
      <c r="Z391" s="22"/>
      <c r="AA391" s="22"/>
      <c r="AB391" s="22"/>
    </row>
    <row r="392" spans="1:28" x14ac:dyDescent="0.25">
      <c r="A392" s="24">
        <v>41611</v>
      </c>
      <c r="B392" s="22">
        <v>1</v>
      </c>
      <c r="C392" s="22" t="s">
        <v>233</v>
      </c>
      <c r="D392" s="22" t="s">
        <v>236</v>
      </c>
      <c r="E392" s="22" t="s">
        <v>39</v>
      </c>
      <c r="F392" s="22" t="s">
        <v>110</v>
      </c>
      <c r="G392" s="25" t="s">
        <v>71</v>
      </c>
      <c r="H392" s="22">
        <v>1</v>
      </c>
      <c r="I392" s="22">
        <f t="shared" si="7"/>
        <v>0.05</v>
      </c>
      <c r="J392" s="22">
        <v>36</v>
      </c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>
        <v>30</v>
      </c>
      <c r="V392" s="22"/>
      <c r="W392" s="22"/>
      <c r="X392" s="22"/>
      <c r="Y392" s="22"/>
      <c r="Z392" s="22"/>
      <c r="AA392" s="22"/>
      <c r="AB392" s="22"/>
    </row>
    <row r="393" spans="1:28" x14ac:dyDescent="0.25">
      <c r="A393" s="24">
        <v>41611</v>
      </c>
      <c r="B393" s="22">
        <v>1</v>
      </c>
      <c r="C393" s="22" t="s">
        <v>233</v>
      </c>
      <c r="D393" s="22" t="s">
        <v>236</v>
      </c>
      <c r="E393" s="22" t="s">
        <v>39</v>
      </c>
      <c r="F393" s="22" t="s">
        <v>110</v>
      </c>
      <c r="G393" s="25" t="s">
        <v>71</v>
      </c>
      <c r="H393" s="22">
        <v>1</v>
      </c>
      <c r="I393" s="22">
        <f t="shared" si="7"/>
        <v>0.05</v>
      </c>
      <c r="J393" s="22">
        <v>36</v>
      </c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>
        <v>30</v>
      </c>
      <c r="V393" s="22"/>
      <c r="W393" s="22"/>
      <c r="X393" s="22"/>
      <c r="Y393" s="22"/>
      <c r="Z393" s="22"/>
      <c r="AA393" s="22"/>
      <c r="AB393" s="22"/>
    </row>
    <row r="394" spans="1:28" x14ac:dyDescent="0.25">
      <c r="A394" s="24">
        <v>41611</v>
      </c>
      <c r="B394" s="22">
        <v>1</v>
      </c>
      <c r="C394" s="22" t="s">
        <v>233</v>
      </c>
      <c r="D394" s="22" t="s">
        <v>236</v>
      </c>
      <c r="E394" s="22" t="s">
        <v>39</v>
      </c>
      <c r="F394" s="22" t="s">
        <v>110</v>
      </c>
      <c r="G394" s="25" t="s">
        <v>71</v>
      </c>
      <c r="H394" s="22">
        <v>1</v>
      </c>
      <c r="I394" s="22">
        <f t="shared" si="7"/>
        <v>0.05</v>
      </c>
      <c r="J394" s="22">
        <v>36</v>
      </c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>
        <v>7</v>
      </c>
      <c r="V394" s="22"/>
      <c r="W394" s="22"/>
      <c r="X394" s="22"/>
      <c r="Y394" s="22"/>
      <c r="Z394" s="22"/>
      <c r="AA394" s="22"/>
      <c r="AB394" s="22"/>
    </row>
    <row r="395" spans="1:28" x14ac:dyDescent="0.25">
      <c r="A395" s="24">
        <v>41611</v>
      </c>
      <c r="B395" s="22">
        <v>1</v>
      </c>
      <c r="C395" s="22" t="s">
        <v>233</v>
      </c>
      <c r="D395" s="22" t="s">
        <v>236</v>
      </c>
      <c r="E395" s="22" t="s">
        <v>39</v>
      </c>
      <c r="F395" s="22" t="s">
        <v>110</v>
      </c>
      <c r="G395" s="25" t="s">
        <v>71</v>
      </c>
      <c r="H395" s="22">
        <v>1</v>
      </c>
      <c r="I395" s="22">
        <f t="shared" si="7"/>
        <v>0.05</v>
      </c>
      <c r="J395" s="22">
        <v>36</v>
      </c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>
        <v>5</v>
      </c>
      <c r="V395" s="22"/>
      <c r="W395" s="22"/>
      <c r="X395" s="22"/>
      <c r="Y395" s="22"/>
      <c r="Z395" s="22"/>
      <c r="AA395" s="22"/>
      <c r="AB395" s="22"/>
    </row>
    <row r="396" spans="1:28" x14ac:dyDescent="0.25">
      <c r="A396" s="24">
        <v>41611</v>
      </c>
      <c r="B396" s="22">
        <v>1</v>
      </c>
      <c r="C396" s="22" t="s">
        <v>233</v>
      </c>
      <c r="D396" s="22" t="s">
        <v>236</v>
      </c>
      <c r="E396" s="22" t="s">
        <v>39</v>
      </c>
      <c r="F396" s="22" t="s">
        <v>110</v>
      </c>
      <c r="G396" s="25" t="s">
        <v>71</v>
      </c>
      <c r="H396" s="22">
        <v>1</v>
      </c>
      <c r="I396" s="22">
        <f t="shared" si="7"/>
        <v>0.05</v>
      </c>
      <c r="J396" s="22">
        <v>36</v>
      </c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>
        <v>5</v>
      </c>
      <c r="V396" s="22"/>
      <c r="W396" s="22"/>
      <c r="X396" s="22"/>
      <c r="Y396" s="22"/>
      <c r="Z396" s="22"/>
      <c r="AA396" s="22"/>
      <c r="AB396" s="22"/>
    </row>
    <row r="397" spans="1:28" x14ac:dyDescent="0.25">
      <c r="A397" s="24">
        <v>41611</v>
      </c>
      <c r="B397" s="22">
        <v>1</v>
      </c>
      <c r="C397" s="22" t="s">
        <v>233</v>
      </c>
      <c r="D397" s="22" t="s">
        <v>236</v>
      </c>
      <c r="E397" s="22" t="s">
        <v>39</v>
      </c>
      <c r="F397" s="22" t="s">
        <v>110</v>
      </c>
      <c r="G397" s="25" t="s">
        <v>71</v>
      </c>
      <c r="H397" s="22">
        <v>1</v>
      </c>
      <c r="I397" s="22">
        <f t="shared" si="7"/>
        <v>0.05</v>
      </c>
      <c r="J397" s="22">
        <v>36</v>
      </c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>
        <v>5</v>
      </c>
      <c r="V397" s="22"/>
      <c r="W397" s="22"/>
      <c r="X397" s="22"/>
      <c r="Y397" s="22"/>
      <c r="Z397" s="22"/>
      <c r="AA397" s="22"/>
      <c r="AB397" s="22"/>
    </row>
    <row r="398" spans="1:28" x14ac:dyDescent="0.25">
      <c r="A398" s="24">
        <v>41611</v>
      </c>
      <c r="B398" s="22">
        <v>1</v>
      </c>
      <c r="C398" s="22" t="s">
        <v>233</v>
      </c>
      <c r="D398" s="22" t="s">
        <v>236</v>
      </c>
      <c r="E398" s="22" t="s">
        <v>39</v>
      </c>
      <c r="F398" s="22" t="s">
        <v>110</v>
      </c>
      <c r="G398" s="25" t="s">
        <v>71</v>
      </c>
      <c r="H398" s="22">
        <v>1</v>
      </c>
      <c r="I398" s="22">
        <f t="shared" si="7"/>
        <v>0.05</v>
      </c>
      <c r="J398" s="22">
        <v>36</v>
      </c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>
        <v>40</v>
      </c>
      <c r="V398" s="22"/>
      <c r="W398" s="22"/>
      <c r="X398" s="22"/>
      <c r="Y398" s="22"/>
      <c r="Z398" s="22"/>
      <c r="AA398" s="22"/>
      <c r="AB398" s="22"/>
    </row>
    <row r="399" spans="1:28" x14ac:dyDescent="0.25">
      <c r="A399" s="24">
        <v>41611</v>
      </c>
      <c r="B399" s="22">
        <v>1</v>
      </c>
      <c r="C399" s="22" t="s">
        <v>233</v>
      </c>
      <c r="D399" s="22" t="s">
        <v>236</v>
      </c>
      <c r="E399" s="22" t="s">
        <v>39</v>
      </c>
      <c r="F399" s="22" t="s">
        <v>110</v>
      </c>
      <c r="G399" s="25" t="s">
        <v>71</v>
      </c>
      <c r="H399" s="22">
        <v>1</v>
      </c>
      <c r="I399" s="22">
        <f t="shared" si="7"/>
        <v>0.05</v>
      </c>
      <c r="J399" s="22">
        <v>36</v>
      </c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>
        <v>40</v>
      </c>
      <c r="V399" s="22"/>
      <c r="W399" s="22"/>
      <c r="X399" s="22"/>
      <c r="Y399" s="22"/>
      <c r="Z399" s="22"/>
      <c r="AA399" s="22"/>
      <c r="AB399" s="22"/>
    </row>
    <row r="400" spans="1:28" x14ac:dyDescent="0.25">
      <c r="A400" s="24">
        <v>41611</v>
      </c>
      <c r="B400" s="22">
        <v>1</v>
      </c>
      <c r="C400" s="22" t="s">
        <v>233</v>
      </c>
      <c r="D400" s="22" t="s">
        <v>236</v>
      </c>
      <c r="E400" s="22" t="s">
        <v>39</v>
      </c>
      <c r="F400" s="22" t="s">
        <v>110</v>
      </c>
      <c r="G400" s="25" t="s">
        <v>71</v>
      </c>
      <c r="H400" s="22">
        <v>1</v>
      </c>
      <c r="I400" s="22">
        <f t="shared" si="7"/>
        <v>0.05</v>
      </c>
      <c r="J400" s="22">
        <v>36</v>
      </c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>
        <v>40</v>
      </c>
      <c r="V400" s="22"/>
      <c r="W400" s="22"/>
      <c r="X400" s="22"/>
      <c r="Y400" s="22"/>
      <c r="Z400" s="22"/>
      <c r="AA400" s="22"/>
      <c r="AB400" s="22"/>
    </row>
    <row r="401" spans="1:28" x14ac:dyDescent="0.25">
      <c r="A401" s="24">
        <v>41611</v>
      </c>
      <c r="B401" s="22">
        <v>1</v>
      </c>
      <c r="C401" s="22" t="s">
        <v>233</v>
      </c>
      <c r="D401" s="22" t="s">
        <v>236</v>
      </c>
      <c r="E401" s="22" t="s">
        <v>39</v>
      </c>
      <c r="F401" s="22" t="s">
        <v>110</v>
      </c>
      <c r="G401" s="25" t="s">
        <v>71</v>
      </c>
      <c r="H401" s="22">
        <v>1</v>
      </c>
      <c r="I401" s="22">
        <f t="shared" si="7"/>
        <v>0.05</v>
      </c>
      <c r="J401" s="22">
        <v>36</v>
      </c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>
        <v>40</v>
      </c>
      <c r="V401" s="22"/>
      <c r="W401" s="22"/>
      <c r="X401" s="22"/>
      <c r="Y401" s="22"/>
      <c r="Z401" s="22"/>
      <c r="AA401" s="22"/>
      <c r="AB401" s="22"/>
    </row>
    <row r="402" spans="1:28" x14ac:dyDescent="0.25">
      <c r="A402" s="24">
        <v>41611</v>
      </c>
      <c r="B402" s="22">
        <v>1</v>
      </c>
      <c r="C402" s="22" t="s">
        <v>233</v>
      </c>
      <c r="D402" s="22" t="s">
        <v>236</v>
      </c>
      <c r="E402" s="22" t="s">
        <v>39</v>
      </c>
      <c r="F402" s="22" t="s">
        <v>110</v>
      </c>
      <c r="G402" s="25" t="s">
        <v>71</v>
      </c>
      <c r="H402" s="22">
        <v>1</v>
      </c>
      <c r="I402" s="22">
        <f t="shared" si="7"/>
        <v>0.05</v>
      </c>
      <c r="J402" s="22">
        <v>36</v>
      </c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>
        <v>40</v>
      </c>
      <c r="V402" s="22"/>
      <c r="W402" s="22"/>
      <c r="X402" s="22"/>
      <c r="Y402" s="22"/>
      <c r="Z402" s="22"/>
      <c r="AA402" s="22"/>
      <c r="AB402" s="22"/>
    </row>
    <row r="403" spans="1:28" x14ac:dyDescent="0.25">
      <c r="A403" s="24">
        <v>41611</v>
      </c>
      <c r="B403" s="22">
        <v>1</v>
      </c>
      <c r="C403" s="22" t="s">
        <v>233</v>
      </c>
      <c r="D403" s="22" t="s">
        <v>236</v>
      </c>
      <c r="E403" s="22" t="s">
        <v>39</v>
      </c>
      <c r="F403" s="22" t="s">
        <v>110</v>
      </c>
      <c r="G403" s="25" t="s">
        <v>71</v>
      </c>
      <c r="H403" s="22">
        <v>1</v>
      </c>
      <c r="I403" s="22">
        <f t="shared" si="7"/>
        <v>0.05</v>
      </c>
      <c r="J403" s="22">
        <v>36</v>
      </c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>
        <v>40</v>
      </c>
      <c r="V403" s="22"/>
      <c r="W403" s="22"/>
      <c r="X403" s="22"/>
      <c r="Y403" s="22"/>
      <c r="Z403" s="22"/>
      <c r="AA403" s="22"/>
      <c r="AB403" s="22"/>
    </row>
    <row r="404" spans="1:28" x14ac:dyDescent="0.25">
      <c r="A404" s="24">
        <v>41611</v>
      </c>
      <c r="B404" s="22">
        <v>1</v>
      </c>
      <c r="C404" s="22" t="s">
        <v>233</v>
      </c>
      <c r="D404" s="22" t="s">
        <v>236</v>
      </c>
      <c r="E404" s="22" t="s">
        <v>39</v>
      </c>
      <c r="F404" s="22" t="s">
        <v>110</v>
      </c>
      <c r="G404" s="25" t="s">
        <v>71</v>
      </c>
      <c r="H404" s="22">
        <v>1</v>
      </c>
      <c r="I404" s="22">
        <f t="shared" si="7"/>
        <v>0.05</v>
      </c>
      <c r="J404" s="22">
        <v>36</v>
      </c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>
        <v>15</v>
      </c>
      <c r="V404" s="22"/>
      <c r="W404" s="22"/>
      <c r="X404" s="22"/>
      <c r="Y404" s="22"/>
      <c r="Z404" s="22"/>
      <c r="AA404" s="22"/>
      <c r="AB404" s="22"/>
    </row>
    <row r="405" spans="1:28" x14ac:dyDescent="0.25">
      <c r="A405" s="24">
        <v>41611</v>
      </c>
      <c r="B405" s="22">
        <v>1</v>
      </c>
      <c r="C405" s="22" t="s">
        <v>233</v>
      </c>
      <c r="D405" s="22" t="s">
        <v>236</v>
      </c>
      <c r="E405" s="22" t="s">
        <v>39</v>
      </c>
      <c r="F405" s="22" t="s">
        <v>110</v>
      </c>
      <c r="G405" s="25" t="s">
        <v>71</v>
      </c>
      <c r="H405" s="22">
        <v>1</v>
      </c>
      <c r="I405" s="22">
        <f t="shared" si="7"/>
        <v>0.05</v>
      </c>
      <c r="J405" s="22">
        <v>36</v>
      </c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>
        <v>15</v>
      </c>
      <c r="V405" s="22"/>
      <c r="W405" s="22"/>
      <c r="X405" s="22"/>
      <c r="Y405" s="22"/>
      <c r="Z405" s="22"/>
      <c r="AA405" s="22"/>
      <c r="AB405" s="22"/>
    </row>
    <row r="406" spans="1:28" x14ac:dyDescent="0.25">
      <c r="A406" s="24">
        <v>41611</v>
      </c>
      <c r="B406" s="22">
        <v>1</v>
      </c>
      <c r="C406" s="22" t="s">
        <v>233</v>
      </c>
      <c r="D406" s="22" t="s">
        <v>236</v>
      </c>
      <c r="E406" s="22" t="s">
        <v>39</v>
      </c>
      <c r="F406" s="22" t="s">
        <v>110</v>
      </c>
      <c r="G406" s="25" t="s">
        <v>71</v>
      </c>
      <c r="H406" s="22">
        <v>1</v>
      </c>
      <c r="I406" s="22">
        <f t="shared" si="7"/>
        <v>0.05</v>
      </c>
      <c r="J406" s="22">
        <v>36</v>
      </c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>
        <v>15</v>
      </c>
      <c r="V406" s="22"/>
      <c r="W406" s="22"/>
      <c r="X406" s="22"/>
      <c r="Y406" s="22"/>
      <c r="Z406" s="22"/>
      <c r="AA406" s="22"/>
      <c r="AB406" s="22"/>
    </row>
    <row r="407" spans="1:28" x14ac:dyDescent="0.25">
      <c r="A407" s="24">
        <v>41611</v>
      </c>
      <c r="B407" s="22">
        <v>1</v>
      </c>
      <c r="C407" s="22" t="s">
        <v>233</v>
      </c>
      <c r="D407" s="22" t="s">
        <v>236</v>
      </c>
      <c r="E407" s="22" t="s">
        <v>39</v>
      </c>
      <c r="F407" s="22" t="s">
        <v>110</v>
      </c>
      <c r="G407" s="25" t="s">
        <v>71</v>
      </c>
      <c r="H407" s="22">
        <v>1</v>
      </c>
      <c r="I407" s="22">
        <f t="shared" si="7"/>
        <v>0.05</v>
      </c>
      <c r="J407" s="22">
        <v>36</v>
      </c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>
        <v>15</v>
      </c>
      <c r="V407" s="22"/>
      <c r="W407" s="22"/>
      <c r="X407" s="22"/>
      <c r="Y407" s="22"/>
      <c r="Z407" s="22"/>
      <c r="AA407" s="22"/>
      <c r="AB407" s="22"/>
    </row>
    <row r="408" spans="1:28" x14ac:dyDescent="0.25">
      <c r="A408" s="24">
        <v>41611</v>
      </c>
      <c r="B408" s="22">
        <v>1</v>
      </c>
      <c r="C408" s="22" t="s">
        <v>233</v>
      </c>
      <c r="D408" s="22" t="s">
        <v>236</v>
      </c>
      <c r="E408" s="22" t="s">
        <v>39</v>
      </c>
      <c r="F408" s="22" t="s">
        <v>110</v>
      </c>
      <c r="G408" s="25" t="s">
        <v>71</v>
      </c>
      <c r="H408" s="22">
        <v>1</v>
      </c>
      <c r="I408" s="22">
        <f t="shared" si="7"/>
        <v>0.05</v>
      </c>
      <c r="J408" s="22">
        <v>36</v>
      </c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>
        <v>25</v>
      </c>
      <c r="V408" s="22"/>
      <c r="W408" s="22"/>
      <c r="X408" s="22"/>
      <c r="Y408" s="22"/>
      <c r="Z408" s="22"/>
      <c r="AA408" s="22"/>
      <c r="AB408" s="22"/>
    </row>
    <row r="409" spans="1:28" x14ac:dyDescent="0.25">
      <c r="A409" s="24">
        <v>41611</v>
      </c>
      <c r="B409" s="22">
        <v>1</v>
      </c>
      <c r="C409" s="22" t="s">
        <v>233</v>
      </c>
      <c r="D409" s="22" t="s">
        <v>236</v>
      </c>
      <c r="E409" s="22" t="s">
        <v>39</v>
      </c>
      <c r="F409" s="22" t="s">
        <v>110</v>
      </c>
      <c r="G409" s="25" t="s">
        <v>71</v>
      </c>
      <c r="H409" s="22">
        <v>1</v>
      </c>
      <c r="I409" s="22">
        <f t="shared" si="7"/>
        <v>0.05</v>
      </c>
      <c r="J409" s="22">
        <v>36</v>
      </c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>
        <v>25</v>
      </c>
      <c r="V409" s="22"/>
      <c r="W409" s="22"/>
      <c r="X409" s="22"/>
      <c r="Y409" s="22"/>
      <c r="Z409" s="22"/>
      <c r="AA409" s="22"/>
      <c r="AB409" s="22"/>
    </row>
    <row r="410" spans="1:28" x14ac:dyDescent="0.25">
      <c r="A410" s="24">
        <v>41611</v>
      </c>
      <c r="B410" s="22">
        <v>1</v>
      </c>
      <c r="C410" s="22" t="s">
        <v>233</v>
      </c>
      <c r="D410" s="22" t="s">
        <v>236</v>
      </c>
      <c r="E410" s="22" t="s">
        <v>39</v>
      </c>
      <c r="F410" s="22" t="s">
        <v>110</v>
      </c>
      <c r="G410" s="25" t="s">
        <v>71</v>
      </c>
      <c r="H410" s="22">
        <v>1</v>
      </c>
      <c r="I410" s="22">
        <f t="shared" si="7"/>
        <v>0.05</v>
      </c>
      <c r="J410" s="22">
        <v>36</v>
      </c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>
        <v>25</v>
      </c>
      <c r="V410" s="22"/>
      <c r="W410" s="22"/>
      <c r="X410" s="22"/>
      <c r="Y410" s="22"/>
      <c r="Z410" s="22"/>
      <c r="AA410" s="22"/>
      <c r="AB410" s="22"/>
    </row>
    <row r="411" spans="1:28" x14ac:dyDescent="0.25">
      <c r="A411" s="24">
        <v>41611</v>
      </c>
      <c r="B411" s="22">
        <v>1</v>
      </c>
      <c r="C411" s="22" t="s">
        <v>233</v>
      </c>
      <c r="D411" s="22" t="s">
        <v>236</v>
      </c>
      <c r="E411" s="22" t="s">
        <v>39</v>
      </c>
      <c r="F411" s="22" t="s">
        <v>110</v>
      </c>
      <c r="G411" s="25" t="s">
        <v>71</v>
      </c>
      <c r="H411" s="22">
        <v>1</v>
      </c>
      <c r="I411" s="22">
        <f t="shared" si="7"/>
        <v>0.05</v>
      </c>
      <c r="J411" s="22">
        <v>36</v>
      </c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>
        <v>25</v>
      </c>
      <c r="V411" s="22"/>
      <c r="W411" s="22"/>
      <c r="X411" s="22"/>
      <c r="Y411" s="22"/>
      <c r="Z411" s="22"/>
      <c r="AA411" s="22"/>
      <c r="AB411" s="22"/>
    </row>
    <row r="412" spans="1:28" x14ac:dyDescent="0.25">
      <c r="A412" s="24">
        <v>41611</v>
      </c>
      <c r="B412" s="22">
        <v>1</v>
      </c>
      <c r="C412" s="22" t="s">
        <v>233</v>
      </c>
      <c r="D412" s="22" t="s">
        <v>236</v>
      </c>
      <c r="E412" s="22" t="s">
        <v>39</v>
      </c>
      <c r="F412" s="22" t="s">
        <v>110</v>
      </c>
      <c r="G412" s="25" t="s">
        <v>71</v>
      </c>
      <c r="H412" s="22">
        <v>1</v>
      </c>
      <c r="I412" s="22">
        <f t="shared" si="7"/>
        <v>0.05</v>
      </c>
      <c r="J412" s="22">
        <v>36</v>
      </c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>
        <v>25</v>
      </c>
      <c r="V412" s="22"/>
      <c r="W412" s="22"/>
      <c r="X412" s="22"/>
      <c r="Y412" s="22"/>
      <c r="Z412" s="22"/>
      <c r="AA412" s="22"/>
      <c r="AB412" s="22"/>
    </row>
    <row r="413" spans="1:28" x14ac:dyDescent="0.25">
      <c r="A413" s="24">
        <v>41611</v>
      </c>
      <c r="B413" s="22">
        <v>1</v>
      </c>
      <c r="C413" s="22" t="s">
        <v>233</v>
      </c>
      <c r="D413" s="22" t="s">
        <v>236</v>
      </c>
      <c r="E413" s="22" t="s">
        <v>39</v>
      </c>
      <c r="F413" s="22" t="s">
        <v>110</v>
      </c>
      <c r="G413" s="25" t="s">
        <v>71</v>
      </c>
      <c r="H413" s="22">
        <v>1</v>
      </c>
      <c r="I413" s="22">
        <f t="shared" si="7"/>
        <v>0.05</v>
      </c>
      <c r="J413" s="22">
        <v>36</v>
      </c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>
        <v>25</v>
      </c>
      <c r="V413" s="22"/>
      <c r="W413" s="22"/>
      <c r="X413" s="22"/>
      <c r="Y413" s="22"/>
      <c r="Z413" s="22"/>
      <c r="AA413" s="22"/>
      <c r="AB413" s="22"/>
    </row>
    <row r="414" spans="1:28" x14ac:dyDescent="0.25">
      <c r="A414" s="24">
        <v>41611</v>
      </c>
      <c r="B414" s="22">
        <v>1</v>
      </c>
      <c r="C414" s="22" t="s">
        <v>233</v>
      </c>
      <c r="D414" s="22" t="s">
        <v>236</v>
      </c>
      <c r="E414" s="22" t="s">
        <v>39</v>
      </c>
      <c r="F414" s="22" t="s">
        <v>110</v>
      </c>
      <c r="G414" s="25" t="s">
        <v>71</v>
      </c>
      <c r="H414" s="22">
        <v>1</v>
      </c>
      <c r="I414" s="22">
        <f t="shared" si="7"/>
        <v>0.05</v>
      </c>
      <c r="J414" s="22">
        <v>36</v>
      </c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>
        <v>35</v>
      </c>
      <c r="V414" s="22"/>
      <c r="W414" s="22"/>
      <c r="X414" s="22"/>
      <c r="Y414" s="22"/>
      <c r="Z414" s="22"/>
      <c r="AA414" s="22"/>
      <c r="AB414" s="22"/>
    </row>
    <row r="415" spans="1:28" x14ac:dyDescent="0.25">
      <c r="A415" s="24">
        <v>41611</v>
      </c>
      <c r="B415" s="22">
        <v>1</v>
      </c>
      <c r="C415" s="22" t="s">
        <v>233</v>
      </c>
      <c r="D415" s="22" t="s">
        <v>236</v>
      </c>
      <c r="E415" s="22" t="s">
        <v>39</v>
      </c>
      <c r="F415" s="22" t="s">
        <v>110</v>
      </c>
      <c r="G415" s="25" t="s">
        <v>71</v>
      </c>
      <c r="H415" s="22">
        <v>1</v>
      </c>
      <c r="I415" s="22">
        <f t="shared" si="7"/>
        <v>0.05</v>
      </c>
      <c r="J415" s="22">
        <v>36</v>
      </c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>
        <v>35</v>
      </c>
      <c r="V415" s="22"/>
      <c r="W415" s="22"/>
      <c r="X415" s="22"/>
      <c r="Y415" s="22"/>
      <c r="Z415" s="22"/>
      <c r="AA415" s="22"/>
      <c r="AB415" s="22"/>
    </row>
    <row r="416" spans="1:28" x14ac:dyDescent="0.25">
      <c r="A416" s="24">
        <v>41611</v>
      </c>
      <c r="B416" s="22">
        <v>1</v>
      </c>
      <c r="C416" s="22" t="s">
        <v>233</v>
      </c>
      <c r="D416" s="22" t="s">
        <v>236</v>
      </c>
      <c r="E416" s="22" t="s">
        <v>39</v>
      </c>
      <c r="F416" s="22" t="s">
        <v>110</v>
      </c>
      <c r="G416" s="25" t="s">
        <v>71</v>
      </c>
      <c r="H416" s="22">
        <v>1</v>
      </c>
      <c r="I416" s="22">
        <f t="shared" si="7"/>
        <v>0.05</v>
      </c>
      <c r="J416" s="22">
        <v>36</v>
      </c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>
        <v>35</v>
      </c>
      <c r="V416" s="22"/>
      <c r="W416" s="22"/>
      <c r="X416" s="22"/>
      <c r="Y416" s="22"/>
      <c r="Z416" s="22"/>
      <c r="AA416" s="22"/>
      <c r="AB416" s="22"/>
    </row>
    <row r="417" spans="1:42" x14ac:dyDescent="0.25">
      <c r="A417" s="24">
        <v>41611</v>
      </c>
      <c r="B417" s="22">
        <v>1</v>
      </c>
      <c r="C417" s="22" t="s">
        <v>233</v>
      </c>
      <c r="D417" s="22" t="s">
        <v>236</v>
      </c>
      <c r="E417" s="22" t="s">
        <v>39</v>
      </c>
      <c r="F417" s="22" t="s">
        <v>110</v>
      </c>
      <c r="G417" s="25" t="s">
        <v>71</v>
      </c>
      <c r="H417" s="22">
        <v>1</v>
      </c>
      <c r="I417" s="22">
        <f t="shared" si="7"/>
        <v>0.05</v>
      </c>
      <c r="J417" s="22">
        <v>36</v>
      </c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>
        <v>20</v>
      </c>
      <c r="V417" s="22"/>
      <c r="W417" s="22"/>
      <c r="X417" s="22"/>
      <c r="Y417" s="22"/>
      <c r="Z417" s="22"/>
      <c r="AA417" s="22"/>
      <c r="AB417" s="22"/>
    </row>
    <row r="418" spans="1:42" x14ac:dyDescent="0.25">
      <c r="A418" s="24">
        <v>41611</v>
      </c>
      <c r="B418" s="22">
        <v>1</v>
      </c>
      <c r="C418" s="22" t="s">
        <v>233</v>
      </c>
      <c r="D418" s="22" t="s">
        <v>236</v>
      </c>
      <c r="E418" s="22" t="s">
        <v>39</v>
      </c>
      <c r="F418" s="22" t="s">
        <v>110</v>
      </c>
      <c r="G418" s="25" t="s">
        <v>71</v>
      </c>
      <c r="H418" s="22">
        <v>1</v>
      </c>
      <c r="I418" s="22">
        <f t="shared" si="7"/>
        <v>0.05</v>
      </c>
      <c r="J418" s="22">
        <v>36</v>
      </c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>
        <v>20</v>
      </c>
      <c r="V418" s="22"/>
      <c r="W418" s="22"/>
      <c r="X418" s="22"/>
      <c r="Y418" s="22"/>
      <c r="Z418" s="22"/>
      <c r="AA418" s="22"/>
      <c r="AB418" s="22"/>
    </row>
    <row r="419" spans="1:42" x14ac:dyDescent="0.25">
      <c r="A419" s="24">
        <v>41611</v>
      </c>
      <c r="B419" s="22">
        <v>1</v>
      </c>
      <c r="C419" s="22" t="s">
        <v>233</v>
      </c>
      <c r="D419" s="22" t="s">
        <v>236</v>
      </c>
      <c r="E419" s="22" t="s">
        <v>39</v>
      </c>
      <c r="F419" s="22" t="s">
        <v>110</v>
      </c>
      <c r="G419" s="25" t="s">
        <v>71</v>
      </c>
      <c r="H419" s="22">
        <v>1</v>
      </c>
      <c r="I419" s="22">
        <f t="shared" si="7"/>
        <v>0.05</v>
      </c>
      <c r="J419" s="22">
        <v>36</v>
      </c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>
        <v>20</v>
      </c>
      <c r="V419" s="22"/>
      <c r="W419" s="22"/>
      <c r="X419" s="22"/>
      <c r="Y419" s="22"/>
      <c r="Z419" s="22"/>
      <c r="AA419" s="22"/>
      <c r="AB419" s="22"/>
    </row>
    <row r="420" spans="1:42" x14ac:dyDescent="0.25">
      <c r="A420" s="24">
        <v>41611</v>
      </c>
      <c r="B420" s="22">
        <v>1</v>
      </c>
      <c r="C420" s="22" t="s">
        <v>233</v>
      </c>
      <c r="D420" s="22" t="s">
        <v>236</v>
      </c>
      <c r="E420" s="22" t="s">
        <v>39</v>
      </c>
      <c r="F420" s="22" t="s">
        <v>110</v>
      </c>
      <c r="G420" s="25" t="s">
        <v>71</v>
      </c>
      <c r="H420" s="22">
        <v>1</v>
      </c>
      <c r="I420" s="22">
        <f t="shared" si="7"/>
        <v>0.05</v>
      </c>
      <c r="J420" s="22">
        <v>36</v>
      </c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>
        <v>20</v>
      </c>
      <c r="V420" s="22"/>
      <c r="W420" s="22"/>
      <c r="X420" s="22"/>
      <c r="Y420" s="22"/>
      <c r="Z420" s="22"/>
      <c r="AA420" s="22"/>
      <c r="AB420" s="22"/>
    </row>
    <row r="421" spans="1:42" x14ac:dyDescent="0.25">
      <c r="A421" s="24">
        <v>41611</v>
      </c>
      <c r="B421" s="22">
        <v>1</v>
      </c>
      <c r="C421" s="22" t="s">
        <v>233</v>
      </c>
      <c r="D421" s="22" t="s">
        <v>236</v>
      </c>
      <c r="E421" s="22" t="s">
        <v>39</v>
      </c>
      <c r="F421" s="22" t="s">
        <v>110</v>
      </c>
      <c r="G421" s="25" t="s">
        <v>71</v>
      </c>
      <c r="H421" s="22">
        <v>1</v>
      </c>
      <c r="I421" s="22">
        <f t="shared" si="7"/>
        <v>0.05</v>
      </c>
      <c r="J421" s="22">
        <v>36</v>
      </c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>
        <v>70</v>
      </c>
      <c r="V421" s="22"/>
      <c r="W421" s="22"/>
      <c r="X421" s="22"/>
      <c r="Y421" s="22"/>
      <c r="Z421" s="22"/>
      <c r="AA421" s="22"/>
      <c r="AB421" s="22"/>
    </row>
    <row r="422" spans="1:42" x14ac:dyDescent="0.25">
      <c r="A422" s="24">
        <v>41611</v>
      </c>
      <c r="B422" s="22">
        <v>1</v>
      </c>
      <c r="C422" s="22" t="s">
        <v>233</v>
      </c>
      <c r="D422" s="22" t="s">
        <v>236</v>
      </c>
      <c r="E422" s="22" t="s">
        <v>39</v>
      </c>
      <c r="F422" s="22" t="s">
        <v>110</v>
      </c>
      <c r="G422" s="25" t="s">
        <v>71</v>
      </c>
      <c r="H422" s="22">
        <v>1</v>
      </c>
      <c r="I422" s="22">
        <f t="shared" si="7"/>
        <v>0.05</v>
      </c>
      <c r="J422" s="22">
        <v>36</v>
      </c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>
        <v>45</v>
      </c>
      <c r="V422" s="22"/>
      <c r="W422" s="22"/>
      <c r="X422" s="22"/>
      <c r="Y422" s="22"/>
      <c r="Z422" s="22"/>
      <c r="AA422" s="22"/>
      <c r="AB422" s="22"/>
    </row>
    <row r="423" spans="1:42" x14ac:dyDescent="0.25">
      <c r="A423" s="24">
        <v>41611</v>
      </c>
      <c r="B423" s="22">
        <v>1</v>
      </c>
      <c r="C423" s="22" t="s">
        <v>233</v>
      </c>
      <c r="D423" s="22" t="s">
        <v>236</v>
      </c>
      <c r="E423" s="22" t="s">
        <v>39</v>
      </c>
      <c r="F423" s="22" t="s">
        <v>110</v>
      </c>
      <c r="G423" s="25" t="s">
        <v>71</v>
      </c>
      <c r="H423" s="22">
        <v>1</v>
      </c>
      <c r="I423" s="22">
        <f t="shared" si="7"/>
        <v>0.05</v>
      </c>
      <c r="J423" s="22">
        <v>36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>
        <v>45</v>
      </c>
      <c r="V423" s="22"/>
      <c r="W423" s="22"/>
      <c r="X423" s="22"/>
      <c r="Y423" s="22"/>
      <c r="Z423" s="22"/>
      <c r="AA423" s="22"/>
      <c r="AB423" s="22"/>
    </row>
    <row r="424" spans="1:42" x14ac:dyDescent="0.25">
      <c r="A424" s="24">
        <v>41611</v>
      </c>
      <c r="B424" s="22">
        <v>1</v>
      </c>
      <c r="C424" s="22" t="s">
        <v>233</v>
      </c>
      <c r="D424" s="22" t="s">
        <v>236</v>
      </c>
      <c r="E424" s="22" t="s">
        <v>39</v>
      </c>
      <c r="F424" s="22" t="s">
        <v>110</v>
      </c>
      <c r="G424" s="25" t="s">
        <v>71</v>
      </c>
      <c r="H424" s="22">
        <v>1</v>
      </c>
      <c r="I424" s="22">
        <f t="shared" si="7"/>
        <v>0.05</v>
      </c>
      <c r="J424" s="22">
        <v>36</v>
      </c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>
        <v>45</v>
      </c>
      <c r="V424" s="22"/>
      <c r="W424" s="22"/>
      <c r="X424" s="22"/>
      <c r="Y424" s="22"/>
      <c r="Z424" s="22"/>
      <c r="AA424" s="22"/>
      <c r="AB424" s="22"/>
    </row>
    <row r="425" spans="1:42" x14ac:dyDescent="0.25">
      <c r="A425" s="24">
        <v>41611</v>
      </c>
      <c r="B425" s="22">
        <v>1</v>
      </c>
      <c r="C425" s="22" t="s">
        <v>233</v>
      </c>
      <c r="D425" s="22" t="s">
        <v>236</v>
      </c>
      <c r="E425" s="22" t="s">
        <v>39</v>
      </c>
      <c r="F425" s="22" t="s">
        <v>110</v>
      </c>
      <c r="G425" s="25" t="s">
        <v>71</v>
      </c>
      <c r="H425" s="22">
        <v>1</v>
      </c>
      <c r="I425" s="22">
        <f t="shared" si="7"/>
        <v>0.05</v>
      </c>
      <c r="J425" s="22">
        <v>36</v>
      </c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>
        <v>55</v>
      </c>
      <c r="V425" s="22"/>
      <c r="W425" s="22"/>
      <c r="X425" s="22"/>
      <c r="Y425" s="22"/>
      <c r="Z425" s="22"/>
      <c r="AA425" s="22"/>
      <c r="AB425" s="22"/>
    </row>
    <row r="426" spans="1:42" x14ac:dyDescent="0.25">
      <c r="A426" s="24">
        <v>41611</v>
      </c>
      <c r="B426" s="22">
        <v>1</v>
      </c>
      <c r="C426" s="22" t="s">
        <v>233</v>
      </c>
      <c r="D426" s="22" t="s">
        <v>236</v>
      </c>
      <c r="E426" s="22" t="s">
        <v>39</v>
      </c>
      <c r="F426" s="22" t="s">
        <v>110</v>
      </c>
      <c r="G426" s="25" t="s">
        <v>71</v>
      </c>
      <c r="H426" s="22">
        <v>1</v>
      </c>
      <c r="I426" s="22">
        <f t="shared" si="7"/>
        <v>0.05</v>
      </c>
      <c r="J426" s="22">
        <v>36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>
        <v>55</v>
      </c>
      <c r="V426" s="22"/>
      <c r="W426" s="22"/>
      <c r="X426" s="22"/>
      <c r="Y426" s="22"/>
      <c r="Z426" s="22"/>
      <c r="AA426" s="22"/>
      <c r="AB426" s="22"/>
    </row>
    <row r="427" spans="1:42" x14ac:dyDescent="0.25">
      <c r="A427" s="24">
        <v>41611</v>
      </c>
      <c r="B427" s="22">
        <v>1</v>
      </c>
      <c r="C427" s="22" t="s">
        <v>233</v>
      </c>
      <c r="D427" s="22" t="s">
        <v>236</v>
      </c>
      <c r="E427" s="22" t="s">
        <v>39</v>
      </c>
      <c r="F427" s="22" t="s">
        <v>110</v>
      </c>
      <c r="G427" s="25" t="s">
        <v>71</v>
      </c>
      <c r="H427" s="22">
        <v>1</v>
      </c>
      <c r="I427" s="22">
        <f t="shared" si="7"/>
        <v>0.05</v>
      </c>
      <c r="J427" s="22">
        <v>36</v>
      </c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>
        <v>65</v>
      </c>
      <c r="V427" s="22"/>
      <c r="W427" s="22"/>
      <c r="X427" s="22"/>
      <c r="Y427" s="22"/>
      <c r="Z427" s="22"/>
      <c r="AA427" s="22"/>
      <c r="AB427" s="22"/>
    </row>
    <row r="428" spans="1:42" x14ac:dyDescent="0.25">
      <c r="A428" s="24">
        <v>41611</v>
      </c>
      <c r="B428" s="22">
        <v>1</v>
      </c>
      <c r="C428" s="22" t="s">
        <v>233</v>
      </c>
      <c r="D428" s="22" t="s">
        <v>236</v>
      </c>
      <c r="E428" s="22" t="s">
        <v>39</v>
      </c>
      <c r="F428" s="22" t="s">
        <v>110</v>
      </c>
      <c r="G428" s="25" t="s">
        <v>71</v>
      </c>
      <c r="H428" s="22">
        <v>1</v>
      </c>
      <c r="I428" s="22">
        <f t="shared" si="7"/>
        <v>0.05</v>
      </c>
      <c r="J428" s="22">
        <v>36</v>
      </c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>
        <v>10</v>
      </c>
      <c r="V428" s="22"/>
      <c r="W428" s="22"/>
      <c r="X428" s="22"/>
      <c r="Y428" s="22"/>
      <c r="Z428" s="22"/>
      <c r="AA428" s="22"/>
      <c r="AB428" s="22"/>
    </row>
    <row r="429" spans="1:42" x14ac:dyDescent="0.25">
      <c r="A429" s="24">
        <v>41611</v>
      </c>
      <c r="B429" s="132">
        <v>1</v>
      </c>
      <c r="C429" s="22" t="s">
        <v>135</v>
      </c>
      <c r="D429" s="132" t="s">
        <v>136</v>
      </c>
      <c r="E429" s="132" t="s">
        <v>2</v>
      </c>
      <c r="F429" s="132" t="s">
        <v>112</v>
      </c>
      <c r="G429" s="139" t="s">
        <v>9</v>
      </c>
      <c r="H429" s="132">
        <v>1</v>
      </c>
      <c r="I429" s="22">
        <f t="shared" si="7"/>
        <v>0.05</v>
      </c>
      <c r="J429" s="22">
        <v>40</v>
      </c>
      <c r="K429" s="22"/>
      <c r="L429" s="22"/>
      <c r="M429" s="22"/>
      <c r="N429" s="22"/>
      <c r="O429" s="22"/>
      <c r="P429" s="22" t="s">
        <v>4</v>
      </c>
      <c r="Q429" s="132">
        <v>1</v>
      </c>
      <c r="R429" s="22">
        <v>0</v>
      </c>
      <c r="S429" s="22" t="s">
        <v>36</v>
      </c>
      <c r="T429" s="22">
        <v>12</v>
      </c>
      <c r="U429" s="22"/>
      <c r="V429" s="22"/>
      <c r="W429" s="22">
        <v>12</v>
      </c>
      <c r="X429" s="22"/>
      <c r="Y429" s="22">
        <v>0</v>
      </c>
      <c r="Z429" s="22">
        <f t="shared" ref="Z429:Z435" si="8">H429*Y429</f>
        <v>0</v>
      </c>
      <c r="AA429" s="22"/>
      <c r="AB429" s="22"/>
      <c r="AC429" s="47">
        <v>1</v>
      </c>
      <c r="AD429" s="47" t="s">
        <v>251</v>
      </c>
      <c r="AE429" s="47" t="s">
        <v>264</v>
      </c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</row>
    <row r="430" spans="1:42" x14ac:dyDescent="0.25">
      <c r="A430" s="24">
        <v>41611</v>
      </c>
      <c r="B430" s="22">
        <v>1</v>
      </c>
      <c r="C430" s="22" t="s">
        <v>135</v>
      </c>
      <c r="D430" s="22" t="s">
        <v>136</v>
      </c>
      <c r="E430" s="22" t="s">
        <v>2</v>
      </c>
      <c r="F430" s="22" t="s">
        <v>112</v>
      </c>
      <c r="G430" s="25" t="s">
        <v>3</v>
      </c>
      <c r="H430" s="22">
        <v>1</v>
      </c>
      <c r="I430" s="22">
        <f t="shared" si="7"/>
        <v>0.05</v>
      </c>
      <c r="J430" s="22">
        <v>40</v>
      </c>
      <c r="K430" s="22"/>
      <c r="L430" s="22"/>
      <c r="M430" s="22"/>
      <c r="N430" s="22"/>
      <c r="O430" s="22"/>
      <c r="P430" s="22" t="s">
        <v>4</v>
      </c>
      <c r="Q430" s="22">
        <v>2</v>
      </c>
      <c r="R430" s="22" t="s">
        <v>373</v>
      </c>
      <c r="S430" s="22" t="s">
        <v>8</v>
      </c>
      <c r="T430" s="22">
        <v>6</v>
      </c>
      <c r="U430" s="22"/>
      <c r="V430" s="22"/>
      <c r="W430" s="22">
        <v>6</v>
      </c>
      <c r="X430" s="22"/>
      <c r="Y430" s="22">
        <v>0</v>
      </c>
      <c r="Z430" s="22">
        <f t="shared" si="8"/>
        <v>0</v>
      </c>
      <c r="AA430" s="22"/>
      <c r="AB430" s="22"/>
      <c r="AC430" s="47">
        <v>0</v>
      </c>
    </row>
    <row r="431" spans="1:42" x14ac:dyDescent="0.25">
      <c r="A431" s="24">
        <v>41611</v>
      </c>
      <c r="B431" s="22">
        <v>1</v>
      </c>
      <c r="C431" s="22" t="s">
        <v>135</v>
      </c>
      <c r="D431" s="22" t="s">
        <v>136</v>
      </c>
      <c r="E431" s="22" t="s">
        <v>2</v>
      </c>
      <c r="F431" s="22" t="s">
        <v>112</v>
      </c>
      <c r="G431" s="25" t="s">
        <v>3</v>
      </c>
      <c r="H431" s="22">
        <v>1</v>
      </c>
      <c r="I431" s="22">
        <f t="shared" si="7"/>
        <v>0.05</v>
      </c>
      <c r="J431" s="22">
        <v>40</v>
      </c>
      <c r="K431" s="22"/>
      <c r="L431" s="22"/>
      <c r="M431" s="22"/>
      <c r="N431" s="22"/>
      <c r="O431" s="22"/>
      <c r="P431" s="22" t="s">
        <v>4</v>
      </c>
      <c r="Q431" s="22">
        <v>3</v>
      </c>
      <c r="R431" s="22" t="s">
        <v>374</v>
      </c>
      <c r="S431" s="22" t="s">
        <v>8</v>
      </c>
      <c r="T431" s="22">
        <v>5</v>
      </c>
      <c r="U431" s="22"/>
      <c r="V431" s="22"/>
      <c r="W431" s="22">
        <v>5</v>
      </c>
      <c r="X431" s="22"/>
      <c r="Y431" s="22">
        <v>0</v>
      </c>
      <c r="Z431" s="22">
        <f t="shared" si="8"/>
        <v>0</v>
      </c>
      <c r="AA431" s="22"/>
      <c r="AB431" s="22"/>
      <c r="AC431" s="6">
        <v>0</v>
      </c>
    </row>
    <row r="432" spans="1:42" x14ac:dyDescent="0.25">
      <c r="A432" s="24">
        <v>41611</v>
      </c>
      <c r="B432" s="22">
        <v>1</v>
      </c>
      <c r="C432" s="22" t="s">
        <v>135</v>
      </c>
      <c r="D432" s="22" t="s">
        <v>136</v>
      </c>
      <c r="E432" s="22" t="s">
        <v>2</v>
      </c>
      <c r="F432" s="22" t="s">
        <v>112</v>
      </c>
      <c r="G432" s="25" t="s">
        <v>10</v>
      </c>
      <c r="H432" s="22">
        <v>1</v>
      </c>
      <c r="I432" s="22">
        <f t="shared" si="7"/>
        <v>0.05</v>
      </c>
      <c r="J432" s="22">
        <v>40</v>
      </c>
      <c r="K432" s="22"/>
      <c r="L432" s="22"/>
      <c r="M432" s="22"/>
      <c r="N432" s="22"/>
      <c r="O432" s="22"/>
      <c r="P432" s="22" t="s">
        <v>4</v>
      </c>
      <c r="Q432" s="22">
        <v>4</v>
      </c>
      <c r="R432" s="22" t="s">
        <v>374</v>
      </c>
      <c r="S432" s="22" t="s">
        <v>8</v>
      </c>
      <c r="T432" s="22">
        <v>6</v>
      </c>
      <c r="U432" s="22"/>
      <c r="V432" s="22"/>
      <c r="W432" s="22">
        <v>6</v>
      </c>
      <c r="X432" s="22"/>
      <c r="Y432" s="22">
        <v>0</v>
      </c>
      <c r="Z432" s="22">
        <f t="shared" si="8"/>
        <v>0</v>
      </c>
      <c r="AA432" s="22"/>
      <c r="AB432" s="22"/>
      <c r="AC432" s="6">
        <v>0</v>
      </c>
    </row>
    <row r="433" spans="1:42" x14ac:dyDescent="0.25">
      <c r="A433" s="24">
        <v>41611</v>
      </c>
      <c r="B433" s="22">
        <v>1</v>
      </c>
      <c r="C433" s="22" t="s">
        <v>135</v>
      </c>
      <c r="D433" s="22" t="s">
        <v>136</v>
      </c>
      <c r="E433" s="22" t="s">
        <v>2</v>
      </c>
      <c r="F433" s="22" t="s">
        <v>112</v>
      </c>
      <c r="G433" s="25" t="s">
        <v>10</v>
      </c>
      <c r="H433" s="22">
        <v>1</v>
      </c>
      <c r="I433" s="22">
        <f t="shared" si="7"/>
        <v>0.05</v>
      </c>
      <c r="J433" s="22">
        <v>40</v>
      </c>
      <c r="K433" s="22"/>
      <c r="L433" s="22"/>
      <c r="M433" s="22"/>
      <c r="N433" s="22"/>
      <c r="O433" s="22"/>
      <c r="P433" s="22" t="s">
        <v>4</v>
      </c>
      <c r="Q433" s="22">
        <v>5</v>
      </c>
      <c r="R433" s="22" t="s">
        <v>322</v>
      </c>
      <c r="S433" s="22" t="s">
        <v>5</v>
      </c>
      <c r="T433" s="22">
        <v>6</v>
      </c>
      <c r="U433" s="22"/>
      <c r="V433" s="22"/>
      <c r="W433" s="22">
        <v>6</v>
      </c>
      <c r="X433" s="22"/>
      <c r="Y433" s="22">
        <v>0</v>
      </c>
      <c r="Z433" s="22">
        <f t="shared" si="8"/>
        <v>0</v>
      </c>
      <c r="AA433" s="22"/>
      <c r="AB433" s="22"/>
      <c r="AC433" s="6">
        <v>0</v>
      </c>
    </row>
    <row r="434" spans="1:42" x14ac:dyDescent="0.25">
      <c r="A434" s="24">
        <v>41611</v>
      </c>
      <c r="B434" s="22">
        <v>1</v>
      </c>
      <c r="C434" s="22" t="s">
        <v>135</v>
      </c>
      <c r="D434" s="22" t="s">
        <v>136</v>
      </c>
      <c r="E434" s="22" t="s">
        <v>2</v>
      </c>
      <c r="F434" s="22" t="s">
        <v>112</v>
      </c>
      <c r="G434" s="25" t="s">
        <v>10</v>
      </c>
      <c r="H434" s="22">
        <v>1</v>
      </c>
      <c r="I434" s="22">
        <f t="shared" si="7"/>
        <v>0.05</v>
      </c>
      <c r="J434" s="22">
        <v>40</v>
      </c>
      <c r="K434" s="22"/>
      <c r="L434" s="22"/>
      <c r="M434" s="22"/>
      <c r="N434" s="22"/>
      <c r="O434" s="22"/>
      <c r="P434" s="22" t="s">
        <v>4</v>
      </c>
      <c r="Q434" s="22">
        <v>6</v>
      </c>
      <c r="R434" s="22" t="s">
        <v>375</v>
      </c>
      <c r="S434" s="22" t="s">
        <v>8</v>
      </c>
      <c r="T434" s="22">
        <v>12</v>
      </c>
      <c r="U434" s="22"/>
      <c r="V434" s="22"/>
      <c r="W434" s="22">
        <v>12</v>
      </c>
      <c r="X434" s="22"/>
      <c r="Y434" s="22">
        <v>0</v>
      </c>
      <c r="Z434" s="22">
        <f t="shared" si="8"/>
        <v>0</v>
      </c>
      <c r="AA434" s="22"/>
      <c r="AB434" s="22"/>
      <c r="AC434" s="47">
        <v>1</v>
      </c>
      <c r="AD434" s="6" t="s">
        <v>106</v>
      </c>
    </row>
    <row r="435" spans="1:42" x14ac:dyDescent="0.25">
      <c r="A435" s="24">
        <v>41611</v>
      </c>
      <c r="B435" s="22">
        <v>1</v>
      </c>
      <c r="C435" s="22" t="s">
        <v>135</v>
      </c>
      <c r="D435" s="22" t="s">
        <v>136</v>
      </c>
      <c r="E435" s="22" t="s">
        <v>2</v>
      </c>
      <c r="F435" s="22" t="s">
        <v>112</v>
      </c>
      <c r="G435" s="25" t="s">
        <v>7</v>
      </c>
      <c r="H435" s="22">
        <v>1</v>
      </c>
      <c r="I435" s="22">
        <f t="shared" si="7"/>
        <v>0.05</v>
      </c>
      <c r="J435" s="22">
        <v>40</v>
      </c>
      <c r="K435" s="22"/>
      <c r="L435" s="22"/>
      <c r="M435" s="22"/>
      <c r="N435" s="22"/>
      <c r="O435" s="22"/>
      <c r="P435" s="22"/>
      <c r="Q435" s="22"/>
      <c r="R435" s="22"/>
      <c r="S435" s="22"/>
      <c r="T435" s="22">
        <v>6</v>
      </c>
      <c r="U435" s="22"/>
      <c r="V435" s="22"/>
      <c r="W435" s="22">
        <v>6</v>
      </c>
      <c r="X435" s="22"/>
      <c r="Y435" s="22">
        <v>0</v>
      </c>
      <c r="Z435" s="22">
        <f t="shared" si="8"/>
        <v>0</v>
      </c>
      <c r="AA435" s="22"/>
      <c r="AB435" s="22"/>
    </row>
    <row r="436" spans="1:42" x14ac:dyDescent="0.25">
      <c r="A436" s="24">
        <v>41611</v>
      </c>
      <c r="B436" s="22">
        <v>1</v>
      </c>
      <c r="C436" s="22" t="s">
        <v>135</v>
      </c>
      <c r="D436" s="22" t="s">
        <v>136</v>
      </c>
      <c r="E436" s="22" t="s">
        <v>2</v>
      </c>
      <c r="F436" s="22" t="s">
        <v>112</v>
      </c>
      <c r="G436" s="25" t="s">
        <v>3</v>
      </c>
      <c r="H436" s="22">
        <v>1</v>
      </c>
      <c r="I436" s="22">
        <f t="shared" si="7"/>
        <v>0.05</v>
      </c>
      <c r="J436" s="22">
        <v>40</v>
      </c>
      <c r="K436" s="22"/>
      <c r="L436" s="22"/>
      <c r="M436" s="22"/>
      <c r="N436" s="22"/>
      <c r="O436" s="22"/>
      <c r="P436" s="22"/>
      <c r="Q436" s="22"/>
      <c r="R436" s="22"/>
      <c r="S436" s="22"/>
      <c r="T436" s="22">
        <v>5</v>
      </c>
      <c r="U436" s="22"/>
      <c r="V436" s="22"/>
      <c r="W436" s="22">
        <v>5</v>
      </c>
      <c r="X436" s="22"/>
      <c r="Y436" s="22"/>
      <c r="Z436" s="22"/>
      <c r="AA436" s="22"/>
      <c r="AB436" s="22"/>
    </row>
    <row r="437" spans="1:42" x14ac:dyDescent="0.25">
      <c r="A437" s="24">
        <v>41611</v>
      </c>
      <c r="B437" s="22">
        <v>1</v>
      </c>
      <c r="C437" s="22" t="s">
        <v>135</v>
      </c>
      <c r="D437" s="22" t="s">
        <v>136</v>
      </c>
      <c r="E437" s="22" t="s">
        <v>2</v>
      </c>
      <c r="F437" s="22" t="s">
        <v>112</v>
      </c>
      <c r="G437" s="25" t="s">
        <v>3</v>
      </c>
      <c r="H437" s="22">
        <v>1</v>
      </c>
      <c r="I437" s="22">
        <f t="shared" si="7"/>
        <v>0.05</v>
      </c>
      <c r="J437" s="22">
        <v>40</v>
      </c>
      <c r="K437" s="22"/>
      <c r="L437" s="22"/>
      <c r="M437" s="22"/>
      <c r="N437" s="22"/>
      <c r="O437" s="22"/>
      <c r="P437" s="22"/>
      <c r="Q437" s="22"/>
      <c r="R437" s="22"/>
      <c r="S437" s="22"/>
      <c r="T437" s="22">
        <v>5</v>
      </c>
      <c r="U437" s="22"/>
      <c r="V437" s="22"/>
      <c r="W437" s="22">
        <v>5</v>
      </c>
      <c r="X437" s="22"/>
      <c r="Y437" s="22"/>
      <c r="Z437" s="22"/>
      <c r="AA437" s="22"/>
      <c r="AB437" s="22"/>
    </row>
    <row r="438" spans="1:42" x14ac:dyDescent="0.25">
      <c r="A438" s="24">
        <v>41611</v>
      </c>
      <c r="B438" s="22">
        <v>1</v>
      </c>
      <c r="C438" s="22" t="s">
        <v>135</v>
      </c>
      <c r="D438" s="22" t="s">
        <v>136</v>
      </c>
      <c r="E438" s="22" t="s">
        <v>2</v>
      </c>
      <c r="F438" s="22" t="s">
        <v>112</v>
      </c>
      <c r="G438" s="25" t="s">
        <v>3</v>
      </c>
      <c r="H438" s="22">
        <v>1</v>
      </c>
      <c r="I438" s="22">
        <f t="shared" si="7"/>
        <v>0.05</v>
      </c>
      <c r="J438" s="22">
        <v>40</v>
      </c>
      <c r="K438" s="22"/>
      <c r="L438" s="22"/>
      <c r="M438" s="22"/>
      <c r="N438" s="22"/>
      <c r="O438" s="22"/>
      <c r="P438" s="22"/>
      <c r="Q438" s="22"/>
      <c r="R438" s="22"/>
      <c r="S438" s="22"/>
      <c r="T438" s="22">
        <v>5</v>
      </c>
      <c r="U438" s="22"/>
      <c r="V438" s="22"/>
      <c r="W438" s="22">
        <v>5</v>
      </c>
      <c r="X438" s="22"/>
      <c r="Y438" s="22"/>
      <c r="Z438" s="22"/>
      <c r="AA438" s="22"/>
      <c r="AB438" s="22"/>
    </row>
    <row r="439" spans="1:42" x14ac:dyDescent="0.25">
      <c r="A439" s="24">
        <v>41611</v>
      </c>
      <c r="B439" s="22">
        <v>1</v>
      </c>
      <c r="C439" s="22" t="s">
        <v>135</v>
      </c>
      <c r="D439" s="22" t="s">
        <v>136</v>
      </c>
      <c r="E439" s="22" t="s">
        <v>2</v>
      </c>
      <c r="F439" s="22" t="s">
        <v>112</v>
      </c>
      <c r="G439" s="25" t="s">
        <v>3</v>
      </c>
      <c r="H439" s="22">
        <v>1</v>
      </c>
      <c r="I439" s="22">
        <f t="shared" si="7"/>
        <v>0.05</v>
      </c>
      <c r="J439" s="22">
        <v>40</v>
      </c>
      <c r="K439" s="22"/>
      <c r="L439" s="22"/>
      <c r="M439" s="22"/>
      <c r="N439" s="22"/>
      <c r="O439" s="22"/>
      <c r="P439" s="22"/>
      <c r="Q439" s="22"/>
      <c r="R439" s="22"/>
      <c r="S439" s="22"/>
      <c r="T439" s="22">
        <v>5</v>
      </c>
      <c r="U439" s="22"/>
      <c r="V439" s="22"/>
      <c r="W439" s="22">
        <v>5</v>
      </c>
      <c r="X439" s="22"/>
      <c r="Y439" s="22">
        <v>0</v>
      </c>
      <c r="Z439" s="22">
        <f t="shared" ref="Z439:Z453" si="9">H439*Y439</f>
        <v>0</v>
      </c>
      <c r="AA439" s="22"/>
      <c r="AB439" s="22"/>
    </row>
    <row r="440" spans="1:42" x14ac:dyDescent="0.25">
      <c r="A440" s="24">
        <v>41611</v>
      </c>
      <c r="B440" s="22">
        <v>1</v>
      </c>
      <c r="C440" s="22" t="s">
        <v>135</v>
      </c>
      <c r="D440" s="22" t="s">
        <v>136</v>
      </c>
      <c r="E440" s="22" t="s">
        <v>2</v>
      </c>
      <c r="F440" s="22" t="s">
        <v>112</v>
      </c>
      <c r="G440" s="25" t="s">
        <v>3</v>
      </c>
      <c r="H440" s="22">
        <v>1</v>
      </c>
      <c r="I440" s="22">
        <f t="shared" si="7"/>
        <v>0.05</v>
      </c>
      <c r="J440" s="22">
        <v>40</v>
      </c>
      <c r="K440" s="22"/>
      <c r="L440" s="22"/>
      <c r="M440" s="22"/>
      <c r="N440" s="22"/>
      <c r="O440" s="22"/>
      <c r="P440" s="22"/>
      <c r="Q440" s="22"/>
      <c r="R440" s="22"/>
      <c r="S440" s="22"/>
      <c r="T440" s="22">
        <v>7</v>
      </c>
      <c r="U440" s="22"/>
      <c r="V440" s="22"/>
      <c r="W440" s="22">
        <v>7</v>
      </c>
      <c r="X440" s="22"/>
      <c r="Y440" s="22">
        <v>0</v>
      </c>
      <c r="Z440" s="22">
        <f t="shared" si="9"/>
        <v>0</v>
      </c>
      <c r="AA440" s="22"/>
      <c r="AB440" s="22"/>
    </row>
    <row r="441" spans="1:42" x14ac:dyDescent="0.25">
      <c r="A441" s="24">
        <v>41611</v>
      </c>
      <c r="B441" s="22">
        <v>1</v>
      </c>
      <c r="C441" s="22" t="s">
        <v>135</v>
      </c>
      <c r="D441" s="22" t="s">
        <v>136</v>
      </c>
      <c r="E441" s="22" t="s">
        <v>2</v>
      </c>
      <c r="F441" s="22" t="s">
        <v>112</v>
      </c>
      <c r="G441" s="25" t="s">
        <v>3</v>
      </c>
      <c r="H441" s="22">
        <v>1</v>
      </c>
      <c r="I441" s="22">
        <f t="shared" si="7"/>
        <v>0.05</v>
      </c>
      <c r="J441" s="22">
        <v>40</v>
      </c>
      <c r="K441" s="22"/>
      <c r="L441" s="22"/>
      <c r="M441" s="22"/>
      <c r="N441" s="22"/>
      <c r="O441" s="22"/>
      <c r="P441" s="22"/>
      <c r="Q441" s="22"/>
      <c r="R441" s="22"/>
      <c r="S441" s="22"/>
      <c r="T441" s="22">
        <v>6</v>
      </c>
      <c r="U441" s="22"/>
      <c r="V441" s="22"/>
      <c r="W441" s="22">
        <v>6</v>
      </c>
      <c r="X441" s="22"/>
      <c r="Y441" s="22">
        <v>0</v>
      </c>
      <c r="Z441" s="22">
        <f t="shared" si="9"/>
        <v>0</v>
      </c>
      <c r="AA441" s="22"/>
      <c r="AB441" s="22"/>
    </row>
    <row r="442" spans="1:42" x14ac:dyDescent="0.25">
      <c r="A442" s="24">
        <v>41611</v>
      </c>
      <c r="B442" s="22">
        <v>1</v>
      </c>
      <c r="C442" s="22" t="s">
        <v>135</v>
      </c>
      <c r="D442" s="22" t="s">
        <v>136</v>
      </c>
      <c r="E442" s="22" t="s">
        <v>2</v>
      </c>
      <c r="F442" s="22" t="s">
        <v>112</v>
      </c>
      <c r="G442" s="25" t="s">
        <v>57</v>
      </c>
      <c r="H442" s="22">
        <v>1</v>
      </c>
      <c r="I442" s="22">
        <f t="shared" si="7"/>
        <v>0.05</v>
      </c>
      <c r="J442" s="22">
        <v>40</v>
      </c>
      <c r="K442" s="22"/>
      <c r="L442" s="22"/>
      <c r="M442" s="22"/>
      <c r="N442" s="22"/>
      <c r="O442" s="22"/>
      <c r="P442" s="22"/>
      <c r="Q442" s="22"/>
      <c r="R442" s="22"/>
      <c r="S442" s="22"/>
      <c r="T442" s="22">
        <v>7</v>
      </c>
      <c r="U442" s="22"/>
      <c r="V442" s="22"/>
      <c r="W442" s="22">
        <v>7</v>
      </c>
      <c r="X442" s="22"/>
      <c r="Y442" s="22">
        <v>0</v>
      </c>
      <c r="Z442" s="22">
        <f t="shared" si="9"/>
        <v>0</v>
      </c>
      <c r="AA442" s="22"/>
      <c r="AB442" s="22"/>
    </row>
    <row r="443" spans="1:42" x14ac:dyDescent="0.25">
      <c r="A443" s="24">
        <v>41611</v>
      </c>
      <c r="B443" s="22">
        <v>1</v>
      </c>
      <c r="C443" s="22" t="s">
        <v>135</v>
      </c>
      <c r="D443" s="22" t="s">
        <v>136</v>
      </c>
      <c r="E443" s="22" t="s">
        <v>2</v>
      </c>
      <c r="F443" s="22" t="s">
        <v>112</v>
      </c>
      <c r="G443" s="25" t="s">
        <v>11</v>
      </c>
      <c r="H443" s="22">
        <v>1</v>
      </c>
      <c r="I443" s="22">
        <f t="shared" si="7"/>
        <v>0.05</v>
      </c>
      <c r="J443" s="22">
        <v>40</v>
      </c>
      <c r="K443" s="22"/>
      <c r="L443" s="22"/>
      <c r="M443" s="22"/>
      <c r="N443" s="22"/>
      <c r="O443" s="22"/>
      <c r="P443" s="22"/>
      <c r="Q443" s="22"/>
      <c r="R443" s="22"/>
      <c r="S443" s="22"/>
      <c r="T443" s="22">
        <v>5</v>
      </c>
      <c r="U443" s="22"/>
      <c r="V443" s="22"/>
      <c r="W443" s="22">
        <v>5</v>
      </c>
      <c r="X443" s="22"/>
      <c r="Y443" s="22">
        <v>0</v>
      </c>
      <c r="Z443" s="22">
        <f t="shared" si="9"/>
        <v>0</v>
      </c>
      <c r="AA443" s="22"/>
      <c r="AB443" s="22"/>
    </row>
    <row r="444" spans="1:42" x14ac:dyDescent="0.25">
      <c r="A444" s="24">
        <v>41611</v>
      </c>
      <c r="B444" s="22">
        <v>1</v>
      </c>
      <c r="C444" s="22" t="s">
        <v>135</v>
      </c>
      <c r="D444" s="22" t="s">
        <v>136</v>
      </c>
      <c r="E444" s="22" t="s">
        <v>2</v>
      </c>
      <c r="F444" s="22" t="s">
        <v>112</v>
      </c>
      <c r="G444" s="25" t="s">
        <v>11</v>
      </c>
      <c r="H444" s="22">
        <v>1</v>
      </c>
      <c r="I444" s="22">
        <f t="shared" si="7"/>
        <v>0.05</v>
      </c>
      <c r="J444" s="22">
        <v>40</v>
      </c>
      <c r="K444" s="22"/>
      <c r="L444" s="22"/>
      <c r="M444" s="22"/>
      <c r="N444" s="22"/>
      <c r="O444" s="22"/>
      <c r="P444" s="22"/>
      <c r="Q444" s="22"/>
      <c r="R444" s="22"/>
      <c r="S444" s="22"/>
      <c r="T444" s="22">
        <v>7</v>
      </c>
      <c r="U444" s="22"/>
      <c r="V444" s="22"/>
      <c r="W444" s="22">
        <v>7</v>
      </c>
      <c r="X444" s="22"/>
      <c r="Y444" s="22">
        <v>0</v>
      </c>
      <c r="Z444" s="22">
        <f t="shared" si="9"/>
        <v>0</v>
      </c>
      <c r="AA444" s="22"/>
      <c r="AB444" s="22"/>
    </row>
    <row r="445" spans="1:42" x14ac:dyDescent="0.25">
      <c r="A445" s="24">
        <v>41611</v>
      </c>
      <c r="B445" s="22">
        <v>1</v>
      </c>
      <c r="C445" s="22" t="s">
        <v>135</v>
      </c>
      <c r="D445" s="22" t="s">
        <v>136</v>
      </c>
      <c r="E445" s="22" t="s">
        <v>2</v>
      </c>
      <c r="F445" s="22" t="s">
        <v>112</v>
      </c>
      <c r="G445" s="25" t="s">
        <v>10</v>
      </c>
      <c r="H445" s="22">
        <v>1</v>
      </c>
      <c r="I445" s="22">
        <f t="shared" si="7"/>
        <v>0.05</v>
      </c>
      <c r="J445" s="22">
        <v>40</v>
      </c>
      <c r="K445" s="22"/>
      <c r="L445" s="22"/>
      <c r="M445" s="22"/>
      <c r="N445" s="22"/>
      <c r="O445" s="22"/>
      <c r="P445" s="22"/>
      <c r="Q445" s="22"/>
      <c r="R445" s="22"/>
      <c r="S445" s="22"/>
      <c r="T445" s="22">
        <v>7</v>
      </c>
      <c r="U445" s="22"/>
      <c r="V445" s="22"/>
      <c r="W445" s="22">
        <v>7</v>
      </c>
      <c r="X445" s="22"/>
      <c r="Y445" s="22">
        <v>0</v>
      </c>
      <c r="Z445" s="22">
        <f t="shared" si="9"/>
        <v>0</v>
      </c>
      <c r="AA445" s="22"/>
      <c r="AB445" s="22"/>
    </row>
    <row r="446" spans="1:42" x14ac:dyDescent="0.25">
      <c r="A446" s="24">
        <v>41611</v>
      </c>
      <c r="B446" s="22">
        <v>1</v>
      </c>
      <c r="C446" s="22" t="s">
        <v>135</v>
      </c>
      <c r="D446" s="22" t="s">
        <v>136</v>
      </c>
      <c r="E446" s="22" t="s">
        <v>2</v>
      </c>
      <c r="F446" s="22" t="s">
        <v>112</v>
      </c>
      <c r="G446" s="25" t="s">
        <v>10</v>
      </c>
      <c r="H446" s="22">
        <v>1</v>
      </c>
      <c r="I446" s="22">
        <f t="shared" si="7"/>
        <v>0.05</v>
      </c>
      <c r="J446" s="22">
        <v>40</v>
      </c>
      <c r="K446" s="22"/>
      <c r="L446" s="22"/>
      <c r="M446" s="22"/>
      <c r="N446" s="22"/>
      <c r="O446" s="22"/>
      <c r="P446" s="22"/>
      <c r="Q446" s="22"/>
      <c r="R446" s="22"/>
      <c r="S446" s="22"/>
      <c r="T446" s="22">
        <v>5</v>
      </c>
      <c r="U446" s="22"/>
      <c r="V446" s="22"/>
      <c r="W446" s="22">
        <v>5</v>
      </c>
      <c r="X446" s="22"/>
      <c r="Y446" s="22">
        <v>0</v>
      </c>
      <c r="Z446" s="22">
        <f t="shared" si="9"/>
        <v>0</v>
      </c>
      <c r="AA446" s="22"/>
      <c r="AB446" s="22"/>
    </row>
    <row r="447" spans="1:42" x14ac:dyDescent="0.25">
      <c r="A447" s="24">
        <v>41611</v>
      </c>
      <c r="B447" s="132">
        <v>1</v>
      </c>
      <c r="C447" s="22" t="s">
        <v>135</v>
      </c>
      <c r="D447" s="132" t="s">
        <v>137</v>
      </c>
      <c r="E447" s="132" t="s">
        <v>2</v>
      </c>
      <c r="F447" s="132" t="s">
        <v>112</v>
      </c>
      <c r="G447" s="139" t="s">
        <v>17</v>
      </c>
      <c r="H447" s="132">
        <v>1</v>
      </c>
      <c r="I447" s="22">
        <f t="shared" si="7"/>
        <v>0.05</v>
      </c>
      <c r="J447" s="22">
        <v>40</v>
      </c>
      <c r="K447" s="22"/>
      <c r="L447" s="22"/>
      <c r="M447" s="22"/>
      <c r="N447" s="22"/>
      <c r="O447" s="22"/>
      <c r="P447" s="22" t="s">
        <v>4</v>
      </c>
      <c r="Q447" s="132">
        <v>1</v>
      </c>
      <c r="R447" s="22" t="s">
        <v>350</v>
      </c>
      <c r="S447" s="22" t="s">
        <v>5</v>
      </c>
      <c r="T447" s="22">
        <v>7</v>
      </c>
      <c r="U447" s="22"/>
      <c r="V447" s="22"/>
      <c r="W447" s="22">
        <v>7</v>
      </c>
      <c r="X447" s="22"/>
      <c r="Y447" s="22">
        <v>0</v>
      </c>
      <c r="Z447" s="22">
        <f t="shared" si="9"/>
        <v>0</v>
      </c>
      <c r="AA447" s="22"/>
      <c r="AB447" s="22"/>
      <c r="AC447" s="47">
        <v>0</v>
      </c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</row>
    <row r="448" spans="1:42" x14ac:dyDescent="0.25">
      <c r="A448" s="24">
        <v>41611</v>
      </c>
      <c r="B448" s="22">
        <v>1</v>
      </c>
      <c r="C448" s="22" t="s">
        <v>135</v>
      </c>
      <c r="D448" s="22" t="s">
        <v>137</v>
      </c>
      <c r="E448" s="22" t="s">
        <v>2</v>
      </c>
      <c r="F448" s="22" t="s">
        <v>112</v>
      </c>
      <c r="G448" s="25" t="s">
        <v>3</v>
      </c>
      <c r="H448" s="22">
        <v>1</v>
      </c>
      <c r="I448" s="22">
        <f t="shared" si="7"/>
        <v>0.05</v>
      </c>
      <c r="J448" s="22">
        <v>40</v>
      </c>
      <c r="K448" s="22"/>
      <c r="L448" s="22"/>
      <c r="M448" s="22"/>
      <c r="N448" s="22"/>
      <c r="O448" s="22"/>
      <c r="P448" s="22" t="s">
        <v>4</v>
      </c>
      <c r="Q448" s="22">
        <v>2</v>
      </c>
      <c r="R448" s="22" t="s">
        <v>376</v>
      </c>
      <c r="S448" s="22" t="s">
        <v>5</v>
      </c>
      <c r="T448" s="22">
        <v>22</v>
      </c>
      <c r="U448" s="22"/>
      <c r="V448" s="22"/>
      <c r="W448" s="22">
        <v>22</v>
      </c>
      <c r="X448" s="22"/>
      <c r="Y448" s="22">
        <v>0</v>
      </c>
      <c r="Z448" s="22">
        <f t="shared" si="9"/>
        <v>0</v>
      </c>
      <c r="AA448" s="22" t="s">
        <v>139</v>
      </c>
      <c r="AB448" s="22" t="s">
        <v>140</v>
      </c>
      <c r="AC448" s="47">
        <v>1</v>
      </c>
      <c r="AD448" s="6" t="s">
        <v>250</v>
      </c>
    </row>
    <row r="449" spans="1:31" x14ac:dyDescent="0.25">
      <c r="A449" s="24">
        <v>41611</v>
      </c>
      <c r="B449" s="22">
        <v>1</v>
      </c>
      <c r="C449" s="22" t="s">
        <v>135</v>
      </c>
      <c r="D449" s="22" t="s">
        <v>137</v>
      </c>
      <c r="E449" s="22" t="s">
        <v>2</v>
      </c>
      <c r="F449" s="22" t="s">
        <v>112</v>
      </c>
      <c r="G449" s="25" t="s">
        <v>7</v>
      </c>
      <c r="H449" s="22">
        <v>1</v>
      </c>
      <c r="I449" s="22">
        <f t="shared" si="7"/>
        <v>0.05</v>
      </c>
      <c r="J449" s="22">
        <v>40</v>
      </c>
      <c r="K449" s="22"/>
      <c r="L449" s="22"/>
      <c r="M449" s="22"/>
      <c r="N449" s="22"/>
      <c r="O449" s="22"/>
      <c r="P449" s="22" t="s">
        <v>4</v>
      </c>
      <c r="Q449" s="22">
        <v>3</v>
      </c>
      <c r="R449" s="22" t="s">
        <v>377</v>
      </c>
      <c r="S449" s="22" t="s">
        <v>5</v>
      </c>
      <c r="T449" s="22">
        <v>7</v>
      </c>
      <c r="U449" s="22"/>
      <c r="V449" s="22"/>
      <c r="W449" s="22">
        <v>7</v>
      </c>
      <c r="X449" s="22"/>
      <c r="Y449" s="22">
        <v>0</v>
      </c>
      <c r="Z449" s="22">
        <f t="shared" si="9"/>
        <v>0</v>
      </c>
      <c r="AA449" s="22"/>
      <c r="AB449" s="22"/>
      <c r="AC449" s="6">
        <v>1</v>
      </c>
      <c r="AD449" s="6" t="s">
        <v>251</v>
      </c>
    </row>
    <row r="450" spans="1:31" x14ac:dyDescent="0.25">
      <c r="A450" s="24">
        <v>41611</v>
      </c>
      <c r="B450" s="22">
        <v>1</v>
      </c>
      <c r="C450" s="22" t="s">
        <v>135</v>
      </c>
      <c r="D450" s="22" t="s">
        <v>137</v>
      </c>
      <c r="E450" s="22" t="s">
        <v>2</v>
      </c>
      <c r="F450" s="22" t="s">
        <v>112</v>
      </c>
      <c r="G450" s="25" t="s">
        <v>11</v>
      </c>
      <c r="H450" s="22">
        <v>1</v>
      </c>
      <c r="I450" s="22">
        <f t="shared" ref="I450:I513" si="10">H450/20</f>
        <v>0.05</v>
      </c>
      <c r="J450" s="22">
        <v>40</v>
      </c>
      <c r="K450" s="22"/>
      <c r="L450" s="22"/>
      <c r="M450" s="22"/>
      <c r="N450" s="22"/>
      <c r="O450" s="22"/>
      <c r="P450" s="22" t="s">
        <v>4</v>
      </c>
      <c r="Q450" s="22">
        <v>4</v>
      </c>
      <c r="R450" s="22" t="s">
        <v>378</v>
      </c>
      <c r="S450" s="22" t="s">
        <v>5</v>
      </c>
      <c r="T450" s="22">
        <v>9</v>
      </c>
      <c r="U450" s="22"/>
      <c r="V450" s="22"/>
      <c r="W450" s="22">
        <v>9</v>
      </c>
      <c r="X450" s="22"/>
      <c r="Y450" s="22">
        <v>1</v>
      </c>
      <c r="Z450" s="22">
        <f t="shared" si="9"/>
        <v>1</v>
      </c>
      <c r="AA450" s="22" t="s">
        <v>141</v>
      </c>
      <c r="AB450" s="22" t="s">
        <v>142</v>
      </c>
      <c r="AC450" s="6">
        <v>0</v>
      </c>
      <c r="AE450" s="6" t="s">
        <v>265</v>
      </c>
    </row>
    <row r="451" spans="1:31" x14ac:dyDescent="0.25">
      <c r="A451" s="24">
        <v>41611</v>
      </c>
      <c r="B451" s="22">
        <v>1</v>
      </c>
      <c r="C451" s="22" t="s">
        <v>135</v>
      </c>
      <c r="D451" s="22" t="s">
        <v>137</v>
      </c>
      <c r="E451" s="22" t="s">
        <v>2</v>
      </c>
      <c r="F451" s="22" t="s">
        <v>112</v>
      </c>
      <c r="G451" s="25" t="s">
        <v>7</v>
      </c>
      <c r="H451" s="22">
        <v>1</v>
      </c>
      <c r="I451" s="22">
        <f t="shared" si="10"/>
        <v>0.05</v>
      </c>
      <c r="J451" s="22">
        <v>40</v>
      </c>
      <c r="K451" s="22"/>
      <c r="L451" s="22"/>
      <c r="M451" s="22"/>
      <c r="N451" s="22"/>
      <c r="O451" s="22"/>
      <c r="P451" s="22" t="s">
        <v>4</v>
      </c>
      <c r="Q451" s="22">
        <v>5</v>
      </c>
      <c r="R451" s="22" t="s">
        <v>379</v>
      </c>
      <c r="S451" s="22" t="s">
        <v>5</v>
      </c>
      <c r="T451" s="22">
        <v>6</v>
      </c>
      <c r="U451" s="22"/>
      <c r="V451" s="22"/>
      <c r="W451" s="22">
        <v>6</v>
      </c>
      <c r="X451" s="22"/>
      <c r="Y451" s="22">
        <v>0</v>
      </c>
      <c r="Z451" s="22">
        <f t="shared" si="9"/>
        <v>0</v>
      </c>
      <c r="AA451" s="22"/>
      <c r="AB451" s="22"/>
      <c r="AC451" s="6">
        <v>1</v>
      </c>
      <c r="AD451" s="6" t="s">
        <v>252</v>
      </c>
    </row>
    <row r="452" spans="1:31" x14ac:dyDescent="0.25">
      <c r="A452" s="24">
        <v>41611</v>
      </c>
      <c r="B452" s="22">
        <v>1</v>
      </c>
      <c r="C452" s="22" t="s">
        <v>135</v>
      </c>
      <c r="D452" s="22" t="s">
        <v>137</v>
      </c>
      <c r="E452" s="22" t="s">
        <v>2</v>
      </c>
      <c r="F452" s="22" t="s">
        <v>112</v>
      </c>
      <c r="G452" s="25" t="s">
        <v>11</v>
      </c>
      <c r="H452" s="22">
        <v>1</v>
      </c>
      <c r="I452" s="22">
        <f t="shared" si="10"/>
        <v>0.05</v>
      </c>
      <c r="J452" s="22">
        <v>40</v>
      </c>
      <c r="K452" s="22"/>
      <c r="L452" s="22"/>
      <c r="M452" s="22"/>
      <c r="N452" s="22"/>
      <c r="O452" s="22"/>
      <c r="P452" s="22" t="s">
        <v>4</v>
      </c>
      <c r="Q452" s="22">
        <v>6</v>
      </c>
      <c r="R452" s="22" t="s">
        <v>380</v>
      </c>
      <c r="S452" s="22" t="s">
        <v>5</v>
      </c>
      <c r="T452" s="22">
        <v>12</v>
      </c>
      <c r="U452" s="22"/>
      <c r="V452" s="22"/>
      <c r="W452" s="22">
        <v>12</v>
      </c>
      <c r="X452" s="22"/>
      <c r="Y452" s="22">
        <v>0</v>
      </c>
      <c r="Z452" s="22">
        <f t="shared" si="9"/>
        <v>0</v>
      </c>
      <c r="AA452" s="22" t="s">
        <v>88</v>
      </c>
      <c r="AB452" s="22" t="s">
        <v>143</v>
      </c>
      <c r="AC452" s="47">
        <v>0</v>
      </c>
      <c r="AE452" s="6" t="s">
        <v>255</v>
      </c>
    </row>
    <row r="453" spans="1:31" x14ac:dyDescent="0.25">
      <c r="A453" s="24">
        <v>41611</v>
      </c>
      <c r="B453" s="22">
        <v>1</v>
      </c>
      <c r="C453" s="22" t="s">
        <v>135</v>
      </c>
      <c r="D453" s="22" t="s">
        <v>137</v>
      </c>
      <c r="E453" s="22" t="s">
        <v>2</v>
      </c>
      <c r="F453" s="22" t="s">
        <v>112</v>
      </c>
      <c r="G453" s="25" t="s">
        <v>7</v>
      </c>
      <c r="H453" s="22">
        <v>1</v>
      </c>
      <c r="I453" s="22">
        <f t="shared" si="10"/>
        <v>0.05</v>
      </c>
      <c r="J453" s="22">
        <v>40</v>
      </c>
      <c r="K453" s="22"/>
      <c r="L453" s="22"/>
      <c r="M453" s="22"/>
      <c r="N453" s="22"/>
      <c r="O453" s="22"/>
      <c r="P453" s="22"/>
      <c r="Q453" s="22"/>
      <c r="R453" s="22"/>
      <c r="S453" s="22"/>
      <c r="T453" s="22">
        <v>5</v>
      </c>
      <c r="U453" s="22"/>
      <c r="V453" s="22"/>
      <c r="W453" s="22">
        <v>5</v>
      </c>
      <c r="X453" s="22"/>
      <c r="Y453" s="22">
        <v>0</v>
      </c>
      <c r="Z453" s="22">
        <f t="shared" si="9"/>
        <v>0</v>
      </c>
      <c r="AA453" s="22"/>
      <c r="AB453" s="22"/>
    </row>
    <row r="454" spans="1:31" s="33" customFormat="1" x14ac:dyDescent="0.25">
      <c r="A454" s="24">
        <v>41611</v>
      </c>
      <c r="B454" s="40">
        <v>1</v>
      </c>
      <c r="C454" s="22" t="s">
        <v>135</v>
      </c>
      <c r="D454" s="40" t="s">
        <v>137</v>
      </c>
      <c r="E454" s="40" t="s">
        <v>2</v>
      </c>
      <c r="F454" s="40" t="s">
        <v>112</v>
      </c>
      <c r="G454" s="42" t="s">
        <v>3</v>
      </c>
      <c r="H454" s="40">
        <v>1</v>
      </c>
      <c r="I454" s="22">
        <f t="shared" si="10"/>
        <v>0.05</v>
      </c>
      <c r="J454" s="22">
        <v>40</v>
      </c>
      <c r="K454" s="22"/>
      <c r="L454" s="22"/>
      <c r="M454" s="22"/>
      <c r="N454" s="22"/>
      <c r="O454" s="22"/>
      <c r="P454" s="22"/>
      <c r="Q454" s="40"/>
      <c r="R454" s="22"/>
      <c r="S454" s="22"/>
      <c r="T454" s="22">
        <v>5</v>
      </c>
      <c r="U454" s="22"/>
      <c r="V454" s="22"/>
      <c r="W454" s="22">
        <v>5</v>
      </c>
      <c r="X454" s="22"/>
      <c r="Y454" s="22"/>
      <c r="Z454" s="22"/>
      <c r="AA454" s="22"/>
      <c r="AB454" s="22"/>
    </row>
    <row r="455" spans="1:31" x14ac:dyDescent="0.25">
      <c r="A455" s="24">
        <v>41611</v>
      </c>
      <c r="B455" s="22">
        <v>1</v>
      </c>
      <c r="C455" s="22" t="s">
        <v>135</v>
      </c>
      <c r="D455" s="22" t="s">
        <v>137</v>
      </c>
      <c r="E455" s="22" t="s">
        <v>2</v>
      </c>
      <c r="F455" s="22" t="s">
        <v>112</v>
      </c>
      <c r="G455" s="25" t="s">
        <v>3</v>
      </c>
      <c r="H455" s="22">
        <v>1</v>
      </c>
      <c r="I455" s="22">
        <f t="shared" si="10"/>
        <v>0.05</v>
      </c>
      <c r="J455" s="22">
        <v>40</v>
      </c>
      <c r="K455" s="22"/>
      <c r="L455" s="22"/>
      <c r="M455" s="22"/>
      <c r="N455" s="22"/>
      <c r="O455" s="22"/>
      <c r="P455" s="22"/>
      <c r="Q455" s="22"/>
      <c r="R455" s="22"/>
      <c r="S455" s="22"/>
      <c r="T455" s="22">
        <v>5</v>
      </c>
      <c r="U455" s="22"/>
      <c r="V455" s="22"/>
      <c r="W455" s="22">
        <v>5</v>
      </c>
      <c r="X455" s="22"/>
      <c r="Y455" s="22"/>
      <c r="Z455" s="22"/>
      <c r="AA455" s="22"/>
      <c r="AB455" s="22"/>
    </row>
    <row r="456" spans="1:31" x14ac:dyDescent="0.25">
      <c r="A456" s="24">
        <v>41611</v>
      </c>
      <c r="B456" s="22">
        <v>1</v>
      </c>
      <c r="C456" s="22" t="s">
        <v>135</v>
      </c>
      <c r="D456" s="22" t="s">
        <v>137</v>
      </c>
      <c r="E456" s="22" t="s">
        <v>2</v>
      </c>
      <c r="F456" s="22" t="s">
        <v>112</v>
      </c>
      <c r="G456" s="25" t="s">
        <v>3</v>
      </c>
      <c r="H456" s="22">
        <v>1</v>
      </c>
      <c r="I456" s="22">
        <f t="shared" si="10"/>
        <v>0.05</v>
      </c>
      <c r="J456" s="22">
        <v>40</v>
      </c>
      <c r="K456" s="22"/>
      <c r="L456" s="22"/>
      <c r="M456" s="22"/>
      <c r="N456" s="22"/>
      <c r="O456" s="22"/>
      <c r="P456" s="22"/>
      <c r="Q456" s="22"/>
      <c r="R456" s="22"/>
      <c r="S456" s="22"/>
      <c r="T456" s="22">
        <v>5</v>
      </c>
      <c r="U456" s="22"/>
      <c r="V456" s="22"/>
      <c r="W456" s="22">
        <v>5</v>
      </c>
      <c r="X456" s="22"/>
      <c r="Y456" s="22"/>
      <c r="Z456" s="22"/>
      <c r="AA456" s="22"/>
      <c r="AB456" s="22"/>
    </row>
    <row r="457" spans="1:31" x14ac:dyDescent="0.25">
      <c r="A457" s="24">
        <v>41611</v>
      </c>
      <c r="B457" s="22">
        <v>1</v>
      </c>
      <c r="C457" s="22" t="s">
        <v>135</v>
      </c>
      <c r="D457" s="22" t="s">
        <v>137</v>
      </c>
      <c r="E457" s="22" t="s">
        <v>2</v>
      </c>
      <c r="F457" s="22" t="s">
        <v>112</v>
      </c>
      <c r="G457" s="25" t="s">
        <v>3</v>
      </c>
      <c r="H457" s="22">
        <v>1</v>
      </c>
      <c r="I457" s="22">
        <f t="shared" si="10"/>
        <v>0.05</v>
      </c>
      <c r="J457" s="22">
        <v>40</v>
      </c>
      <c r="K457" s="22"/>
      <c r="L457" s="22"/>
      <c r="M457" s="22"/>
      <c r="N457" s="22"/>
      <c r="O457" s="22"/>
      <c r="P457" s="22"/>
      <c r="Q457" s="22"/>
      <c r="R457" s="22"/>
      <c r="S457" s="22"/>
      <c r="T457" s="22">
        <v>5</v>
      </c>
      <c r="U457" s="22"/>
      <c r="V457" s="22"/>
      <c r="W457" s="22">
        <v>5</v>
      </c>
      <c r="X457" s="22"/>
      <c r="Y457" s="22"/>
      <c r="Z457" s="22"/>
      <c r="AA457" s="22"/>
      <c r="AB457" s="22"/>
    </row>
    <row r="458" spans="1:31" x14ac:dyDescent="0.25">
      <c r="A458" s="24">
        <v>41611</v>
      </c>
      <c r="B458" s="22">
        <v>1</v>
      </c>
      <c r="C458" s="22" t="s">
        <v>135</v>
      </c>
      <c r="D458" s="22" t="s">
        <v>137</v>
      </c>
      <c r="E458" s="22" t="s">
        <v>2</v>
      </c>
      <c r="F458" s="22" t="s">
        <v>112</v>
      </c>
      <c r="G458" s="25" t="s">
        <v>3</v>
      </c>
      <c r="H458" s="22">
        <v>1</v>
      </c>
      <c r="I458" s="22">
        <f t="shared" si="10"/>
        <v>0.05</v>
      </c>
      <c r="J458" s="22">
        <v>40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>
        <v>5</v>
      </c>
      <c r="U458" s="22"/>
      <c r="V458" s="22"/>
      <c r="W458" s="22">
        <v>5</v>
      </c>
      <c r="X458" s="22"/>
      <c r="Y458" s="22"/>
      <c r="Z458" s="22"/>
      <c r="AA458" s="22"/>
      <c r="AB458" s="22"/>
    </row>
    <row r="459" spans="1:31" x14ac:dyDescent="0.25">
      <c r="A459" s="24">
        <v>41611</v>
      </c>
      <c r="B459" s="22">
        <v>1</v>
      </c>
      <c r="C459" s="22" t="s">
        <v>135</v>
      </c>
      <c r="D459" s="22" t="s">
        <v>137</v>
      </c>
      <c r="E459" s="22" t="s">
        <v>2</v>
      </c>
      <c r="F459" s="22" t="s">
        <v>112</v>
      </c>
      <c r="G459" s="25" t="s">
        <v>3</v>
      </c>
      <c r="H459" s="22">
        <v>1</v>
      </c>
      <c r="I459" s="22">
        <f t="shared" si="10"/>
        <v>0.05</v>
      </c>
      <c r="J459" s="22">
        <v>40</v>
      </c>
      <c r="K459" s="22"/>
      <c r="L459" s="22"/>
      <c r="M459" s="22"/>
      <c r="N459" s="22"/>
      <c r="O459" s="22"/>
      <c r="P459" s="22"/>
      <c r="Q459" s="22"/>
      <c r="R459" s="22"/>
      <c r="S459" s="22"/>
      <c r="T459" s="22">
        <v>5</v>
      </c>
      <c r="U459" s="22"/>
      <c r="V459" s="22"/>
      <c r="W459" s="22">
        <v>5</v>
      </c>
      <c r="X459" s="22"/>
      <c r="Y459" s="22">
        <v>0</v>
      </c>
      <c r="Z459" s="22">
        <f>H459*Y459</f>
        <v>0</v>
      </c>
      <c r="AA459" s="22"/>
      <c r="AB459" s="22"/>
    </row>
    <row r="460" spans="1:31" x14ac:dyDescent="0.25">
      <c r="A460" s="24">
        <v>41611</v>
      </c>
      <c r="B460" s="22">
        <v>1</v>
      </c>
      <c r="C460" s="22" t="s">
        <v>135</v>
      </c>
      <c r="D460" s="22" t="s">
        <v>137</v>
      </c>
      <c r="E460" s="22" t="s">
        <v>2</v>
      </c>
      <c r="F460" s="22" t="s">
        <v>112</v>
      </c>
      <c r="G460" s="25" t="s">
        <v>57</v>
      </c>
      <c r="H460" s="22">
        <v>1</v>
      </c>
      <c r="I460" s="22">
        <f t="shared" si="10"/>
        <v>0.05</v>
      </c>
      <c r="J460" s="22">
        <v>40</v>
      </c>
      <c r="K460" s="22"/>
      <c r="L460" s="22"/>
      <c r="M460" s="22"/>
      <c r="N460" s="22"/>
      <c r="O460" s="22"/>
      <c r="P460" s="22"/>
      <c r="Q460" s="22"/>
      <c r="R460" s="22"/>
      <c r="S460" s="22"/>
      <c r="T460" s="22">
        <v>5</v>
      </c>
      <c r="U460" s="22"/>
      <c r="V460" s="22"/>
      <c r="W460" s="22">
        <v>5</v>
      </c>
      <c r="X460" s="22"/>
      <c r="Y460" s="22"/>
      <c r="Z460" s="22"/>
      <c r="AA460" s="22"/>
      <c r="AB460" s="22"/>
    </row>
    <row r="461" spans="1:31" x14ac:dyDescent="0.25">
      <c r="A461" s="24">
        <v>41611</v>
      </c>
      <c r="B461" s="22">
        <v>1</v>
      </c>
      <c r="C461" s="22" t="s">
        <v>135</v>
      </c>
      <c r="D461" s="22" t="s">
        <v>137</v>
      </c>
      <c r="E461" s="22" t="s">
        <v>2</v>
      </c>
      <c r="F461" s="22" t="s">
        <v>112</v>
      </c>
      <c r="G461" s="25" t="s">
        <v>57</v>
      </c>
      <c r="H461" s="22">
        <v>1</v>
      </c>
      <c r="I461" s="22">
        <f t="shared" si="10"/>
        <v>0.05</v>
      </c>
      <c r="J461" s="22">
        <v>40</v>
      </c>
      <c r="K461" s="22"/>
      <c r="L461" s="22"/>
      <c r="M461" s="22"/>
      <c r="N461" s="22"/>
      <c r="O461" s="22"/>
      <c r="P461" s="22"/>
      <c r="Q461" s="22"/>
      <c r="R461" s="22"/>
      <c r="S461" s="22"/>
      <c r="T461" s="22">
        <v>5</v>
      </c>
      <c r="U461" s="22"/>
      <c r="V461" s="22"/>
      <c r="W461" s="22">
        <v>5</v>
      </c>
      <c r="X461" s="22"/>
      <c r="Y461" s="22"/>
      <c r="Z461" s="22"/>
      <c r="AA461" s="22"/>
      <c r="AB461" s="22"/>
    </row>
    <row r="462" spans="1:31" x14ac:dyDescent="0.25">
      <c r="A462" s="24">
        <v>41611</v>
      </c>
      <c r="B462" s="22">
        <v>1</v>
      </c>
      <c r="C462" s="22" t="s">
        <v>135</v>
      </c>
      <c r="D462" s="22" t="s">
        <v>137</v>
      </c>
      <c r="E462" s="22" t="s">
        <v>2</v>
      </c>
      <c r="F462" s="22" t="s">
        <v>112</v>
      </c>
      <c r="G462" s="25" t="s">
        <v>57</v>
      </c>
      <c r="H462" s="22">
        <v>1</v>
      </c>
      <c r="I462" s="22">
        <f t="shared" si="10"/>
        <v>0.05</v>
      </c>
      <c r="J462" s="22">
        <v>40</v>
      </c>
      <c r="K462" s="22"/>
      <c r="L462" s="22"/>
      <c r="M462" s="22"/>
      <c r="N462" s="22"/>
      <c r="O462" s="22"/>
      <c r="P462" s="22"/>
      <c r="Q462" s="22"/>
      <c r="R462" s="22"/>
      <c r="S462" s="22"/>
      <c r="T462" s="22">
        <v>5</v>
      </c>
      <c r="U462" s="22"/>
      <c r="V462" s="22"/>
      <c r="W462" s="22">
        <v>5</v>
      </c>
      <c r="X462" s="22"/>
      <c r="Y462" s="22">
        <v>0</v>
      </c>
      <c r="Z462" s="22">
        <f>H462*Y462</f>
        <v>0</v>
      </c>
      <c r="AA462" s="22"/>
      <c r="AB462" s="22"/>
    </row>
    <row r="463" spans="1:31" x14ac:dyDescent="0.25">
      <c r="A463" s="24">
        <v>41611</v>
      </c>
      <c r="B463" s="22">
        <v>1</v>
      </c>
      <c r="C463" s="22" t="s">
        <v>135</v>
      </c>
      <c r="D463" s="22" t="s">
        <v>137</v>
      </c>
      <c r="E463" s="22" t="s">
        <v>2</v>
      </c>
      <c r="F463" s="22" t="s">
        <v>112</v>
      </c>
      <c r="G463" s="25" t="s">
        <v>11</v>
      </c>
      <c r="H463" s="22">
        <v>1</v>
      </c>
      <c r="I463" s="22">
        <f t="shared" si="10"/>
        <v>0.05</v>
      </c>
      <c r="J463" s="22">
        <v>40</v>
      </c>
      <c r="K463" s="22"/>
      <c r="L463" s="22"/>
      <c r="M463" s="22"/>
      <c r="N463" s="22"/>
      <c r="O463" s="22"/>
      <c r="P463" s="22"/>
      <c r="Q463" s="22"/>
      <c r="R463" s="22"/>
      <c r="S463" s="22"/>
      <c r="T463" s="22">
        <v>5</v>
      </c>
      <c r="U463" s="22"/>
      <c r="V463" s="22"/>
      <c r="W463" s="22">
        <v>5</v>
      </c>
      <c r="X463" s="22"/>
      <c r="Y463" s="22"/>
      <c r="Z463" s="22"/>
      <c r="AA463" s="22"/>
      <c r="AB463" s="22"/>
    </row>
    <row r="464" spans="1:31" x14ac:dyDescent="0.25">
      <c r="A464" s="24">
        <v>41611</v>
      </c>
      <c r="B464" s="22">
        <v>1</v>
      </c>
      <c r="C464" s="22" t="s">
        <v>135</v>
      </c>
      <c r="D464" s="22" t="s">
        <v>137</v>
      </c>
      <c r="E464" s="22" t="s">
        <v>2</v>
      </c>
      <c r="F464" s="22" t="s">
        <v>112</v>
      </c>
      <c r="G464" s="25" t="s">
        <v>11</v>
      </c>
      <c r="H464" s="22">
        <v>1</v>
      </c>
      <c r="I464" s="22">
        <f t="shared" si="10"/>
        <v>0.05</v>
      </c>
      <c r="J464" s="22">
        <v>40</v>
      </c>
      <c r="K464" s="22"/>
      <c r="L464" s="22"/>
      <c r="M464" s="22"/>
      <c r="N464" s="22"/>
      <c r="O464" s="22"/>
      <c r="P464" s="22"/>
      <c r="Q464" s="22"/>
      <c r="R464" s="22"/>
      <c r="S464" s="22"/>
      <c r="T464" s="22">
        <v>5</v>
      </c>
      <c r="U464" s="22"/>
      <c r="V464" s="22"/>
      <c r="W464" s="22">
        <v>5</v>
      </c>
      <c r="X464" s="22"/>
      <c r="Y464" s="22">
        <v>0</v>
      </c>
      <c r="Z464" s="22">
        <f t="shared" ref="Z464:Z473" si="11">H464*Y464</f>
        <v>0</v>
      </c>
      <c r="AA464" s="22"/>
      <c r="AB464" s="22"/>
    </row>
    <row r="465" spans="1:42" x14ac:dyDescent="0.25">
      <c r="A465" s="24">
        <v>41611</v>
      </c>
      <c r="B465" s="22">
        <v>1</v>
      </c>
      <c r="C465" s="22" t="s">
        <v>135</v>
      </c>
      <c r="D465" s="22" t="s">
        <v>137</v>
      </c>
      <c r="E465" s="22" t="s">
        <v>2</v>
      </c>
      <c r="F465" s="22" t="s">
        <v>112</v>
      </c>
      <c r="G465" s="25" t="s">
        <v>16</v>
      </c>
      <c r="H465" s="22">
        <v>1</v>
      </c>
      <c r="I465" s="22">
        <f t="shared" si="10"/>
        <v>0.05</v>
      </c>
      <c r="J465" s="22">
        <v>40</v>
      </c>
      <c r="K465" s="22"/>
      <c r="L465" s="22"/>
      <c r="M465" s="22"/>
      <c r="N465" s="22"/>
      <c r="O465" s="22"/>
      <c r="P465" s="22"/>
      <c r="Q465" s="22"/>
      <c r="R465" s="22"/>
      <c r="S465" s="22"/>
      <c r="T465" s="22">
        <v>7</v>
      </c>
      <c r="U465" s="22"/>
      <c r="V465" s="22"/>
      <c r="W465" s="22">
        <v>7</v>
      </c>
      <c r="X465" s="22"/>
      <c r="Y465" s="22">
        <v>0</v>
      </c>
      <c r="Z465" s="22">
        <f t="shared" si="11"/>
        <v>0</v>
      </c>
      <c r="AA465" s="22"/>
      <c r="AB465" s="22"/>
    </row>
    <row r="466" spans="1:42" x14ac:dyDescent="0.25">
      <c r="A466" s="24">
        <v>41611</v>
      </c>
      <c r="B466" s="22">
        <v>1</v>
      </c>
      <c r="C466" s="22" t="s">
        <v>135</v>
      </c>
      <c r="D466" s="22" t="s">
        <v>137</v>
      </c>
      <c r="E466" s="22" t="s">
        <v>2</v>
      </c>
      <c r="F466" s="22" t="s">
        <v>112</v>
      </c>
      <c r="G466" s="25" t="s">
        <v>10</v>
      </c>
      <c r="H466" s="22">
        <v>1</v>
      </c>
      <c r="I466" s="22">
        <f t="shared" si="10"/>
        <v>0.05</v>
      </c>
      <c r="J466" s="22">
        <v>40</v>
      </c>
      <c r="K466" s="22"/>
      <c r="L466" s="22"/>
      <c r="M466" s="22"/>
      <c r="N466" s="22"/>
      <c r="O466" s="22"/>
      <c r="P466" s="22"/>
      <c r="Q466" s="22"/>
      <c r="R466" s="22"/>
      <c r="S466" s="22"/>
      <c r="T466" s="22">
        <v>5</v>
      </c>
      <c r="U466" s="22"/>
      <c r="V466" s="22"/>
      <c r="W466" s="22">
        <v>5</v>
      </c>
      <c r="X466" s="22"/>
      <c r="Y466" s="22">
        <v>0</v>
      </c>
      <c r="Z466" s="22">
        <f t="shared" si="11"/>
        <v>0</v>
      </c>
      <c r="AA466" s="22"/>
      <c r="AB466" s="22"/>
    </row>
    <row r="467" spans="1:42" x14ac:dyDescent="0.25">
      <c r="A467" s="24">
        <v>41611</v>
      </c>
      <c r="B467" s="132">
        <v>1</v>
      </c>
      <c r="C467" s="22" t="s">
        <v>135</v>
      </c>
      <c r="D467" s="132" t="s">
        <v>138</v>
      </c>
      <c r="E467" s="132" t="s">
        <v>2</v>
      </c>
      <c r="F467" s="132" t="s">
        <v>112</v>
      </c>
      <c r="G467" s="139" t="s">
        <v>10</v>
      </c>
      <c r="H467" s="132">
        <v>1</v>
      </c>
      <c r="I467" s="22">
        <f t="shared" si="10"/>
        <v>0.05</v>
      </c>
      <c r="J467" s="22">
        <v>40</v>
      </c>
      <c r="K467" s="22"/>
      <c r="L467" s="22"/>
      <c r="M467" s="22"/>
      <c r="N467" s="22"/>
      <c r="O467" s="22"/>
      <c r="P467" s="22" t="s">
        <v>4</v>
      </c>
      <c r="Q467" s="132">
        <v>1</v>
      </c>
      <c r="R467" s="22" t="s">
        <v>312</v>
      </c>
      <c r="S467" s="22" t="s">
        <v>5</v>
      </c>
      <c r="T467" s="22">
        <v>15</v>
      </c>
      <c r="U467" s="22"/>
      <c r="V467" s="22"/>
      <c r="W467" s="22">
        <v>15</v>
      </c>
      <c r="X467" s="22"/>
      <c r="Y467" s="22">
        <v>0</v>
      </c>
      <c r="Z467" s="22">
        <f t="shared" si="11"/>
        <v>0</v>
      </c>
      <c r="AA467" s="22" t="s">
        <v>88</v>
      </c>
      <c r="AB467" s="22" t="s">
        <v>144</v>
      </c>
      <c r="AC467" s="47">
        <v>1</v>
      </c>
      <c r="AD467" s="47" t="s">
        <v>251</v>
      </c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</row>
    <row r="468" spans="1:42" x14ac:dyDescent="0.25">
      <c r="A468" s="24">
        <v>41611</v>
      </c>
      <c r="B468" s="22">
        <v>1</v>
      </c>
      <c r="C468" s="22" t="s">
        <v>135</v>
      </c>
      <c r="D468" s="22" t="s">
        <v>138</v>
      </c>
      <c r="E468" s="22" t="s">
        <v>2</v>
      </c>
      <c r="F468" s="22" t="s">
        <v>112</v>
      </c>
      <c r="G468" s="25" t="s">
        <v>7</v>
      </c>
      <c r="H468" s="22">
        <v>1</v>
      </c>
      <c r="I468" s="22">
        <f t="shared" si="10"/>
        <v>0.05</v>
      </c>
      <c r="J468" s="22">
        <v>40</v>
      </c>
      <c r="K468" s="22"/>
      <c r="L468" s="22"/>
      <c r="M468" s="22"/>
      <c r="N468" s="22"/>
      <c r="O468" s="22"/>
      <c r="P468" s="22" t="s">
        <v>4</v>
      </c>
      <c r="Q468" s="22">
        <v>2</v>
      </c>
      <c r="R468" s="22" t="s">
        <v>335</v>
      </c>
      <c r="S468" s="22" t="s">
        <v>8</v>
      </c>
      <c r="T468" s="22">
        <v>6</v>
      </c>
      <c r="U468" s="22"/>
      <c r="V468" s="22"/>
      <c r="W468" s="22">
        <v>6</v>
      </c>
      <c r="X468" s="22"/>
      <c r="Y468" s="22">
        <v>0</v>
      </c>
      <c r="Z468" s="22">
        <f t="shared" si="11"/>
        <v>0</v>
      </c>
      <c r="AA468" s="22"/>
      <c r="AB468" s="22"/>
      <c r="AC468" s="47">
        <v>1</v>
      </c>
      <c r="AD468" s="6" t="s">
        <v>127</v>
      </c>
    </row>
    <row r="469" spans="1:42" x14ac:dyDescent="0.25">
      <c r="A469" s="24">
        <v>41611</v>
      </c>
      <c r="B469" s="22">
        <v>1</v>
      </c>
      <c r="C469" s="22" t="s">
        <v>135</v>
      </c>
      <c r="D469" s="22" t="s">
        <v>138</v>
      </c>
      <c r="E469" s="22" t="s">
        <v>2</v>
      </c>
      <c r="F469" s="22" t="s">
        <v>112</v>
      </c>
      <c r="G469" s="25" t="s">
        <v>3</v>
      </c>
      <c r="H469" s="22">
        <v>1</v>
      </c>
      <c r="I469" s="22">
        <f t="shared" si="10"/>
        <v>0.05</v>
      </c>
      <c r="J469" s="22">
        <v>40</v>
      </c>
      <c r="K469" s="22"/>
      <c r="L469" s="22"/>
      <c r="M469" s="22"/>
      <c r="N469" s="22"/>
      <c r="O469" s="22"/>
      <c r="P469" s="22" t="s">
        <v>4</v>
      </c>
      <c r="Q469" s="22">
        <v>3</v>
      </c>
      <c r="R469" s="22" t="s">
        <v>381</v>
      </c>
      <c r="S469" s="22" t="s">
        <v>5</v>
      </c>
      <c r="T469" s="22">
        <v>6</v>
      </c>
      <c r="U469" s="22"/>
      <c r="V469" s="22"/>
      <c r="W469" s="22">
        <v>6</v>
      </c>
      <c r="X469" s="22"/>
      <c r="Y469" s="22">
        <v>0</v>
      </c>
      <c r="Z469" s="22">
        <f t="shared" si="11"/>
        <v>0</v>
      </c>
      <c r="AA469" s="22"/>
      <c r="AB469" s="22"/>
      <c r="AC469" s="6">
        <v>0</v>
      </c>
    </row>
    <row r="470" spans="1:42" s="33" customFormat="1" x14ac:dyDescent="0.25">
      <c r="A470" s="24">
        <v>41611</v>
      </c>
      <c r="B470" s="40">
        <v>1</v>
      </c>
      <c r="C470" s="22" t="s">
        <v>135</v>
      </c>
      <c r="D470" s="40" t="s">
        <v>138</v>
      </c>
      <c r="E470" s="40" t="s">
        <v>2</v>
      </c>
      <c r="F470" s="40" t="s">
        <v>112</v>
      </c>
      <c r="G470" s="42" t="s">
        <v>10</v>
      </c>
      <c r="H470" s="40">
        <v>1</v>
      </c>
      <c r="I470" s="22">
        <f t="shared" si="10"/>
        <v>0.05</v>
      </c>
      <c r="J470" s="22">
        <v>40</v>
      </c>
      <c r="K470" s="22"/>
      <c r="L470" s="22"/>
      <c r="M470" s="22"/>
      <c r="N470" s="22"/>
      <c r="O470" s="22"/>
      <c r="P470" s="22" t="s">
        <v>4</v>
      </c>
      <c r="Q470" s="40">
        <v>4</v>
      </c>
      <c r="R470" s="22" t="s">
        <v>382</v>
      </c>
      <c r="S470" s="22" t="s">
        <v>5</v>
      </c>
      <c r="T470" s="22">
        <v>11</v>
      </c>
      <c r="U470" s="22"/>
      <c r="V470" s="22"/>
      <c r="W470" s="22">
        <v>11</v>
      </c>
      <c r="X470" s="22"/>
      <c r="Y470" s="22">
        <v>1</v>
      </c>
      <c r="Z470" s="22">
        <f t="shared" si="11"/>
        <v>1</v>
      </c>
      <c r="AA470" s="22" t="s">
        <v>106</v>
      </c>
      <c r="AB470" s="22" t="s">
        <v>145</v>
      </c>
      <c r="AC470" s="33">
        <v>1</v>
      </c>
      <c r="AD470" s="33" t="s">
        <v>258</v>
      </c>
    </row>
    <row r="471" spans="1:42" x14ac:dyDescent="0.25">
      <c r="A471" s="24">
        <v>41611</v>
      </c>
      <c r="B471" s="22">
        <v>1</v>
      </c>
      <c r="C471" s="22" t="s">
        <v>135</v>
      </c>
      <c r="D471" s="22" t="s">
        <v>138</v>
      </c>
      <c r="E471" s="22" t="s">
        <v>2</v>
      </c>
      <c r="F471" s="22" t="s">
        <v>112</v>
      </c>
      <c r="G471" s="25" t="s">
        <v>3</v>
      </c>
      <c r="H471" s="22">
        <v>1</v>
      </c>
      <c r="I471" s="22">
        <f t="shared" si="10"/>
        <v>0.05</v>
      </c>
      <c r="J471" s="22">
        <v>40</v>
      </c>
      <c r="K471" s="22"/>
      <c r="L471" s="22"/>
      <c r="M471" s="22"/>
      <c r="N471" s="22"/>
      <c r="O471" s="22"/>
      <c r="P471" s="22" t="s">
        <v>4</v>
      </c>
      <c r="Q471" s="22">
        <v>5</v>
      </c>
      <c r="R471" s="22" t="s">
        <v>362</v>
      </c>
      <c r="S471" s="22" t="s">
        <v>5</v>
      </c>
      <c r="T471" s="22">
        <v>6</v>
      </c>
      <c r="U471" s="22"/>
      <c r="V471" s="22"/>
      <c r="W471" s="22">
        <v>6</v>
      </c>
      <c r="X471" s="22"/>
      <c r="Y471" s="22">
        <v>0</v>
      </c>
      <c r="Z471" s="22">
        <f t="shared" si="11"/>
        <v>0</v>
      </c>
      <c r="AA471" s="22" t="s">
        <v>88</v>
      </c>
      <c r="AB471" s="22" t="s">
        <v>140</v>
      </c>
      <c r="AC471" s="6">
        <v>1</v>
      </c>
      <c r="AD471" s="6" t="s">
        <v>250</v>
      </c>
    </row>
    <row r="472" spans="1:42" x14ac:dyDescent="0.25">
      <c r="A472" s="24">
        <v>41611</v>
      </c>
      <c r="B472" s="22">
        <v>1</v>
      </c>
      <c r="C472" s="22" t="s">
        <v>135</v>
      </c>
      <c r="D472" s="22" t="s">
        <v>138</v>
      </c>
      <c r="E472" s="22" t="s">
        <v>2</v>
      </c>
      <c r="F472" s="22" t="s">
        <v>112</v>
      </c>
      <c r="G472" s="25" t="s">
        <v>10</v>
      </c>
      <c r="H472" s="22">
        <v>1</v>
      </c>
      <c r="I472" s="22">
        <f t="shared" si="10"/>
        <v>0.05</v>
      </c>
      <c r="J472" s="22">
        <v>40</v>
      </c>
      <c r="K472" s="22"/>
      <c r="L472" s="22"/>
      <c r="M472" s="22"/>
      <c r="N472" s="22"/>
      <c r="O472" s="22"/>
      <c r="P472" s="22" t="s">
        <v>4</v>
      </c>
      <c r="Q472" s="22">
        <v>6</v>
      </c>
      <c r="R472" s="22" t="s">
        <v>383</v>
      </c>
      <c r="S472" s="22" t="s">
        <v>5</v>
      </c>
      <c r="T472" s="22">
        <v>15</v>
      </c>
      <c r="U472" s="22"/>
      <c r="V472" s="22"/>
      <c r="W472" s="22">
        <v>15</v>
      </c>
      <c r="X472" s="22"/>
      <c r="Y472" s="22">
        <v>1</v>
      </c>
      <c r="Z472" s="22">
        <f t="shared" si="11"/>
        <v>1</v>
      </c>
      <c r="AA472" s="22" t="s">
        <v>146</v>
      </c>
      <c r="AB472" s="22" t="s">
        <v>147</v>
      </c>
      <c r="AC472" s="6">
        <v>1</v>
      </c>
      <c r="AD472" s="6" t="s">
        <v>250</v>
      </c>
    </row>
    <row r="473" spans="1:42" x14ac:dyDescent="0.25">
      <c r="A473" s="24">
        <v>41611</v>
      </c>
      <c r="B473" s="22">
        <v>1</v>
      </c>
      <c r="C473" s="22" t="s">
        <v>135</v>
      </c>
      <c r="D473" s="22" t="s">
        <v>138</v>
      </c>
      <c r="E473" s="22" t="s">
        <v>2</v>
      </c>
      <c r="F473" s="22" t="s">
        <v>112</v>
      </c>
      <c r="G473" s="25" t="s">
        <v>10</v>
      </c>
      <c r="H473" s="22">
        <v>1</v>
      </c>
      <c r="I473" s="22">
        <f t="shared" si="10"/>
        <v>0.05</v>
      </c>
      <c r="J473" s="22">
        <v>40</v>
      </c>
      <c r="K473" s="22"/>
      <c r="L473" s="22"/>
      <c r="M473" s="22"/>
      <c r="N473" s="22"/>
      <c r="O473" s="22"/>
      <c r="P473" s="22" t="s">
        <v>4</v>
      </c>
      <c r="Q473" s="22">
        <v>7</v>
      </c>
      <c r="R473" s="22" t="s">
        <v>384</v>
      </c>
      <c r="S473" s="22" t="s">
        <v>5</v>
      </c>
      <c r="T473" s="22">
        <v>12</v>
      </c>
      <c r="U473" s="22"/>
      <c r="V473" s="22"/>
      <c r="W473" s="22">
        <v>12</v>
      </c>
      <c r="X473" s="22"/>
      <c r="Y473" s="22">
        <v>0</v>
      </c>
      <c r="Z473" s="22">
        <f t="shared" si="11"/>
        <v>0</v>
      </c>
      <c r="AA473" s="22"/>
      <c r="AB473" s="22"/>
      <c r="AC473" s="47">
        <v>1</v>
      </c>
      <c r="AD473" s="6" t="s">
        <v>258</v>
      </c>
    </row>
    <row r="474" spans="1:42" x14ac:dyDescent="0.25">
      <c r="A474" s="24">
        <v>41611</v>
      </c>
      <c r="B474" s="22">
        <v>1</v>
      </c>
      <c r="C474" s="22" t="s">
        <v>135</v>
      </c>
      <c r="D474" s="22" t="s">
        <v>138</v>
      </c>
      <c r="E474" s="22" t="s">
        <v>2</v>
      </c>
      <c r="F474" s="22" t="s">
        <v>112</v>
      </c>
      <c r="G474" s="25" t="s">
        <v>3</v>
      </c>
      <c r="H474" s="22">
        <v>1</v>
      </c>
      <c r="I474" s="22">
        <f t="shared" si="10"/>
        <v>0.05</v>
      </c>
      <c r="J474" s="22">
        <v>40</v>
      </c>
      <c r="K474" s="22"/>
      <c r="L474" s="22"/>
      <c r="M474" s="22"/>
      <c r="N474" s="22"/>
      <c r="O474" s="22"/>
      <c r="P474" s="22"/>
      <c r="Q474" s="22"/>
      <c r="R474" s="22"/>
      <c r="S474" s="22"/>
      <c r="T474" s="22">
        <v>5</v>
      </c>
      <c r="U474" s="22"/>
      <c r="V474" s="22"/>
      <c r="W474" s="22">
        <v>5</v>
      </c>
      <c r="X474" s="22"/>
      <c r="Y474" s="22"/>
      <c r="Z474" s="22"/>
      <c r="AA474" s="22"/>
      <c r="AB474" s="22"/>
    </row>
    <row r="475" spans="1:42" x14ac:dyDescent="0.25">
      <c r="A475" s="24">
        <v>41611</v>
      </c>
      <c r="B475" s="22">
        <v>1</v>
      </c>
      <c r="C475" s="22" t="s">
        <v>135</v>
      </c>
      <c r="D475" s="22" t="s">
        <v>138</v>
      </c>
      <c r="E475" s="22" t="s">
        <v>2</v>
      </c>
      <c r="F475" s="22" t="s">
        <v>112</v>
      </c>
      <c r="G475" s="25" t="s">
        <v>3</v>
      </c>
      <c r="H475" s="22">
        <v>1</v>
      </c>
      <c r="I475" s="22">
        <f t="shared" si="10"/>
        <v>0.05</v>
      </c>
      <c r="J475" s="22">
        <v>40</v>
      </c>
      <c r="K475" s="22"/>
      <c r="L475" s="22"/>
      <c r="M475" s="22"/>
      <c r="N475" s="22"/>
      <c r="O475" s="22"/>
      <c r="P475" s="22"/>
      <c r="Q475" s="22"/>
      <c r="R475" s="22"/>
      <c r="S475" s="22"/>
      <c r="T475" s="22">
        <v>5</v>
      </c>
      <c r="U475" s="22"/>
      <c r="V475" s="22"/>
      <c r="W475" s="22">
        <v>5</v>
      </c>
      <c r="X475" s="22"/>
      <c r="Y475" s="22"/>
      <c r="Z475" s="22"/>
      <c r="AA475" s="22"/>
      <c r="AB475" s="22"/>
    </row>
    <row r="476" spans="1:42" x14ac:dyDescent="0.25">
      <c r="A476" s="24">
        <v>41611</v>
      </c>
      <c r="B476" s="22">
        <v>1</v>
      </c>
      <c r="C476" s="22" t="s">
        <v>135</v>
      </c>
      <c r="D476" s="22" t="s">
        <v>138</v>
      </c>
      <c r="E476" s="22" t="s">
        <v>2</v>
      </c>
      <c r="F476" s="22" t="s">
        <v>112</v>
      </c>
      <c r="G476" s="25" t="s">
        <v>3</v>
      </c>
      <c r="H476" s="22">
        <v>1</v>
      </c>
      <c r="I476" s="22">
        <f t="shared" si="10"/>
        <v>0.05</v>
      </c>
      <c r="J476" s="22">
        <v>40</v>
      </c>
      <c r="K476" s="22"/>
      <c r="L476" s="22"/>
      <c r="M476" s="22"/>
      <c r="N476" s="22"/>
      <c r="O476" s="22"/>
      <c r="P476" s="22"/>
      <c r="Q476" s="22"/>
      <c r="R476" s="22"/>
      <c r="S476" s="22"/>
      <c r="T476" s="22">
        <v>5</v>
      </c>
      <c r="U476" s="22"/>
      <c r="V476" s="22"/>
      <c r="W476" s="22">
        <v>5</v>
      </c>
      <c r="X476" s="22"/>
      <c r="Y476" s="22"/>
      <c r="Z476" s="22"/>
      <c r="AA476" s="22"/>
      <c r="AB476" s="22"/>
    </row>
    <row r="477" spans="1:42" x14ac:dyDescent="0.25">
      <c r="A477" s="24">
        <v>41611</v>
      </c>
      <c r="B477" s="22">
        <v>1</v>
      </c>
      <c r="C477" s="22" t="s">
        <v>135</v>
      </c>
      <c r="D477" s="22" t="s">
        <v>138</v>
      </c>
      <c r="E477" s="22" t="s">
        <v>2</v>
      </c>
      <c r="F477" s="22" t="s">
        <v>112</v>
      </c>
      <c r="G477" s="25" t="s">
        <v>3</v>
      </c>
      <c r="H477" s="22">
        <v>1</v>
      </c>
      <c r="I477" s="22">
        <f t="shared" si="10"/>
        <v>0.05</v>
      </c>
      <c r="J477" s="22">
        <v>40</v>
      </c>
      <c r="K477" s="22"/>
      <c r="L477" s="22"/>
      <c r="M477" s="22"/>
      <c r="N477" s="22"/>
      <c r="O477" s="22"/>
      <c r="P477" s="22"/>
      <c r="Q477" s="22"/>
      <c r="R477" s="22"/>
      <c r="S477" s="22"/>
      <c r="T477" s="22">
        <v>5</v>
      </c>
      <c r="U477" s="22"/>
      <c r="V477" s="22"/>
      <c r="W477" s="22">
        <v>5</v>
      </c>
      <c r="X477" s="22"/>
      <c r="Y477" s="22"/>
      <c r="Z477" s="22"/>
      <c r="AA477" s="22"/>
      <c r="AB477" s="22"/>
    </row>
    <row r="478" spans="1:42" x14ac:dyDescent="0.25">
      <c r="A478" s="24">
        <v>41611</v>
      </c>
      <c r="B478" s="22">
        <v>1</v>
      </c>
      <c r="C478" s="22" t="s">
        <v>135</v>
      </c>
      <c r="D478" s="22" t="s">
        <v>138</v>
      </c>
      <c r="E478" s="22" t="s">
        <v>2</v>
      </c>
      <c r="F478" s="22" t="s">
        <v>112</v>
      </c>
      <c r="G478" s="25" t="s">
        <v>3</v>
      </c>
      <c r="H478" s="22">
        <v>1</v>
      </c>
      <c r="I478" s="22">
        <f t="shared" si="10"/>
        <v>0.05</v>
      </c>
      <c r="J478" s="22">
        <v>40</v>
      </c>
      <c r="K478" s="22"/>
      <c r="L478" s="22"/>
      <c r="M478" s="22"/>
      <c r="N478" s="22"/>
      <c r="O478" s="22"/>
      <c r="P478" s="22" t="s">
        <v>55</v>
      </c>
      <c r="Q478" s="22"/>
      <c r="R478" s="22"/>
      <c r="S478" s="22"/>
      <c r="T478" s="22">
        <v>5</v>
      </c>
      <c r="U478" s="22"/>
      <c r="V478" s="22"/>
      <c r="W478" s="22">
        <v>5</v>
      </c>
      <c r="X478" s="22"/>
      <c r="Y478" s="22">
        <v>0</v>
      </c>
      <c r="Z478" s="22">
        <f>H478*Y478</f>
        <v>0</v>
      </c>
      <c r="AA478" s="22"/>
      <c r="AB478" s="22"/>
    </row>
    <row r="479" spans="1:42" x14ac:dyDescent="0.25">
      <c r="A479" s="24">
        <v>41611</v>
      </c>
      <c r="B479" s="22">
        <v>1</v>
      </c>
      <c r="C479" s="22" t="s">
        <v>135</v>
      </c>
      <c r="D479" s="22" t="s">
        <v>138</v>
      </c>
      <c r="E479" s="22" t="s">
        <v>2</v>
      </c>
      <c r="F479" s="22" t="s">
        <v>112</v>
      </c>
      <c r="G479" s="25" t="s">
        <v>3</v>
      </c>
      <c r="H479" s="22">
        <v>1</v>
      </c>
      <c r="I479" s="22">
        <f t="shared" si="10"/>
        <v>0.05</v>
      </c>
      <c r="J479" s="22">
        <v>40</v>
      </c>
      <c r="K479" s="22"/>
      <c r="L479" s="22"/>
      <c r="M479" s="22"/>
      <c r="N479" s="22"/>
      <c r="O479" s="22"/>
      <c r="P479" s="22" t="s">
        <v>55</v>
      </c>
      <c r="Q479" s="22"/>
      <c r="R479" s="22"/>
      <c r="S479" s="22"/>
      <c r="T479" s="22">
        <v>6</v>
      </c>
      <c r="U479" s="22"/>
      <c r="V479" s="22"/>
      <c r="W479" s="22">
        <v>6</v>
      </c>
      <c r="X479" s="22"/>
      <c r="Y479" s="22">
        <v>0</v>
      </c>
      <c r="Z479" s="22">
        <f>H479*Y479</f>
        <v>0</v>
      </c>
      <c r="AA479" s="22"/>
      <c r="AB479" s="22"/>
    </row>
    <row r="480" spans="1:42" x14ac:dyDescent="0.25">
      <c r="A480" s="24">
        <v>41611</v>
      </c>
      <c r="B480" s="22">
        <v>1</v>
      </c>
      <c r="C480" s="22" t="s">
        <v>135</v>
      </c>
      <c r="D480" s="22" t="s">
        <v>138</v>
      </c>
      <c r="E480" s="22" t="s">
        <v>2</v>
      </c>
      <c r="F480" s="22" t="s">
        <v>112</v>
      </c>
      <c r="G480" s="25" t="s">
        <v>3</v>
      </c>
      <c r="H480" s="22">
        <v>1</v>
      </c>
      <c r="I480" s="22">
        <f t="shared" si="10"/>
        <v>0.05</v>
      </c>
      <c r="J480" s="22">
        <v>40</v>
      </c>
      <c r="K480" s="22"/>
      <c r="L480" s="22"/>
      <c r="M480" s="22"/>
      <c r="N480" s="22"/>
      <c r="O480" s="22"/>
      <c r="P480" s="22" t="s">
        <v>55</v>
      </c>
      <c r="Q480" s="22"/>
      <c r="R480" s="22"/>
      <c r="S480" s="22"/>
      <c r="T480" s="22">
        <v>8</v>
      </c>
      <c r="U480" s="22"/>
      <c r="V480" s="22"/>
      <c r="W480" s="22">
        <v>8</v>
      </c>
      <c r="X480" s="22"/>
      <c r="Y480" s="22">
        <v>0</v>
      </c>
      <c r="Z480" s="22">
        <f>H480*Y480</f>
        <v>0</v>
      </c>
      <c r="AA480" s="22"/>
      <c r="AB480" s="22"/>
    </row>
    <row r="481" spans="1:42" x14ac:dyDescent="0.25">
      <c r="A481" s="24">
        <v>41611</v>
      </c>
      <c r="B481" s="22">
        <v>1</v>
      </c>
      <c r="C481" s="22" t="s">
        <v>135</v>
      </c>
      <c r="D481" s="22" t="s">
        <v>138</v>
      </c>
      <c r="E481" s="22" t="s">
        <v>2</v>
      </c>
      <c r="F481" s="22" t="s">
        <v>112</v>
      </c>
      <c r="G481" s="25" t="s">
        <v>57</v>
      </c>
      <c r="H481" s="22">
        <v>1</v>
      </c>
      <c r="I481" s="22">
        <f t="shared" si="10"/>
        <v>0.05</v>
      </c>
      <c r="J481" s="22">
        <v>40</v>
      </c>
      <c r="K481" s="22"/>
      <c r="L481" s="22"/>
      <c r="M481" s="22"/>
      <c r="N481" s="22"/>
      <c r="O481" s="22"/>
      <c r="P481" s="22" t="s">
        <v>55</v>
      </c>
      <c r="Q481" s="22"/>
      <c r="R481" s="22"/>
      <c r="S481" s="22"/>
      <c r="T481" s="22">
        <v>6</v>
      </c>
      <c r="U481" s="22"/>
      <c r="V481" s="22"/>
      <c r="W481" s="22">
        <v>6</v>
      </c>
      <c r="X481" s="22"/>
      <c r="Y481" s="22">
        <v>0</v>
      </c>
      <c r="Z481" s="22">
        <f>H481*Y481</f>
        <v>0</v>
      </c>
      <c r="AA481" s="22"/>
      <c r="AB481" s="22"/>
    </row>
    <row r="482" spans="1:42" x14ac:dyDescent="0.25">
      <c r="A482" s="24">
        <v>41611</v>
      </c>
      <c r="B482" s="22">
        <v>1</v>
      </c>
      <c r="C482" s="22" t="s">
        <v>135</v>
      </c>
      <c r="D482" s="22" t="s">
        <v>138</v>
      </c>
      <c r="E482" s="22" t="s">
        <v>2</v>
      </c>
      <c r="F482" s="22" t="s">
        <v>112</v>
      </c>
      <c r="G482" s="25" t="s">
        <v>57</v>
      </c>
      <c r="H482" s="22">
        <v>1</v>
      </c>
      <c r="I482" s="22">
        <f t="shared" si="10"/>
        <v>0.05</v>
      </c>
      <c r="J482" s="22">
        <v>40</v>
      </c>
      <c r="K482" s="22"/>
      <c r="L482" s="22"/>
      <c r="M482" s="22"/>
      <c r="N482" s="22"/>
      <c r="O482" s="22"/>
      <c r="P482" s="22"/>
      <c r="Q482" s="22"/>
      <c r="R482" s="22"/>
      <c r="S482" s="22"/>
      <c r="T482" s="22">
        <v>5</v>
      </c>
      <c r="U482" s="22"/>
      <c r="V482" s="22"/>
      <c r="W482" s="22">
        <v>5</v>
      </c>
      <c r="X482" s="22"/>
      <c r="Y482" s="22"/>
      <c r="Z482" s="22"/>
      <c r="AA482" s="22"/>
      <c r="AB482" s="22"/>
    </row>
    <row r="483" spans="1:42" s="33" customFormat="1" x14ac:dyDescent="0.25">
      <c r="A483" s="24">
        <v>41611</v>
      </c>
      <c r="B483" s="40">
        <v>1</v>
      </c>
      <c r="C483" s="22" t="s">
        <v>135</v>
      </c>
      <c r="D483" s="40" t="s">
        <v>138</v>
      </c>
      <c r="E483" s="40" t="s">
        <v>2</v>
      </c>
      <c r="F483" s="40" t="s">
        <v>112</v>
      </c>
      <c r="G483" s="42" t="s">
        <v>57</v>
      </c>
      <c r="H483" s="40">
        <v>1</v>
      </c>
      <c r="I483" s="22">
        <f t="shared" si="10"/>
        <v>0.05</v>
      </c>
      <c r="J483" s="22">
        <v>40</v>
      </c>
      <c r="K483" s="22"/>
      <c r="L483" s="22"/>
      <c r="M483" s="22"/>
      <c r="N483" s="22"/>
      <c r="O483" s="22"/>
      <c r="P483" s="22" t="s">
        <v>55</v>
      </c>
      <c r="Q483" s="40"/>
      <c r="R483" s="22"/>
      <c r="S483" s="22"/>
      <c r="T483" s="22">
        <v>5</v>
      </c>
      <c r="U483" s="22"/>
      <c r="V483" s="22"/>
      <c r="W483" s="22">
        <v>5</v>
      </c>
      <c r="X483" s="22"/>
      <c r="Y483" s="22">
        <v>0</v>
      </c>
      <c r="Z483" s="22">
        <f>H483*Y483</f>
        <v>0</v>
      </c>
      <c r="AA483" s="22"/>
      <c r="AB483" s="22"/>
    </row>
    <row r="484" spans="1:42" x14ac:dyDescent="0.25">
      <c r="A484" s="24">
        <v>41611</v>
      </c>
      <c r="B484" s="22">
        <v>1</v>
      </c>
      <c r="C484" s="22" t="s">
        <v>135</v>
      </c>
      <c r="D484" s="22" t="s">
        <v>138</v>
      </c>
      <c r="E484" s="22" t="s">
        <v>2</v>
      </c>
      <c r="F484" s="22" t="s">
        <v>112</v>
      </c>
      <c r="G484" s="25" t="s">
        <v>11</v>
      </c>
      <c r="H484" s="22">
        <v>1</v>
      </c>
      <c r="I484" s="22">
        <f t="shared" si="10"/>
        <v>0.05</v>
      </c>
      <c r="J484" s="22">
        <v>40</v>
      </c>
      <c r="K484" s="22"/>
      <c r="L484" s="22"/>
      <c r="M484" s="22"/>
      <c r="N484" s="22"/>
      <c r="O484" s="22"/>
      <c r="P484" s="22" t="s">
        <v>55</v>
      </c>
      <c r="Q484" s="22"/>
      <c r="R484" s="22"/>
      <c r="S484" s="22"/>
      <c r="T484" s="22">
        <v>6</v>
      </c>
      <c r="U484" s="22"/>
      <c r="V484" s="22"/>
      <c r="W484" s="22">
        <v>6</v>
      </c>
      <c r="X484" s="22"/>
      <c r="Y484" s="22">
        <v>0</v>
      </c>
      <c r="Z484" s="22">
        <f>H484*Y484</f>
        <v>0</v>
      </c>
      <c r="AA484" s="22"/>
      <c r="AB484" s="22"/>
    </row>
    <row r="485" spans="1:42" x14ac:dyDescent="0.25">
      <c r="A485" s="24">
        <v>41611</v>
      </c>
      <c r="B485" s="22">
        <v>1</v>
      </c>
      <c r="C485" s="22" t="s">
        <v>135</v>
      </c>
      <c r="D485" s="22" t="s">
        <v>138</v>
      </c>
      <c r="E485" s="22" t="s">
        <v>2</v>
      </c>
      <c r="F485" s="22" t="s">
        <v>112</v>
      </c>
      <c r="G485" s="25" t="s">
        <v>16</v>
      </c>
      <c r="H485" s="22">
        <v>1</v>
      </c>
      <c r="I485" s="22">
        <f t="shared" si="10"/>
        <v>0.05</v>
      </c>
      <c r="J485" s="22">
        <v>40</v>
      </c>
      <c r="K485" s="22"/>
      <c r="L485" s="22"/>
      <c r="M485" s="22"/>
      <c r="N485" s="22"/>
      <c r="O485" s="22"/>
      <c r="P485" s="22"/>
      <c r="Q485" s="22"/>
      <c r="R485" s="22"/>
      <c r="S485" s="22"/>
      <c r="T485" s="22">
        <v>5</v>
      </c>
      <c r="U485" s="22"/>
      <c r="V485" s="22"/>
      <c r="W485" s="22">
        <v>5</v>
      </c>
      <c r="X485" s="22"/>
      <c r="Y485" s="22"/>
      <c r="Z485" s="22"/>
      <c r="AA485" s="22"/>
      <c r="AB485" s="22"/>
    </row>
    <row r="486" spans="1:42" x14ac:dyDescent="0.25">
      <c r="A486" s="24">
        <v>41611</v>
      </c>
      <c r="B486" s="22">
        <v>1</v>
      </c>
      <c r="C486" s="22" t="s">
        <v>135</v>
      </c>
      <c r="D486" s="22" t="s">
        <v>138</v>
      </c>
      <c r="E486" s="22" t="s">
        <v>2</v>
      </c>
      <c r="F486" s="22" t="s">
        <v>112</v>
      </c>
      <c r="G486" s="25" t="s">
        <v>16</v>
      </c>
      <c r="H486" s="22">
        <v>1</v>
      </c>
      <c r="I486" s="22">
        <f t="shared" si="10"/>
        <v>0.05</v>
      </c>
      <c r="J486" s="22">
        <v>40</v>
      </c>
      <c r="K486" s="22"/>
      <c r="L486" s="22"/>
      <c r="M486" s="22"/>
      <c r="N486" s="22"/>
      <c r="O486" s="22"/>
      <c r="P486" s="22" t="s">
        <v>55</v>
      </c>
      <c r="Q486" s="22"/>
      <c r="R486" s="22"/>
      <c r="S486" s="22"/>
      <c r="T486" s="22">
        <v>5</v>
      </c>
      <c r="U486" s="22"/>
      <c r="V486" s="22"/>
      <c r="W486" s="22">
        <v>5</v>
      </c>
      <c r="X486" s="22"/>
      <c r="Y486" s="22">
        <v>0</v>
      </c>
      <c r="Z486" s="22">
        <f>H486*Y486</f>
        <v>0</v>
      </c>
      <c r="AA486" s="22"/>
      <c r="AB486" s="22"/>
    </row>
    <row r="487" spans="1:42" x14ac:dyDescent="0.25">
      <c r="A487" s="24">
        <v>41611</v>
      </c>
      <c r="B487" s="22">
        <v>1</v>
      </c>
      <c r="C487" s="22" t="s">
        <v>135</v>
      </c>
      <c r="D487" s="22" t="s">
        <v>138</v>
      </c>
      <c r="E487" s="22" t="s">
        <v>2</v>
      </c>
      <c r="F487" s="22" t="s">
        <v>112</v>
      </c>
      <c r="G487" s="25" t="s">
        <v>16</v>
      </c>
      <c r="H487" s="22">
        <v>1</v>
      </c>
      <c r="I487" s="22">
        <f t="shared" si="10"/>
        <v>0.05</v>
      </c>
      <c r="J487" s="22">
        <v>40</v>
      </c>
      <c r="K487" s="22"/>
      <c r="L487" s="22"/>
      <c r="M487" s="22"/>
      <c r="N487" s="22"/>
      <c r="O487" s="22"/>
      <c r="P487" s="22" t="s">
        <v>55</v>
      </c>
      <c r="Q487" s="22"/>
      <c r="R487" s="22"/>
      <c r="S487" s="22"/>
      <c r="T487" s="22">
        <v>12</v>
      </c>
      <c r="U487" s="22"/>
      <c r="V487" s="22"/>
      <c r="W487" s="22">
        <v>12</v>
      </c>
      <c r="X487" s="22"/>
      <c r="Y487" s="22">
        <v>0</v>
      </c>
      <c r="Z487" s="22">
        <f>H487*Y487</f>
        <v>0</v>
      </c>
      <c r="AA487" s="22"/>
      <c r="AB487" s="22"/>
    </row>
    <row r="488" spans="1:42" x14ac:dyDescent="0.25">
      <c r="A488" s="24">
        <v>41611</v>
      </c>
      <c r="B488" s="22">
        <v>1</v>
      </c>
      <c r="C488" s="22" t="s">
        <v>135</v>
      </c>
      <c r="D488" s="22" t="s">
        <v>138</v>
      </c>
      <c r="E488" s="22" t="s">
        <v>2</v>
      </c>
      <c r="F488" s="22" t="s">
        <v>112</v>
      </c>
      <c r="G488" s="25" t="s">
        <v>10</v>
      </c>
      <c r="H488" s="22">
        <v>1</v>
      </c>
      <c r="I488" s="22">
        <f t="shared" si="10"/>
        <v>0.05</v>
      </c>
      <c r="J488" s="22">
        <v>40</v>
      </c>
      <c r="K488" s="22"/>
      <c r="L488" s="22"/>
      <c r="M488" s="22"/>
      <c r="N488" s="22"/>
      <c r="O488" s="22"/>
      <c r="P488" s="22" t="s">
        <v>55</v>
      </c>
      <c r="Q488" s="22"/>
      <c r="R488" s="22"/>
      <c r="S488" s="22"/>
      <c r="T488" s="22">
        <v>5</v>
      </c>
      <c r="U488" s="22"/>
      <c r="V488" s="22"/>
      <c r="W488" s="22">
        <v>5</v>
      </c>
      <c r="X488" s="22"/>
      <c r="Y488" s="22">
        <v>0</v>
      </c>
      <c r="Z488" s="22">
        <f>H488*Y488</f>
        <v>0</v>
      </c>
      <c r="AA488" s="22"/>
      <c r="AB488" s="22"/>
    </row>
    <row r="489" spans="1:42" x14ac:dyDescent="0.25">
      <c r="A489" s="24">
        <v>41611</v>
      </c>
      <c r="B489" s="22">
        <v>1</v>
      </c>
      <c r="C489" s="22" t="s">
        <v>135</v>
      </c>
      <c r="D489" s="22" t="s">
        <v>138</v>
      </c>
      <c r="E489" s="22" t="s">
        <v>2</v>
      </c>
      <c r="F489" s="22" t="s">
        <v>112</v>
      </c>
      <c r="G489" s="25" t="s">
        <v>148</v>
      </c>
      <c r="H489" s="22">
        <v>1</v>
      </c>
      <c r="I489" s="22">
        <f t="shared" si="10"/>
        <v>0.05</v>
      </c>
      <c r="J489" s="22">
        <v>40</v>
      </c>
      <c r="K489" s="22"/>
      <c r="L489" s="22"/>
      <c r="M489" s="22"/>
      <c r="N489" s="22"/>
      <c r="O489" s="22"/>
      <c r="P489" s="22" t="s">
        <v>55</v>
      </c>
      <c r="Q489" s="22"/>
      <c r="R489" s="22"/>
      <c r="S489" s="22"/>
      <c r="T489" s="22">
        <v>5</v>
      </c>
      <c r="U489" s="22"/>
      <c r="V489" s="22"/>
      <c r="W489" s="22">
        <v>5</v>
      </c>
      <c r="X489" s="22"/>
      <c r="Y489" s="22">
        <v>0</v>
      </c>
      <c r="Z489" s="22">
        <f>H489*Y489</f>
        <v>0</v>
      </c>
      <c r="AA489" s="22"/>
      <c r="AB489" s="22"/>
    </row>
    <row r="490" spans="1:42" x14ac:dyDescent="0.25">
      <c r="A490" s="24">
        <v>41611</v>
      </c>
      <c r="B490" s="132">
        <v>1</v>
      </c>
      <c r="C490" s="22" t="s">
        <v>109</v>
      </c>
      <c r="D490" s="132" t="s">
        <v>241</v>
      </c>
      <c r="E490" s="132" t="s">
        <v>111</v>
      </c>
      <c r="F490" s="132" t="s">
        <v>112</v>
      </c>
      <c r="G490" s="139" t="s">
        <v>57</v>
      </c>
      <c r="H490" s="132">
        <v>1</v>
      </c>
      <c r="I490" s="22">
        <f t="shared" si="10"/>
        <v>0.05</v>
      </c>
      <c r="J490" s="22">
        <v>34</v>
      </c>
      <c r="K490" s="22"/>
      <c r="L490" s="22"/>
      <c r="M490" s="22"/>
      <c r="N490" s="22"/>
      <c r="O490" s="22"/>
      <c r="P490" s="22" t="s">
        <v>4</v>
      </c>
      <c r="Q490" s="132">
        <v>1</v>
      </c>
      <c r="R490" s="22" t="s">
        <v>343</v>
      </c>
      <c r="S490" s="22" t="s">
        <v>5</v>
      </c>
      <c r="T490" s="22">
        <v>8</v>
      </c>
      <c r="U490" s="22"/>
      <c r="V490" s="22"/>
      <c r="W490" s="22">
        <v>8</v>
      </c>
      <c r="X490" s="22"/>
      <c r="Y490" s="22">
        <v>0</v>
      </c>
      <c r="Z490" s="22">
        <v>0</v>
      </c>
      <c r="AA490" s="22"/>
      <c r="AB490" s="22"/>
      <c r="AC490" s="47">
        <v>1</v>
      </c>
      <c r="AD490" s="47" t="s">
        <v>251</v>
      </c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</row>
    <row r="491" spans="1:42" x14ac:dyDescent="0.25">
      <c r="A491" s="24">
        <v>41611</v>
      </c>
      <c r="B491" s="22">
        <v>1</v>
      </c>
      <c r="C491" s="22" t="s">
        <v>109</v>
      </c>
      <c r="D491" s="22" t="s">
        <v>241</v>
      </c>
      <c r="E491" s="22" t="s">
        <v>111</v>
      </c>
      <c r="F491" s="22" t="s">
        <v>112</v>
      </c>
      <c r="G491" s="25" t="s">
        <v>10</v>
      </c>
      <c r="H491" s="22">
        <v>1</v>
      </c>
      <c r="I491" s="22">
        <f t="shared" si="10"/>
        <v>0.05</v>
      </c>
      <c r="J491" s="22">
        <v>34</v>
      </c>
      <c r="K491" s="22"/>
      <c r="L491" s="22"/>
      <c r="M491" s="22"/>
      <c r="N491" s="22"/>
      <c r="O491" s="22"/>
      <c r="P491" s="22" t="s">
        <v>4</v>
      </c>
      <c r="Q491" s="22">
        <v>2</v>
      </c>
      <c r="R491" s="22" t="s">
        <v>344</v>
      </c>
      <c r="S491" s="22" t="s">
        <v>5</v>
      </c>
      <c r="T491" s="22">
        <v>10</v>
      </c>
      <c r="U491" s="22"/>
      <c r="V491" s="22"/>
      <c r="W491" s="22">
        <v>10</v>
      </c>
      <c r="X491" s="22"/>
      <c r="Y491" s="22">
        <v>0</v>
      </c>
      <c r="Z491" s="22">
        <v>0</v>
      </c>
      <c r="AA491" s="22"/>
      <c r="AB491" s="22"/>
      <c r="AC491" s="47">
        <v>0</v>
      </c>
    </row>
    <row r="492" spans="1:42" x14ac:dyDescent="0.25">
      <c r="A492" s="24">
        <v>41611</v>
      </c>
      <c r="B492" s="22">
        <v>1</v>
      </c>
      <c r="C492" s="22" t="s">
        <v>109</v>
      </c>
      <c r="D492" s="22" t="s">
        <v>241</v>
      </c>
      <c r="E492" s="22" t="s">
        <v>111</v>
      </c>
      <c r="F492" s="22" t="s">
        <v>112</v>
      </c>
      <c r="G492" s="25" t="s">
        <v>9</v>
      </c>
      <c r="H492" s="22">
        <v>1</v>
      </c>
      <c r="I492" s="22">
        <f t="shared" si="10"/>
        <v>0.05</v>
      </c>
      <c r="J492" s="22">
        <v>34</v>
      </c>
      <c r="K492" s="22"/>
      <c r="L492" s="22"/>
      <c r="M492" s="22"/>
      <c r="N492" s="22"/>
      <c r="O492" s="22"/>
      <c r="P492" s="22" t="s">
        <v>4</v>
      </c>
      <c r="Q492" s="22">
        <v>3</v>
      </c>
      <c r="R492" s="22" t="s">
        <v>345</v>
      </c>
      <c r="S492" s="22" t="s">
        <v>5</v>
      </c>
      <c r="T492" s="22">
        <v>22</v>
      </c>
      <c r="U492" s="22"/>
      <c r="V492" s="22"/>
      <c r="W492" s="22">
        <v>22</v>
      </c>
      <c r="X492" s="22"/>
      <c r="Y492" s="22">
        <v>0</v>
      </c>
      <c r="Z492" s="22">
        <v>0</v>
      </c>
      <c r="AA492" s="22"/>
      <c r="AB492" s="22"/>
      <c r="AC492" s="6">
        <v>1</v>
      </c>
      <c r="AD492" s="6" t="s">
        <v>127</v>
      </c>
    </row>
    <row r="493" spans="1:42" x14ac:dyDescent="0.25">
      <c r="A493" s="24">
        <v>41611</v>
      </c>
      <c r="B493" s="22">
        <v>1</v>
      </c>
      <c r="C493" s="22" t="s">
        <v>109</v>
      </c>
      <c r="D493" s="22" t="s">
        <v>241</v>
      </c>
      <c r="E493" s="22" t="s">
        <v>111</v>
      </c>
      <c r="F493" s="22" t="s">
        <v>112</v>
      </c>
      <c r="G493" s="25" t="s">
        <v>10</v>
      </c>
      <c r="H493" s="22">
        <v>1</v>
      </c>
      <c r="I493" s="22">
        <f t="shared" si="10"/>
        <v>0.05</v>
      </c>
      <c r="J493" s="22">
        <v>34</v>
      </c>
      <c r="K493" s="22"/>
      <c r="L493" s="22"/>
      <c r="M493" s="22"/>
      <c r="N493" s="22"/>
      <c r="O493" s="22"/>
      <c r="P493" s="22" t="s">
        <v>4</v>
      </c>
      <c r="Q493" s="22">
        <v>4</v>
      </c>
      <c r="R493" s="22" t="s">
        <v>346</v>
      </c>
      <c r="S493" s="22" t="s">
        <v>8</v>
      </c>
      <c r="T493" s="22">
        <v>11</v>
      </c>
      <c r="U493" s="22"/>
      <c r="V493" s="22"/>
      <c r="W493" s="22">
        <v>11</v>
      </c>
      <c r="X493" s="22"/>
      <c r="Y493" s="22">
        <v>1</v>
      </c>
      <c r="Z493" s="22">
        <v>1</v>
      </c>
      <c r="AA493" s="22" t="s">
        <v>113</v>
      </c>
      <c r="AB493" s="22" t="s">
        <v>191</v>
      </c>
      <c r="AC493" s="6">
        <v>1</v>
      </c>
      <c r="AD493" s="6" t="s">
        <v>250</v>
      </c>
    </row>
    <row r="494" spans="1:42" x14ac:dyDescent="0.25">
      <c r="A494" s="24">
        <v>41611</v>
      </c>
      <c r="B494" s="22">
        <v>1</v>
      </c>
      <c r="C494" s="22" t="s">
        <v>109</v>
      </c>
      <c r="D494" s="22" t="s">
        <v>241</v>
      </c>
      <c r="E494" s="22" t="s">
        <v>111</v>
      </c>
      <c r="F494" s="22" t="s">
        <v>112</v>
      </c>
      <c r="G494" s="25" t="s">
        <v>10</v>
      </c>
      <c r="H494" s="22">
        <v>1</v>
      </c>
      <c r="I494" s="22">
        <f t="shared" si="10"/>
        <v>0.05</v>
      </c>
      <c r="J494" s="22">
        <v>34</v>
      </c>
      <c r="K494" s="22"/>
      <c r="L494" s="22"/>
      <c r="M494" s="22"/>
      <c r="N494" s="22"/>
      <c r="O494" s="22"/>
      <c r="P494" s="22" t="s">
        <v>4</v>
      </c>
      <c r="Q494" s="22">
        <v>5</v>
      </c>
      <c r="R494" s="22" t="s">
        <v>347</v>
      </c>
      <c r="S494" s="22" t="s">
        <v>36</v>
      </c>
      <c r="T494" s="22">
        <v>12</v>
      </c>
      <c r="U494" s="22"/>
      <c r="V494" s="22"/>
      <c r="W494" s="22">
        <v>12</v>
      </c>
      <c r="X494" s="22"/>
      <c r="Y494" s="22">
        <v>0</v>
      </c>
      <c r="Z494" s="22">
        <v>0</v>
      </c>
      <c r="AA494" s="22"/>
      <c r="AB494" s="22"/>
      <c r="AC494" s="6">
        <v>0</v>
      </c>
    </row>
    <row r="495" spans="1:42" x14ac:dyDescent="0.25">
      <c r="A495" s="24">
        <v>41611</v>
      </c>
      <c r="B495" s="22">
        <v>1</v>
      </c>
      <c r="C495" s="22" t="s">
        <v>109</v>
      </c>
      <c r="D495" s="22" t="s">
        <v>241</v>
      </c>
      <c r="E495" s="22" t="s">
        <v>111</v>
      </c>
      <c r="F495" s="22" t="s">
        <v>112</v>
      </c>
      <c r="G495" s="25" t="s">
        <v>9</v>
      </c>
      <c r="H495" s="22">
        <v>1</v>
      </c>
      <c r="I495" s="22">
        <f t="shared" si="10"/>
        <v>0.05</v>
      </c>
      <c r="J495" s="22">
        <v>34</v>
      </c>
      <c r="K495" s="22"/>
      <c r="L495" s="22"/>
      <c r="M495" s="22"/>
      <c r="N495" s="22"/>
      <c r="O495" s="22"/>
      <c r="P495" s="22" t="s">
        <v>4</v>
      </c>
      <c r="Q495" s="22">
        <v>6</v>
      </c>
      <c r="R495" s="22" t="s">
        <v>348</v>
      </c>
      <c r="S495" s="22" t="s">
        <v>8</v>
      </c>
      <c r="T495" s="22">
        <v>26</v>
      </c>
      <c r="U495" s="22"/>
      <c r="V495" s="22"/>
      <c r="W495" s="22">
        <v>26</v>
      </c>
      <c r="X495" s="22"/>
      <c r="Y495" s="22">
        <v>0</v>
      </c>
      <c r="Z495" s="22">
        <v>0</v>
      </c>
      <c r="AA495" s="22"/>
      <c r="AB495" s="22"/>
      <c r="AC495" s="6">
        <v>1</v>
      </c>
      <c r="AD495" s="6" t="s">
        <v>252</v>
      </c>
    </row>
    <row r="496" spans="1:42" x14ac:dyDescent="0.25">
      <c r="A496" s="24">
        <v>41611</v>
      </c>
      <c r="B496" s="22">
        <v>1</v>
      </c>
      <c r="C496" s="22" t="s">
        <v>109</v>
      </c>
      <c r="D496" s="22" t="s">
        <v>241</v>
      </c>
      <c r="E496" s="22" t="s">
        <v>111</v>
      </c>
      <c r="F496" s="22" t="s">
        <v>112</v>
      </c>
      <c r="G496" s="25" t="s">
        <v>9</v>
      </c>
      <c r="H496" s="22">
        <v>1</v>
      </c>
      <c r="I496" s="22">
        <f t="shared" si="10"/>
        <v>0.05</v>
      </c>
      <c r="J496" s="22">
        <v>34</v>
      </c>
      <c r="K496" s="22"/>
      <c r="L496" s="22"/>
      <c r="M496" s="22"/>
      <c r="N496" s="22"/>
      <c r="O496" s="22"/>
      <c r="P496" s="22" t="s">
        <v>4</v>
      </c>
      <c r="Q496" s="22">
        <v>7</v>
      </c>
      <c r="R496" s="22">
        <v>20</v>
      </c>
      <c r="S496" s="22" t="s">
        <v>5</v>
      </c>
      <c r="T496" s="22">
        <v>22</v>
      </c>
      <c r="U496" s="22"/>
      <c r="V496" s="22"/>
      <c r="W496" s="22">
        <v>22</v>
      </c>
      <c r="X496" s="22"/>
      <c r="Y496" s="22">
        <v>0</v>
      </c>
      <c r="Z496" s="22">
        <v>0</v>
      </c>
      <c r="AA496" s="22"/>
      <c r="AB496" s="22"/>
      <c r="AC496" s="47">
        <v>1</v>
      </c>
      <c r="AD496" s="6" t="s">
        <v>127</v>
      </c>
    </row>
    <row r="497" spans="1:42" x14ac:dyDescent="0.25">
      <c r="A497" s="24">
        <v>41611</v>
      </c>
      <c r="B497" s="22">
        <v>1</v>
      </c>
      <c r="C497" s="22" t="s">
        <v>109</v>
      </c>
      <c r="D497" s="22" t="s">
        <v>241</v>
      </c>
      <c r="E497" s="22" t="s">
        <v>111</v>
      </c>
      <c r="F497" s="22" t="s">
        <v>112</v>
      </c>
      <c r="G497" s="25" t="s">
        <v>3</v>
      </c>
      <c r="H497" s="22">
        <v>1</v>
      </c>
      <c r="I497" s="22">
        <f t="shared" si="10"/>
        <v>0.05</v>
      </c>
      <c r="J497" s="22">
        <v>34</v>
      </c>
      <c r="K497" s="22"/>
      <c r="L497" s="22"/>
      <c r="M497" s="22"/>
      <c r="N497" s="22"/>
      <c r="O497" s="22"/>
      <c r="P497" s="22"/>
      <c r="Q497" s="22"/>
      <c r="R497" s="22"/>
      <c r="S497" s="22"/>
      <c r="T497" s="22">
        <v>5</v>
      </c>
      <c r="U497" s="22"/>
      <c r="V497" s="22"/>
      <c r="W497" s="22">
        <v>5</v>
      </c>
      <c r="X497" s="22"/>
      <c r="Y497" s="22"/>
      <c r="Z497" s="22"/>
      <c r="AA497" s="22"/>
      <c r="AB497" s="22"/>
      <c r="AC497" s="6">
        <v>0</v>
      </c>
    </row>
    <row r="498" spans="1:42" x14ac:dyDescent="0.25">
      <c r="A498" s="24">
        <v>41611</v>
      </c>
      <c r="B498" s="22">
        <v>1</v>
      </c>
      <c r="C498" s="22" t="s">
        <v>109</v>
      </c>
      <c r="D498" s="22" t="s">
        <v>241</v>
      </c>
      <c r="E498" s="22" t="s">
        <v>111</v>
      </c>
      <c r="F498" s="22" t="s">
        <v>112</v>
      </c>
      <c r="G498" s="25" t="s">
        <v>3</v>
      </c>
      <c r="H498" s="22">
        <v>1</v>
      </c>
      <c r="I498" s="22">
        <f t="shared" si="10"/>
        <v>0.05</v>
      </c>
      <c r="J498" s="22">
        <v>34</v>
      </c>
      <c r="K498" s="22"/>
      <c r="L498" s="22"/>
      <c r="M498" s="22"/>
      <c r="N498" s="22"/>
      <c r="O498" s="22"/>
      <c r="P498" s="22"/>
      <c r="Q498" s="22"/>
      <c r="R498" s="22"/>
      <c r="S498" s="22"/>
      <c r="T498" s="22">
        <v>5</v>
      </c>
      <c r="U498" s="22"/>
      <c r="V498" s="22"/>
      <c r="W498" s="22">
        <v>5</v>
      </c>
      <c r="X498" s="22"/>
      <c r="Y498" s="22"/>
      <c r="Z498" s="22"/>
      <c r="AA498" s="22"/>
      <c r="AB498" s="22"/>
    </row>
    <row r="499" spans="1:42" x14ac:dyDescent="0.25">
      <c r="A499" s="24">
        <v>41611</v>
      </c>
      <c r="B499" s="22">
        <v>1</v>
      </c>
      <c r="C499" s="22" t="s">
        <v>109</v>
      </c>
      <c r="D499" s="22" t="s">
        <v>241</v>
      </c>
      <c r="E499" s="22" t="s">
        <v>111</v>
      </c>
      <c r="F499" s="22" t="s">
        <v>112</v>
      </c>
      <c r="G499" s="25" t="s">
        <v>3</v>
      </c>
      <c r="H499" s="22">
        <v>1</v>
      </c>
      <c r="I499" s="22">
        <f t="shared" si="10"/>
        <v>0.05</v>
      </c>
      <c r="J499" s="22">
        <v>34</v>
      </c>
      <c r="K499" s="22"/>
      <c r="L499" s="22"/>
      <c r="M499" s="22"/>
      <c r="N499" s="22"/>
      <c r="O499" s="22"/>
      <c r="P499" s="22"/>
      <c r="Q499" s="22"/>
      <c r="R499" s="22"/>
      <c r="S499" s="22"/>
      <c r="T499" s="22">
        <v>5</v>
      </c>
      <c r="U499" s="22"/>
      <c r="V499" s="22"/>
      <c r="W499" s="22">
        <v>5</v>
      </c>
      <c r="X499" s="22"/>
      <c r="Y499" s="22"/>
      <c r="Z499" s="22"/>
      <c r="AA499" s="22"/>
      <c r="AB499" s="22"/>
    </row>
    <row r="500" spans="1:42" x14ac:dyDescent="0.25">
      <c r="A500" s="24">
        <v>41611</v>
      </c>
      <c r="B500" s="22">
        <v>1</v>
      </c>
      <c r="C500" s="22" t="s">
        <v>109</v>
      </c>
      <c r="D500" s="22" t="s">
        <v>241</v>
      </c>
      <c r="E500" s="22" t="s">
        <v>111</v>
      </c>
      <c r="F500" s="22" t="s">
        <v>112</v>
      </c>
      <c r="G500" s="25" t="s">
        <v>3</v>
      </c>
      <c r="H500" s="22">
        <v>1</v>
      </c>
      <c r="I500" s="22">
        <f t="shared" si="10"/>
        <v>0.05</v>
      </c>
      <c r="J500" s="22">
        <v>34</v>
      </c>
      <c r="K500" s="22"/>
      <c r="L500" s="22"/>
      <c r="M500" s="22"/>
      <c r="N500" s="22"/>
      <c r="O500" s="22"/>
      <c r="P500" s="22"/>
      <c r="Q500" s="22"/>
      <c r="R500" s="22"/>
      <c r="S500" s="22"/>
      <c r="T500" s="22">
        <v>5</v>
      </c>
      <c r="U500" s="22"/>
      <c r="V500" s="22"/>
      <c r="W500" s="22">
        <v>5</v>
      </c>
      <c r="X500" s="22"/>
      <c r="Y500" s="22"/>
      <c r="Z500" s="22"/>
      <c r="AA500" s="22"/>
      <c r="AB500" s="22"/>
    </row>
    <row r="501" spans="1:42" x14ac:dyDescent="0.25">
      <c r="A501" s="24">
        <v>41611</v>
      </c>
      <c r="B501" s="22">
        <v>1</v>
      </c>
      <c r="C501" s="22" t="s">
        <v>109</v>
      </c>
      <c r="D501" s="22" t="s">
        <v>241</v>
      </c>
      <c r="E501" s="22" t="s">
        <v>111</v>
      </c>
      <c r="F501" s="22" t="s">
        <v>112</v>
      </c>
      <c r="G501" s="25" t="s">
        <v>3</v>
      </c>
      <c r="H501" s="22">
        <v>1</v>
      </c>
      <c r="I501" s="22">
        <f t="shared" si="10"/>
        <v>0.05</v>
      </c>
      <c r="J501" s="22">
        <v>34</v>
      </c>
      <c r="K501" s="22"/>
      <c r="L501" s="22"/>
      <c r="M501" s="22"/>
      <c r="N501" s="22"/>
      <c r="O501" s="22"/>
      <c r="P501" s="22"/>
      <c r="Q501" s="22"/>
      <c r="R501" s="22"/>
      <c r="S501" s="22"/>
      <c r="T501" s="22">
        <v>5</v>
      </c>
      <c r="U501" s="22"/>
      <c r="V501" s="22"/>
      <c r="W501" s="22">
        <v>5</v>
      </c>
      <c r="X501" s="22"/>
      <c r="Y501" s="22"/>
      <c r="Z501" s="22"/>
      <c r="AA501" s="22"/>
      <c r="AB501" s="22"/>
    </row>
    <row r="502" spans="1:42" x14ac:dyDescent="0.25">
      <c r="A502" s="24">
        <v>41611</v>
      </c>
      <c r="B502" s="22">
        <v>1</v>
      </c>
      <c r="C502" s="22" t="s">
        <v>109</v>
      </c>
      <c r="D502" s="22" t="s">
        <v>241</v>
      </c>
      <c r="E502" s="22" t="s">
        <v>111</v>
      </c>
      <c r="F502" s="22" t="s">
        <v>112</v>
      </c>
      <c r="G502" s="25" t="s">
        <v>3</v>
      </c>
      <c r="H502" s="22">
        <v>1</v>
      </c>
      <c r="I502" s="22">
        <f t="shared" si="10"/>
        <v>0.05</v>
      </c>
      <c r="J502" s="22">
        <v>34</v>
      </c>
      <c r="K502" s="22"/>
      <c r="L502" s="22"/>
      <c r="M502" s="22"/>
      <c r="N502" s="22"/>
      <c r="O502" s="22"/>
      <c r="P502" s="22"/>
      <c r="Q502" s="22"/>
      <c r="R502" s="22"/>
      <c r="S502" s="22"/>
      <c r="T502" s="22">
        <v>5</v>
      </c>
      <c r="U502" s="22"/>
      <c r="V502" s="22"/>
      <c r="W502" s="22">
        <v>5</v>
      </c>
      <c r="X502" s="22"/>
      <c r="Y502" s="22"/>
      <c r="Z502" s="22"/>
      <c r="AA502" s="22"/>
      <c r="AB502" s="22"/>
    </row>
    <row r="503" spans="1:42" x14ac:dyDescent="0.25">
      <c r="A503" s="24">
        <v>41611</v>
      </c>
      <c r="B503" s="22">
        <v>1</v>
      </c>
      <c r="C503" s="22" t="s">
        <v>109</v>
      </c>
      <c r="D503" s="22" t="s">
        <v>241</v>
      </c>
      <c r="E503" s="22" t="s">
        <v>111</v>
      </c>
      <c r="F503" s="22" t="s">
        <v>112</v>
      </c>
      <c r="G503" s="25" t="s">
        <v>3</v>
      </c>
      <c r="H503" s="22">
        <v>1</v>
      </c>
      <c r="I503" s="22">
        <f t="shared" si="10"/>
        <v>0.05</v>
      </c>
      <c r="J503" s="22">
        <v>34</v>
      </c>
      <c r="K503" s="22"/>
      <c r="L503" s="22"/>
      <c r="M503" s="22"/>
      <c r="N503" s="22"/>
      <c r="O503" s="22"/>
      <c r="P503" s="22"/>
      <c r="Q503" s="22"/>
      <c r="R503" s="22"/>
      <c r="S503" s="22"/>
      <c r="T503" s="22">
        <v>5</v>
      </c>
      <c r="U503" s="22"/>
      <c r="V503" s="22"/>
      <c r="W503" s="22">
        <v>5</v>
      </c>
      <c r="X503" s="22"/>
      <c r="Y503" s="22"/>
      <c r="Z503" s="22"/>
      <c r="AA503" s="22"/>
      <c r="AB503" s="22"/>
    </row>
    <row r="504" spans="1:42" x14ac:dyDescent="0.25">
      <c r="A504" s="24">
        <v>41611</v>
      </c>
      <c r="B504" s="22">
        <v>1</v>
      </c>
      <c r="C504" s="22" t="s">
        <v>109</v>
      </c>
      <c r="D504" s="22" t="s">
        <v>241</v>
      </c>
      <c r="E504" s="22" t="s">
        <v>111</v>
      </c>
      <c r="F504" s="22" t="s">
        <v>112</v>
      </c>
      <c r="G504" s="25" t="s">
        <v>3</v>
      </c>
      <c r="H504" s="22">
        <v>1</v>
      </c>
      <c r="I504" s="22">
        <f t="shared" si="10"/>
        <v>0.05</v>
      </c>
      <c r="J504" s="22">
        <v>34</v>
      </c>
      <c r="K504" s="22"/>
      <c r="L504" s="22"/>
      <c r="M504" s="22"/>
      <c r="N504" s="22"/>
      <c r="O504" s="22"/>
      <c r="P504" s="22"/>
      <c r="Q504" s="22"/>
      <c r="R504" s="22"/>
      <c r="S504" s="22"/>
      <c r="T504" s="22">
        <v>5</v>
      </c>
      <c r="U504" s="22"/>
      <c r="V504" s="22"/>
      <c r="W504" s="22">
        <v>5</v>
      </c>
      <c r="X504" s="22"/>
      <c r="Y504" s="22"/>
      <c r="Z504" s="22"/>
      <c r="AA504" s="22"/>
      <c r="AB504" s="22"/>
    </row>
    <row r="505" spans="1:42" s="21" customFormat="1" x14ac:dyDescent="0.25">
      <c r="A505" s="24">
        <v>41611</v>
      </c>
      <c r="B505" s="22">
        <v>1</v>
      </c>
      <c r="C505" s="22" t="s">
        <v>109</v>
      </c>
      <c r="D505" s="22" t="s">
        <v>241</v>
      </c>
      <c r="E505" s="22" t="s">
        <v>111</v>
      </c>
      <c r="F505" s="22" t="s">
        <v>112</v>
      </c>
      <c r="G505" s="25" t="s">
        <v>3</v>
      </c>
      <c r="H505" s="22">
        <v>1</v>
      </c>
      <c r="I505" s="22">
        <f t="shared" si="10"/>
        <v>0.05</v>
      </c>
      <c r="J505" s="22">
        <v>34</v>
      </c>
      <c r="K505" s="22"/>
      <c r="L505" s="22"/>
      <c r="M505" s="22"/>
      <c r="N505" s="22"/>
      <c r="O505" s="22"/>
      <c r="P505" s="22"/>
      <c r="Q505" s="22"/>
      <c r="R505" s="22"/>
      <c r="S505" s="22"/>
      <c r="T505" s="22">
        <v>5</v>
      </c>
      <c r="U505" s="22"/>
      <c r="V505" s="22"/>
      <c r="W505" s="22">
        <v>5</v>
      </c>
      <c r="X505" s="22"/>
      <c r="Y505" s="22"/>
      <c r="Z505" s="22"/>
      <c r="AA505" s="22"/>
      <c r="AB505" s="22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spans="1:42" s="21" customFormat="1" x14ac:dyDescent="0.25">
      <c r="A506" s="24">
        <v>41611</v>
      </c>
      <c r="B506" s="22">
        <v>1</v>
      </c>
      <c r="C506" s="22" t="s">
        <v>109</v>
      </c>
      <c r="D506" s="22" t="s">
        <v>241</v>
      </c>
      <c r="E506" s="22" t="s">
        <v>111</v>
      </c>
      <c r="F506" s="22" t="s">
        <v>112</v>
      </c>
      <c r="G506" s="25" t="s">
        <v>3</v>
      </c>
      <c r="H506" s="22">
        <v>1</v>
      </c>
      <c r="I506" s="22">
        <f t="shared" si="10"/>
        <v>0.05</v>
      </c>
      <c r="J506" s="22">
        <v>34</v>
      </c>
      <c r="K506" s="22"/>
      <c r="L506" s="22"/>
      <c r="M506" s="22"/>
      <c r="N506" s="22"/>
      <c r="O506" s="22"/>
      <c r="P506" s="22"/>
      <c r="Q506" s="22"/>
      <c r="R506" s="22"/>
      <c r="S506" s="22"/>
      <c r="T506" s="22">
        <v>6</v>
      </c>
      <c r="U506" s="22"/>
      <c r="V506" s="22"/>
      <c r="W506" s="22">
        <v>6</v>
      </c>
      <c r="X506" s="22"/>
      <c r="Y506" s="22"/>
      <c r="Z506" s="22"/>
      <c r="AA506" s="22"/>
      <c r="AB506" s="22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spans="1:42" s="21" customFormat="1" x14ac:dyDescent="0.25">
      <c r="A507" s="24">
        <v>41611</v>
      </c>
      <c r="B507" s="22">
        <v>1</v>
      </c>
      <c r="C507" s="22" t="s">
        <v>109</v>
      </c>
      <c r="D507" s="22" t="s">
        <v>241</v>
      </c>
      <c r="E507" s="22" t="s">
        <v>111</v>
      </c>
      <c r="F507" s="22" t="s">
        <v>112</v>
      </c>
      <c r="G507" s="25" t="s">
        <v>3</v>
      </c>
      <c r="H507" s="22">
        <v>1</v>
      </c>
      <c r="I507" s="22">
        <f t="shared" si="10"/>
        <v>0.05</v>
      </c>
      <c r="J507" s="22">
        <v>34</v>
      </c>
      <c r="K507" s="22"/>
      <c r="L507" s="22"/>
      <c r="M507" s="22"/>
      <c r="N507" s="22"/>
      <c r="O507" s="22"/>
      <c r="P507" s="22"/>
      <c r="Q507" s="22"/>
      <c r="R507" s="22"/>
      <c r="S507" s="22"/>
      <c r="T507" s="22">
        <v>6</v>
      </c>
      <c r="U507" s="22"/>
      <c r="V507" s="22"/>
      <c r="W507" s="22">
        <v>6</v>
      </c>
      <c r="X507" s="22"/>
      <c r="Y507" s="22"/>
      <c r="Z507" s="22"/>
      <c r="AA507" s="22"/>
      <c r="AB507" s="22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spans="1:42" s="21" customFormat="1" x14ac:dyDescent="0.25">
      <c r="A508" s="24">
        <v>41611</v>
      </c>
      <c r="B508" s="132">
        <v>1</v>
      </c>
      <c r="C508" s="22" t="s">
        <v>109</v>
      </c>
      <c r="D508" s="132" t="s">
        <v>241</v>
      </c>
      <c r="E508" s="132" t="s">
        <v>111</v>
      </c>
      <c r="F508" s="132" t="s">
        <v>112</v>
      </c>
      <c r="G508" s="139" t="s">
        <v>3</v>
      </c>
      <c r="H508" s="132">
        <v>1</v>
      </c>
      <c r="I508" s="22">
        <f t="shared" si="10"/>
        <v>0.05</v>
      </c>
      <c r="J508" s="22">
        <v>34</v>
      </c>
      <c r="K508" s="22"/>
      <c r="L508" s="22"/>
      <c r="M508" s="22"/>
      <c r="N508" s="22"/>
      <c r="O508" s="22"/>
      <c r="P508" s="22"/>
      <c r="Q508" s="132"/>
      <c r="R508" s="22"/>
      <c r="S508" s="22"/>
      <c r="T508" s="22">
        <v>8</v>
      </c>
      <c r="U508" s="22"/>
      <c r="V508" s="22"/>
      <c r="W508" s="22">
        <v>8</v>
      </c>
      <c r="X508" s="22"/>
      <c r="Y508" s="22"/>
      <c r="Z508" s="22"/>
      <c r="AA508" s="22"/>
      <c r="AB508" s="22"/>
      <c r="AC508" s="6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</row>
    <row r="509" spans="1:42" s="21" customFormat="1" x14ac:dyDescent="0.25">
      <c r="A509" s="24">
        <v>41611</v>
      </c>
      <c r="B509" s="22">
        <v>1</v>
      </c>
      <c r="C509" s="22" t="s">
        <v>109</v>
      </c>
      <c r="D509" s="22" t="s">
        <v>241</v>
      </c>
      <c r="E509" s="22" t="s">
        <v>111</v>
      </c>
      <c r="F509" s="22" t="s">
        <v>112</v>
      </c>
      <c r="G509" s="25" t="s">
        <v>3</v>
      </c>
      <c r="H509" s="22">
        <v>1</v>
      </c>
      <c r="I509" s="22">
        <f t="shared" si="10"/>
        <v>0.05</v>
      </c>
      <c r="J509" s="22">
        <v>34</v>
      </c>
      <c r="K509" s="22"/>
      <c r="L509" s="22"/>
      <c r="M509" s="22"/>
      <c r="N509" s="22"/>
      <c r="O509" s="22"/>
      <c r="P509" s="22"/>
      <c r="Q509" s="22"/>
      <c r="R509" s="22"/>
      <c r="S509" s="22"/>
      <c r="T509" s="22">
        <v>9</v>
      </c>
      <c r="U509" s="22"/>
      <c r="V509" s="22"/>
      <c r="W509" s="22">
        <v>9</v>
      </c>
      <c r="X509" s="22"/>
      <c r="Y509" s="22"/>
      <c r="Z509" s="22"/>
      <c r="AA509" s="22"/>
      <c r="AB509" s="22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spans="1:42" s="21" customFormat="1" x14ac:dyDescent="0.25">
      <c r="A510" s="24">
        <v>41611</v>
      </c>
      <c r="B510" s="22">
        <v>1</v>
      </c>
      <c r="C510" s="22" t="s">
        <v>109</v>
      </c>
      <c r="D510" s="22" t="s">
        <v>241</v>
      </c>
      <c r="E510" s="22" t="s">
        <v>111</v>
      </c>
      <c r="F510" s="22" t="s">
        <v>112</v>
      </c>
      <c r="G510" s="25" t="s">
        <v>57</v>
      </c>
      <c r="H510" s="22">
        <v>1</v>
      </c>
      <c r="I510" s="22">
        <f t="shared" si="10"/>
        <v>0.05</v>
      </c>
      <c r="J510" s="22">
        <v>34</v>
      </c>
      <c r="K510" s="22"/>
      <c r="L510" s="22"/>
      <c r="M510" s="22"/>
      <c r="N510" s="22"/>
      <c r="O510" s="22"/>
      <c r="P510" s="22"/>
      <c r="Q510" s="22"/>
      <c r="R510" s="22"/>
      <c r="S510" s="22"/>
      <c r="T510" s="22">
        <v>5</v>
      </c>
      <c r="U510" s="22"/>
      <c r="V510" s="22"/>
      <c r="W510" s="22">
        <v>5</v>
      </c>
      <c r="X510" s="22"/>
      <c r="Y510" s="22"/>
      <c r="Z510" s="22"/>
      <c r="AA510" s="22"/>
      <c r="AB510" s="22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spans="1:42" s="21" customFormat="1" x14ac:dyDescent="0.25">
      <c r="A511" s="24">
        <v>41611</v>
      </c>
      <c r="B511" s="22">
        <v>1</v>
      </c>
      <c r="C511" s="22" t="s">
        <v>109</v>
      </c>
      <c r="D511" s="22" t="s">
        <v>241</v>
      </c>
      <c r="E511" s="22" t="s">
        <v>111</v>
      </c>
      <c r="F511" s="22" t="s">
        <v>112</v>
      </c>
      <c r="G511" s="25" t="s">
        <v>57</v>
      </c>
      <c r="H511" s="22">
        <v>1</v>
      </c>
      <c r="I511" s="22">
        <f t="shared" si="10"/>
        <v>0.05</v>
      </c>
      <c r="J511" s="22">
        <v>34</v>
      </c>
      <c r="K511" s="22"/>
      <c r="L511" s="22"/>
      <c r="M511" s="22"/>
      <c r="N511" s="22"/>
      <c r="O511" s="22"/>
      <c r="P511" s="22"/>
      <c r="Q511" s="22"/>
      <c r="R511" s="22"/>
      <c r="S511" s="22"/>
      <c r="T511" s="22">
        <v>5</v>
      </c>
      <c r="U511" s="22"/>
      <c r="V511" s="22"/>
      <c r="W511" s="22">
        <v>5</v>
      </c>
      <c r="X511" s="22"/>
      <c r="Y511" s="22"/>
      <c r="Z511" s="22"/>
      <c r="AA511" s="22"/>
      <c r="AB511" s="22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 spans="1:42" s="21" customFormat="1" x14ac:dyDescent="0.25">
      <c r="A512" s="24">
        <v>41611</v>
      </c>
      <c r="B512" s="22">
        <v>1</v>
      </c>
      <c r="C512" s="22" t="s">
        <v>109</v>
      </c>
      <c r="D512" s="22" t="s">
        <v>241</v>
      </c>
      <c r="E512" s="22" t="s">
        <v>111</v>
      </c>
      <c r="F512" s="22" t="s">
        <v>112</v>
      </c>
      <c r="G512" s="25" t="s">
        <v>57</v>
      </c>
      <c r="H512" s="22">
        <v>1</v>
      </c>
      <c r="I512" s="22">
        <f t="shared" si="10"/>
        <v>0.05</v>
      </c>
      <c r="J512" s="22">
        <v>34</v>
      </c>
      <c r="K512" s="22"/>
      <c r="L512" s="22"/>
      <c r="M512" s="22"/>
      <c r="N512" s="22"/>
      <c r="O512" s="22"/>
      <c r="P512" s="22"/>
      <c r="Q512" s="22"/>
      <c r="R512" s="22"/>
      <c r="S512" s="22"/>
      <c r="T512" s="22">
        <v>5</v>
      </c>
      <c r="U512" s="22"/>
      <c r="V512" s="22"/>
      <c r="W512" s="22">
        <v>5</v>
      </c>
      <c r="X512" s="22"/>
      <c r="Y512" s="22"/>
      <c r="Z512" s="22"/>
      <c r="AA512" s="22"/>
      <c r="AB512" s="22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 spans="1:42" s="21" customFormat="1" x14ac:dyDescent="0.25">
      <c r="A513" s="24">
        <v>41611</v>
      </c>
      <c r="B513" s="22">
        <v>1</v>
      </c>
      <c r="C513" s="22" t="s">
        <v>109</v>
      </c>
      <c r="D513" s="22" t="s">
        <v>241</v>
      </c>
      <c r="E513" s="22" t="s">
        <v>111</v>
      </c>
      <c r="F513" s="22" t="s">
        <v>112</v>
      </c>
      <c r="G513" s="25" t="s">
        <v>57</v>
      </c>
      <c r="H513" s="22">
        <v>1</v>
      </c>
      <c r="I513" s="22">
        <f t="shared" si="10"/>
        <v>0.05</v>
      </c>
      <c r="J513" s="22">
        <v>34</v>
      </c>
      <c r="K513" s="22"/>
      <c r="L513" s="22"/>
      <c r="M513" s="22"/>
      <c r="N513" s="22"/>
      <c r="O513" s="22"/>
      <c r="P513" s="22"/>
      <c r="Q513" s="22"/>
      <c r="R513" s="22"/>
      <c r="S513" s="22"/>
      <c r="T513" s="22">
        <v>8</v>
      </c>
      <c r="U513" s="22"/>
      <c r="V513" s="22"/>
      <c r="W513" s="22">
        <v>8</v>
      </c>
      <c r="X513" s="22"/>
      <c r="Y513" s="22"/>
      <c r="Z513" s="22"/>
      <c r="AA513" s="22"/>
      <c r="AB513" s="22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spans="1:42" s="21" customFormat="1" x14ac:dyDescent="0.25">
      <c r="A514" s="24">
        <v>41611</v>
      </c>
      <c r="B514" s="22">
        <v>1</v>
      </c>
      <c r="C514" s="22" t="s">
        <v>109</v>
      </c>
      <c r="D514" s="22" t="s">
        <v>241</v>
      </c>
      <c r="E514" s="22" t="s">
        <v>111</v>
      </c>
      <c r="F514" s="22" t="s">
        <v>112</v>
      </c>
      <c r="G514" s="25" t="s">
        <v>114</v>
      </c>
      <c r="H514" s="22">
        <v>1</v>
      </c>
      <c r="I514" s="22">
        <f t="shared" ref="I514:I577" si="12">H514/20</f>
        <v>0.05</v>
      </c>
      <c r="J514" s="22">
        <v>34</v>
      </c>
      <c r="K514" s="22"/>
      <c r="L514" s="22"/>
      <c r="M514" s="22"/>
      <c r="N514" s="22"/>
      <c r="O514" s="22"/>
      <c r="P514" s="22"/>
      <c r="Q514" s="22"/>
      <c r="R514" s="22"/>
      <c r="S514" s="22"/>
      <c r="T514" s="22">
        <v>5</v>
      </c>
      <c r="U514" s="22"/>
      <c r="V514" s="22"/>
      <c r="W514" s="22">
        <v>5</v>
      </c>
      <c r="X514" s="22"/>
      <c r="Y514" s="22"/>
      <c r="Z514" s="22"/>
      <c r="AA514" s="22"/>
      <c r="AB514" s="22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spans="1:42" s="21" customFormat="1" x14ac:dyDescent="0.25">
      <c r="A515" s="24">
        <v>41611</v>
      </c>
      <c r="B515" s="22">
        <v>1</v>
      </c>
      <c r="C515" s="22" t="s">
        <v>109</v>
      </c>
      <c r="D515" s="22" t="s">
        <v>241</v>
      </c>
      <c r="E515" s="22" t="s">
        <v>111</v>
      </c>
      <c r="F515" s="22" t="s">
        <v>112</v>
      </c>
      <c r="G515" s="25" t="s">
        <v>16</v>
      </c>
      <c r="H515" s="22">
        <v>1</v>
      </c>
      <c r="I515" s="22">
        <f t="shared" si="12"/>
        <v>0.05</v>
      </c>
      <c r="J515" s="22">
        <v>34</v>
      </c>
      <c r="K515" s="22"/>
      <c r="L515" s="22"/>
      <c r="M515" s="22"/>
      <c r="N515" s="22"/>
      <c r="O515" s="22"/>
      <c r="P515" s="22"/>
      <c r="Q515" s="22"/>
      <c r="R515" s="22"/>
      <c r="S515" s="22"/>
      <c r="T515" s="22">
        <v>5</v>
      </c>
      <c r="U515" s="22"/>
      <c r="V515" s="22"/>
      <c r="W515" s="22">
        <v>5</v>
      </c>
      <c r="X515" s="22"/>
      <c r="Y515" s="22"/>
      <c r="Z515" s="22"/>
      <c r="AA515" s="22"/>
      <c r="AB515" s="22"/>
      <c r="AC515" s="47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spans="1:42" s="21" customFormat="1" x14ac:dyDescent="0.25">
      <c r="A516" s="24">
        <v>41611</v>
      </c>
      <c r="B516" s="22">
        <v>1</v>
      </c>
      <c r="C516" s="22" t="s">
        <v>109</v>
      </c>
      <c r="D516" s="22" t="s">
        <v>241</v>
      </c>
      <c r="E516" s="22" t="s">
        <v>111</v>
      </c>
      <c r="F516" s="22" t="s">
        <v>112</v>
      </c>
      <c r="G516" s="25" t="s">
        <v>16</v>
      </c>
      <c r="H516" s="22">
        <v>1</v>
      </c>
      <c r="I516" s="22">
        <f t="shared" si="12"/>
        <v>0.05</v>
      </c>
      <c r="J516" s="22">
        <v>34</v>
      </c>
      <c r="K516" s="22"/>
      <c r="L516" s="22"/>
      <c r="M516" s="22"/>
      <c r="N516" s="22"/>
      <c r="O516" s="22"/>
      <c r="P516" s="22"/>
      <c r="Q516" s="22"/>
      <c r="R516" s="22"/>
      <c r="S516" s="22"/>
      <c r="T516" s="22">
        <v>6</v>
      </c>
      <c r="U516" s="22"/>
      <c r="V516" s="22"/>
      <c r="W516" s="22">
        <v>6</v>
      </c>
      <c r="X516" s="22"/>
      <c r="Y516" s="22"/>
      <c r="Z516" s="22"/>
      <c r="AA516" s="22"/>
      <c r="AB516" s="22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spans="1:42" s="21" customFormat="1" x14ac:dyDescent="0.25">
      <c r="A517" s="24">
        <v>41611</v>
      </c>
      <c r="B517" s="22">
        <v>1</v>
      </c>
      <c r="C517" s="22" t="s">
        <v>109</v>
      </c>
      <c r="D517" s="22" t="s">
        <v>241</v>
      </c>
      <c r="E517" s="22" t="s">
        <v>111</v>
      </c>
      <c r="F517" s="22" t="s">
        <v>112</v>
      </c>
      <c r="G517" s="25" t="s">
        <v>10</v>
      </c>
      <c r="H517" s="22">
        <v>1</v>
      </c>
      <c r="I517" s="22">
        <f t="shared" si="12"/>
        <v>0.05</v>
      </c>
      <c r="J517" s="22">
        <v>34</v>
      </c>
      <c r="K517" s="22"/>
      <c r="L517" s="22"/>
      <c r="M517" s="22"/>
      <c r="N517" s="22"/>
      <c r="O517" s="22"/>
      <c r="P517" s="22"/>
      <c r="Q517" s="22"/>
      <c r="R517" s="22"/>
      <c r="S517" s="22"/>
      <c r="T517" s="22">
        <v>6</v>
      </c>
      <c r="U517" s="22"/>
      <c r="V517" s="22"/>
      <c r="W517" s="22">
        <v>6</v>
      </c>
      <c r="X517" s="22"/>
      <c r="Y517" s="22"/>
      <c r="Z517" s="22"/>
      <c r="AA517" s="22"/>
      <c r="AB517" s="22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spans="1:42" s="21" customFormat="1" x14ac:dyDescent="0.25">
      <c r="A518" s="24">
        <v>41611</v>
      </c>
      <c r="B518" s="22">
        <v>1</v>
      </c>
      <c r="C518" s="22" t="s">
        <v>109</v>
      </c>
      <c r="D518" s="22" t="s">
        <v>241</v>
      </c>
      <c r="E518" s="22" t="s">
        <v>111</v>
      </c>
      <c r="F518" s="22" t="s">
        <v>112</v>
      </c>
      <c r="G518" s="25" t="s">
        <v>10</v>
      </c>
      <c r="H518" s="22">
        <v>1</v>
      </c>
      <c r="I518" s="22">
        <f t="shared" si="12"/>
        <v>0.05</v>
      </c>
      <c r="J518" s="22">
        <v>34</v>
      </c>
      <c r="K518" s="22"/>
      <c r="L518" s="22"/>
      <c r="M518" s="22"/>
      <c r="N518" s="22"/>
      <c r="O518" s="22"/>
      <c r="P518" s="22"/>
      <c r="Q518" s="22"/>
      <c r="R518" s="22"/>
      <c r="S518" s="22"/>
      <c r="T518" s="22">
        <v>6</v>
      </c>
      <c r="U518" s="22"/>
      <c r="V518" s="22"/>
      <c r="W518" s="22">
        <v>6</v>
      </c>
      <c r="X518" s="22"/>
      <c r="Y518" s="22"/>
      <c r="Z518" s="22"/>
      <c r="AA518" s="22"/>
      <c r="AB518" s="22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 spans="1:42" s="21" customFormat="1" x14ac:dyDescent="0.25">
      <c r="A519" s="24">
        <v>41611</v>
      </c>
      <c r="B519" s="22">
        <v>1</v>
      </c>
      <c r="C519" s="22" t="s">
        <v>109</v>
      </c>
      <c r="D519" s="22" t="s">
        <v>241</v>
      </c>
      <c r="E519" s="22" t="s">
        <v>111</v>
      </c>
      <c r="F519" s="22" t="s">
        <v>112</v>
      </c>
      <c r="G519" s="25" t="s">
        <v>10</v>
      </c>
      <c r="H519" s="22">
        <v>1</v>
      </c>
      <c r="I519" s="22">
        <f t="shared" si="12"/>
        <v>0.05</v>
      </c>
      <c r="J519" s="22">
        <v>34</v>
      </c>
      <c r="K519" s="22"/>
      <c r="L519" s="22"/>
      <c r="M519" s="22"/>
      <c r="N519" s="22"/>
      <c r="O519" s="22"/>
      <c r="P519" s="22"/>
      <c r="Q519" s="22"/>
      <c r="R519" s="22"/>
      <c r="S519" s="22"/>
      <c r="T519" s="22">
        <v>5</v>
      </c>
      <c r="U519" s="22"/>
      <c r="V519" s="22"/>
      <c r="W519" s="22">
        <v>5</v>
      </c>
      <c r="X519" s="22"/>
      <c r="Y519" s="22"/>
      <c r="Z519" s="22"/>
      <c r="AA519" s="22"/>
      <c r="AB519" s="22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spans="1:42" s="21" customFormat="1" x14ac:dyDescent="0.25">
      <c r="A520" s="24">
        <v>41611</v>
      </c>
      <c r="B520" s="22">
        <v>1</v>
      </c>
      <c r="C520" s="22" t="s">
        <v>109</v>
      </c>
      <c r="D520" s="22" t="s">
        <v>241</v>
      </c>
      <c r="E520" s="22" t="s">
        <v>111</v>
      </c>
      <c r="F520" s="22" t="s">
        <v>112</v>
      </c>
      <c r="G520" s="25" t="s">
        <v>10</v>
      </c>
      <c r="H520" s="22">
        <v>1</v>
      </c>
      <c r="I520" s="22">
        <f t="shared" si="12"/>
        <v>0.05</v>
      </c>
      <c r="J520" s="22">
        <v>34</v>
      </c>
      <c r="K520" s="22"/>
      <c r="L520" s="22"/>
      <c r="M520" s="22"/>
      <c r="N520" s="22"/>
      <c r="O520" s="22"/>
      <c r="P520" s="22"/>
      <c r="Q520" s="22"/>
      <c r="R520" s="22"/>
      <c r="S520" s="22"/>
      <c r="T520" s="22">
        <v>5</v>
      </c>
      <c r="U520" s="22"/>
      <c r="V520" s="22"/>
      <c r="W520" s="22">
        <v>5</v>
      </c>
      <c r="X520" s="22"/>
      <c r="Y520" s="22"/>
      <c r="Z520" s="22"/>
      <c r="AA520" s="22"/>
      <c r="AB520" s="22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spans="1:42" s="21" customFormat="1" x14ac:dyDescent="0.25">
      <c r="A521" s="24">
        <v>41611</v>
      </c>
      <c r="B521" s="22">
        <v>1</v>
      </c>
      <c r="C521" s="22" t="s">
        <v>109</v>
      </c>
      <c r="D521" s="22" t="s">
        <v>241</v>
      </c>
      <c r="E521" s="22" t="s">
        <v>111</v>
      </c>
      <c r="F521" s="22" t="s">
        <v>112</v>
      </c>
      <c r="G521" s="25" t="s">
        <v>10</v>
      </c>
      <c r="H521" s="22">
        <v>1</v>
      </c>
      <c r="I521" s="22">
        <f t="shared" si="12"/>
        <v>0.05</v>
      </c>
      <c r="J521" s="22">
        <v>34</v>
      </c>
      <c r="K521" s="22"/>
      <c r="L521" s="22"/>
      <c r="M521" s="22"/>
      <c r="N521" s="22"/>
      <c r="O521" s="22"/>
      <c r="P521" s="22"/>
      <c r="Q521" s="22"/>
      <c r="R521" s="22"/>
      <c r="S521" s="22"/>
      <c r="T521" s="22">
        <v>5</v>
      </c>
      <c r="U521" s="22"/>
      <c r="V521" s="22"/>
      <c r="W521" s="22">
        <v>5</v>
      </c>
      <c r="X521" s="22"/>
      <c r="Y521" s="22"/>
      <c r="Z521" s="22"/>
      <c r="AA521" s="22"/>
      <c r="AB521" s="22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spans="1:42" s="21" customFormat="1" x14ac:dyDescent="0.25">
      <c r="A522" s="24">
        <v>41611</v>
      </c>
      <c r="B522" s="22">
        <v>1</v>
      </c>
      <c r="C522" s="22" t="s">
        <v>109</v>
      </c>
      <c r="D522" s="22" t="s">
        <v>241</v>
      </c>
      <c r="E522" s="22" t="s">
        <v>111</v>
      </c>
      <c r="F522" s="22" t="s">
        <v>112</v>
      </c>
      <c r="G522" s="25" t="s">
        <v>10</v>
      </c>
      <c r="H522" s="22">
        <v>1</v>
      </c>
      <c r="I522" s="22">
        <f t="shared" si="12"/>
        <v>0.05</v>
      </c>
      <c r="J522" s="22">
        <v>34</v>
      </c>
      <c r="K522" s="22"/>
      <c r="L522" s="22"/>
      <c r="M522" s="22"/>
      <c r="N522" s="22"/>
      <c r="O522" s="22"/>
      <c r="P522" s="22"/>
      <c r="Q522" s="22"/>
      <c r="R522" s="22"/>
      <c r="S522" s="22"/>
      <c r="T522" s="22">
        <v>5</v>
      </c>
      <c r="U522" s="22"/>
      <c r="V522" s="22"/>
      <c r="W522" s="22">
        <v>5</v>
      </c>
      <c r="X522" s="22"/>
      <c r="Y522" s="22"/>
      <c r="Z522" s="22"/>
      <c r="AA522" s="22"/>
      <c r="AB522" s="22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spans="1:42" s="21" customFormat="1" x14ac:dyDescent="0.25">
      <c r="A523" s="24">
        <v>41611</v>
      </c>
      <c r="B523" s="22">
        <v>1</v>
      </c>
      <c r="C523" s="22" t="s">
        <v>109</v>
      </c>
      <c r="D523" s="22" t="s">
        <v>241</v>
      </c>
      <c r="E523" s="22" t="s">
        <v>111</v>
      </c>
      <c r="F523" s="22" t="s">
        <v>112</v>
      </c>
      <c r="G523" s="25" t="s">
        <v>10</v>
      </c>
      <c r="H523" s="22">
        <v>1</v>
      </c>
      <c r="I523" s="22">
        <f t="shared" si="12"/>
        <v>0.05</v>
      </c>
      <c r="J523" s="22">
        <v>34</v>
      </c>
      <c r="K523" s="22"/>
      <c r="L523" s="22"/>
      <c r="M523" s="22"/>
      <c r="N523" s="22"/>
      <c r="O523" s="22"/>
      <c r="P523" s="22"/>
      <c r="Q523" s="22"/>
      <c r="R523" s="22"/>
      <c r="S523" s="22"/>
      <c r="T523" s="22">
        <v>5</v>
      </c>
      <c r="U523" s="22"/>
      <c r="V523" s="22"/>
      <c r="W523" s="22">
        <v>5</v>
      </c>
      <c r="X523" s="22"/>
      <c r="Y523" s="22"/>
      <c r="Z523" s="22"/>
      <c r="AA523" s="22"/>
      <c r="AB523" s="22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spans="1:42" s="21" customFormat="1" x14ac:dyDescent="0.25">
      <c r="A524" s="24">
        <v>41611</v>
      </c>
      <c r="B524" s="22">
        <v>1</v>
      </c>
      <c r="C524" s="22" t="s">
        <v>109</v>
      </c>
      <c r="D524" s="22" t="s">
        <v>241</v>
      </c>
      <c r="E524" s="22" t="s">
        <v>111</v>
      </c>
      <c r="F524" s="22" t="s">
        <v>112</v>
      </c>
      <c r="G524" s="25" t="s">
        <v>10</v>
      </c>
      <c r="H524" s="22">
        <v>1</v>
      </c>
      <c r="I524" s="22">
        <f t="shared" si="12"/>
        <v>0.05</v>
      </c>
      <c r="J524" s="22">
        <v>34</v>
      </c>
      <c r="K524" s="22"/>
      <c r="L524" s="22"/>
      <c r="M524" s="22"/>
      <c r="N524" s="22"/>
      <c r="O524" s="22"/>
      <c r="P524" s="22"/>
      <c r="Q524" s="22"/>
      <c r="R524" s="22"/>
      <c r="S524" s="22"/>
      <c r="T524" s="22">
        <v>17</v>
      </c>
      <c r="U524" s="22"/>
      <c r="V524" s="22"/>
      <c r="W524" s="22">
        <v>17</v>
      </c>
      <c r="X524" s="22"/>
      <c r="Y524" s="22"/>
      <c r="Z524" s="22"/>
      <c r="AA524" s="22"/>
      <c r="AB524" s="22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spans="1:42" s="21" customFormat="1" x14ac:dyDescent="0.25">
      <c r="A525" s="24">
        <v>41611</v>
      </c>
      <c r="B525" s="22">
        <v>1</v>
      </c>
      <c r="C525" s="22" t="s">
        <v>109</v>
      </c>
      <c r="D525" s="22" t="s">
        <v>241</v>
      </c>
      <c r="E525" s="22" t="s">
        <v>111</v>
      </c>
      <c r="F525" s="22" t="s">
        <v>112</v>
      </c>
      <c r="G525" s="25" t="s">
        <v>10</v>
      </c>
      <c r="H525" s="22">
        <v>1</v>
      </c>
      <c r="I525" s="22">
        <f t="shared" si="12"/>
        <v>0.05</v>
      </c>
      <c r="J525" s="22">
        <v>34</v>
      </c>
      <c r="K525" s="22"/>
      <c r="L525" s="22"/>
      <c r="M525" s="22"/>
      <c r="N525" s="22"/>
      <c r="O525" s="22"/>
      <c r="P525" s="22"/>
      <c r="Q525" s="22"/>
      <c r="R525" s="22"/>
      <c r="S525" s="22"/>
      <c r="T525" s="22">
        <v>11</v>
      </c>
      <c r="U525" s="22"/>
      <c r="V525" s="22"/>
      <c r="W525" s="22">
        <v>11</v>
      </c>
      <c r="X525" s="22"/>
      <c r="Y525" s="22"/>
      <c r="Z525" s="22"/>
      <c r="AA525" s="22"/>
      <c r="AB525" s="22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spans="1:42" s="21" customFormat="1" x14ac:dyDescent="0.25">
      <c r="A526" s="24">
        <v>41611</v>
      </c>
      <c r="B526" s="22">
        <v>1</v>
      </c>
      <c r="C526" s="22" t="s">
        <v>109</v>
      </c>
      <c r="D526" s="22" t="s">
        <v>241</v>
      </c>
      <c r="E526" s="22" t="s">
        <v>111</v>
      </c>
      <c r="F526" s="22" t="s">
        <v>112</v>
      </c>
      <c r="G526" s="25" t="s">
        <v>10</v>
      </c>
      <c r="H526" s="22">
        <v>1</v>
      </c>
      <c r="I526" s="22">
        <f t="shared" si="12"/>
        <v>0.05</v>
      </c>
      <c r="J526" s="22">
        <v>34</v>
      </c>
      <c r="K526" s="22"/>
      <c r="L526" s="22"/>
      <c r="M526" s="22"/>
      <c r="N526" s="22"/>
      <c r="O526" s="22"/>
      <c r="P526" s="22"/>
      <c r="Q526" s="22"/>
      <c r="R526" s="22"/>
      <c r="S526" s="22"/>
      <c r="T526" s="22">
        <v>8</v>
      </c>
      <c r="U526" s="22"/>
      <c r="V526" s="22"/>
      <c r="W526" s="22">
        <v>8</v>
      </c>
      <c r="X526" s="22"/>
      <c r="Y526" s="22"/>
      <c r="Z526" s="22"/>
      <c r="AA526" s="22"/>
      <c r="AB526" s="22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spans="1:42" s="21" customFormat="1" x14ac:dyDescent="0.25">
      <c r="A527" s="24">
        <v>41611</v>
      </c>
      <c r="B527" s="22">
        <v>1</v>
      </c>
      <c r="C527" s="22" t="s">
        <v>109</v>
      </c>
      <c r="D527" s="22" t="s">
        <v>241</v>
      </c>
      <c r="E527" s="22" t="s">
        <v>111</v>
      </c>
      <c r="F527" s="22" t="s">
        <v>112</v>
      </c>
      <c r="G527" s="25" t="s">
        <v>10</v>
      </c>
      <c r="H527" s="22">
        <v>1</v>
      </c>
      <c r="I527" s="22">
        <f t="shared" si="12"/>
        <v>0.05</v>
      </c>
      <c r="J527" s="22">
        <v>34</v>
      </c>
      <c r="K527" s="22"/>
      <c r="L527" s="22"/>
      <c r="M527" s="22"/>
      <c r="N527" s="22"/>
      <c r="O527" s="22"/>
      <c r="P527" s="22"/>
      <c r="Q527" s="22"/>
      <c r="R527" s="22"/>
      <c r="S527" s="22"/>
      <c r="T527" s="22">
        <v>8</v>
      </c>
      <c r="U527" s="22"/>
      <c r="V527" s="22"/>
      <c r="W527" s="22">
        <v>8</v>
      </c>
      <c r="X527" s="22"/>
      <c r="Y527" s="22"/>
      <c r="Z527" s="22"/>
      <c r="AA527" s="22"/>
      <c r="AB527" s="22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spans="1:42" s="21" customFormat="1" x14ac:dyDescent="0.25">
      <c r="A528" s="24">
        <v>41611</v>
      </c>
      <c r="B528" s="22">
        <v>1</v>
      </c>
      <c r="C528" s="22" t="s">
        <v>109</v>
      </c>
      <c r="D528" s="22" t="s">
        <v>241</v>
      </c>
      <c r="E528" s="22" t="s">
        <v>111</v>
      </c>
      <c r="F528" s="22" t="s">
        <v>112</v>
      </c>
      <c r="G528" s="25" t="s">
        <v>10</v>
      </c>
      <c r="H528" s="22">
        <v>1</v>
      </c>
      <c r="I528" s="22">
        <f t="shared" si="12"/>
        <v>0.05</v>
      </c>
      <c r="J528" s="22">
        <v>34</v>
      </c>
      <c r="K528" s="22"/>
      <c r="L528" s="22"/>
      <c r="M528" s="22"/>
      <c r="N528" s="22"/>
      <c r="O528" s="22"/>
      <c r="P528" s="22"/>
      <c r="Q528" s="22"/>
      <c r="R528" s="22"/>
      <c r="S528" s="22"/>
      <c r="T528" s="22">
        <v>13</v>
      </c>
      <c r="U528" s="22"/>
      <c r="V528" s="22"/>
      <c r="W528" s="22">
        <v>13</v>
      </c>
      <c r="X528" s="22"/>
      <c r="Y528" s="22"/>
      <c r="Z528" s="22"/>
      <c r="AA528" s="22"/>
      <c r="AB528" s="22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spans="1:42" s="21" customFormat="1" x14ac:dyDescent="0.25">
      <c r="A529" s="24">
        <v>41611</v>
      </c>
      <c r="B529" s="22">
        <v>1</v>
      </c>
      <c r="C529" s="22" t="s">
        <v>109</v>
      </c>
      <c r="D529" s="22" t="s">
        <v>241</v>
      </c>
      <c r="E529" s="22" t="s">
        <v>111</v>
      </c>
      <c r="F529" s="22" t="s">
        <v>112</v>
      </c>
      <c r="G529" s="25" t="s">
        <v>10</v>
      </c>
      <c r="H529" s="22">
        <v>1</v>
      </c>
      <c r="I529" s="22">
        <f t="shared" si="12"/>
        <v>0.05</v>
      </c>
      <c r="J529" s="22">
        <v>34</v>
      </c>
      <c r="K529" s="22"/>
      <c r="L529" s="22"/>
      <c r="M529" s="22"/>
      <c r="N529" s="22"/>
      <c r="O529" s="22"/>
      <c r="P529" s="22"/>
      <c r="Q529" s="22"/>
      <c r="R529" s="22"/>
      <c r="S529" s="22"/>
      <c r="T529" s="22">
        <v>13</v>
      </c>
      <c r="U529" s="22"/>
      <c r="V529" s="22"/>
      <c r="W529" s="22">
        <v>13</v>
      </c>
      <c r="X529" s="22"/>
      <c r="Y529" s="22"/>
      <c r="Z529" s="22"/>
      <c r="AA529" s="22"/>
      <c r="AB529" s="22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spans="1:42" s="21" customFormat="1" x14ac:dyDescent="0.25">
      <c r="A530" s="24">
        <v>41611</v>
      </c>
      <c r="B530" s="22">
        <v>1</v>
      </c>
      <c r="C530" s="22" t="s">
        <v>109</v>
      </c>
      <c r="D530" s="22" t="s">
        <v>241</v>
      </c>
      <c r="E530" s="22" t="s">
        <v>111</v>
      </c>
      <c r="F530" s="22" t="s">
        <v>112</v>
      </c>
      <c r="G530" s="25" t="s">
        <v>10</v>
      </c>
      <c r="H530" s="22">
        <v>1</v>
      </c>
      <c r="I530" s="22">
        <f t="shared" si="12"/>
        <v>0.05</v>
      </c>
      <c r="J530" s="22">
        <v>34</v>
      </c>
      <c r="K530" s="22"/>
      <c r="L530" s="22"/>
      <c r="M530" s="22"/>
      <c r="N530" s="22"/>
      <c r="O530" s="22"/>
      <c r="P530" s="22"/>
      <c r="Q530" s="22"/>
      <c r="R530" s="22"/>
      <c r="S530" s="22"/>
      <c r="T530" s="22">
        <v>9</v>
      </c>
      <c r="U530" s="22"/>
      <c r="V530" s="22"/>
      <c r="W530" s="22">
        <v>9</v>
      </c>
      <c r="X530" s="22"/>
      <c r="Y530" s="22"/>
      <c r="Z530" s="22"/>
      <c r="AA530" s="22"/>
      <c r="AB530" s="22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spans="1:42" s="21" customFormat="1" x14ac:dyDescent="0.25">
      <c r="A531" s="24">
        <v>41611</v>
      </c>
      <c r="B531" s="132">
        <v>1</v>
      </c>
      <c r="C531" s="22" t="s">
        <v>109</v>
      </c>
      <c r="D531" s="132" t="s">
        <v>242</v>
      </c>
      <c r="E531" s="132" t="s">
        <v>111</v>
      </c>
      <c r="F531" s="132" t="s">
        <v>112</v>
      </c>
      <c r="G531" s="139" t="s">
        <v>9</v>
      </c>
      <c r="H531" s="132">
        <v>1</v>
      </c>
      <c r="I531" s="22">
        <f t="shared" si="12"/>
        <v>0.05</v>
      </c>
      <c r="J531" s="22">
        <v>33</v>
      </c>
      <c r="K531" s="22"/>
      <c r="L531" s="22"/>
      <c r="M531" s="22"/>
      <c r="N531" s="22"/>
      <c r="O531" s="22"/>
      <c r="P531" s="22" t="s">
        <v>4</v>
      </c>
      <c r="Q531" s="132">
        <v>1</v>
      </c>
      <c r="R531" s="22" t="s">
        <v>312</v>
      </c>
      <c r="S531" s="22" t="s">
        <v>8</v>
      </c>
      <c r="T531" s="22">
        <v>14</v>
      </c>
      <c r="U531" s="22"/>
      <c r="V531" s="22"/>
      <c r="W531" s="22">
        <v>14</v>
      </c>
      <c r="X531" s="22"/>
      <c r="Y531" s="22">
        <v>0</v>
      </c>
      <c r="Z531" s="22">
        <v>0</v>
      </c>
      <c r="AA531" s="22"/>
      <c r="AB531" s="22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</row>
    <row r="532" spans="1:42" s="21" customFormat="1" x14ac:dyDescent="0.25">
      <c r="A532" s="24">
        <v>41611</v>
      </c>
      <c r="B532" s="22">
        <v>1</v>
      </c>
      <c r="C532" s="22" t="s">
        <v>109</v>
      </c>
      <c r="D532" s="22" t="s">
        <v>242</v>
      </c>
      <c r="E532" s="22" t="s">
        <v>111</v>
      </c>
      <c r="F532" s="22" t="s">
        <v>112</v>
      </c>
      <c r="G532" s="25" t="s">
        <v>10</v>
      </c>
      <c r="H532" s="22">
        <v>1</v>
      </c>
      <c r="I532" s="22">
        <f t="shared" si="12"/>
        <v>0.05</v>
      </c>
      <c r="J532" s="22">
        <v>33</v>
      </c>
      <c r="K532" s="22"/>
      <c r="L532" s="22"/>
      <c r="M532" s="22"/>
      <c r="N532" s="22"/>
      <c r="O532" s="22"/>
      <c r="P532" s="22" t="s">
        <v>4</v>
      </c>
      <c r="Q532" s="22">
        <v>2</v>
      </c>
      <c r="R532" s="22" t="s">
        <v>312</v>
      </c>
      <c r="S532" s="22" t="s">
        <v>5</v>
      </c>
      <c r="T532" s="22">
        <v>14</v>
      </c>
      <c r="U532" s="22"/>
      <c r="V532" s="22"/>
      <c r="W532" s="22">
        <v>14</v>
      </c>
      <c r="X532" s="22"/>
      <c r="Y532" s="22">
        <v>1</v>
      </c>
      <c r="Z532" s="22">
        <v>1</v>
      </c>
      <c r="AA532" s="22" t="s">
        <v>115</v>
      </c>
      <c r="AB532" s="22" t="s">
        <v>116</v>
      </c>
      <c r="AC532" s="47">
        <v>1</v>
      </c>
      <c r="AD532" s="6" t="s">
        <v>258</v>
      </c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spans="1:42" s="21" customFormat="1" x14ac:dyDescent="0.25">
      <c r="A533" s="24">
        <v>41611</v>
      </c>
      <c r="B533" s="22">
        <v>1</v>
      </c>
      <c r="C533" s="22" t="s">
        <v>109</v>
      </c>
      <c r="D533" s="22" t="s">
        <v>242</v>
      </c>
      <c r="E533" s="22" t="s">
        <v>111</v>
      </c>
      <c r="F533" s="22" t="s">
        <v>112</v>
      </c>
      <c r="G533" s="25" t="s">
        <v>10</v>
      </c>
      <c r="H533" s="22">
        <v>1</v>
      </c>
      <c r="I533" s="22">
        <f t="shared" si="12"/>
        <v>0.05</v>
      </c>
      <c r="J533" s="22">
        <v>33</v>
      </c>
      <c r="K533" s="22"/>
      <c r="L533" s="22"/>
      <c r="M533" s="22"/>
      <c r="N533" s="22"/>
      <c r="O533" s="22"/>
      <c r="P533" s="22" t="s">
        <v>4</v>
      </c>
      <c r="Q533" s="22">
        <v>3</v>
      </c>
      <c r="R533" s="22" t="s">
        <v>312</v>
      </c>
      <c r="S533" s="22" t="s">
        <v>117</v>
      </c>
      <c r="T533" s="22">
        <v>16</v>
      </c>
      <c r="U533" s="22"/>
      <c r="V533" s="22"/>
      <c r="W533" s="22">
        <v>16</v>
      </c>
      <c r="X533" s="22"/>
      <c r="Y533" s="22">
        <v>0</v>
      </c>
      <c r="Z533" s="22">
        <v>0</v>
      </c>
      <c r="AA533" s="22"/>
      <c r="AB533" s="22"/>
      <c r="AC533" s="6">
        <v>1</v>
      </c>
      <c r="AD533" s="6" t="s">
        <v>257</v>
      </c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 spans="1:42" s="21" customFormat="1" x14ac:dyDescent="0.25">
      <c r="A534" s="24">
        <v>41611</v>
      </c>
      <c r="B534" s="22">
        <v>1</v>
      </c>
      <c r="C534" s="22" t="s">
        <v>109</v>
      </c>
      <c r="D534" s="22" t="s">
        <v>242</v>
      </c>
      <c r="E534" s="22" t="s">
        <v>111</v>
      </c>
      <c r="F534" s="22" t="s">
        <v>112</v>
      </c>
      <c r="G534" s="25" t="s">
        <v>57</v>
      </c>
      <c r="H534" s="22">
        <v>1</v>
      </c>
      <c r="I534" s="22">
        <f t="shared" si="12"/>
        <v>0.05</v>
      </c>
      <c r="J534" s="22">
        <v>33</v>
      </c>
      <c r="K534" s="22"/>
      <c r="L534" s="22"/>
      <c r="M534" s="22"/>
      <c r="N534" s="22"/>
      <c r="O534" s="22"/>
      <c r="P534" s="22" t="s">
        <v>4</v>
      </c>
      <c r="Q534" s="22">
        <v>4</v>
      </c>
      <c r="R534" s="22" t="s">
        <v>349</v>
      </c>
      <c r="S534" s="22" t="s">
        <v>5</v>
      </c>
      <c r="T534" s="22">
        <v>9</v>
      </c>
      <c r="U534" s="22"/>
      <c r="V534" s="22"/>
      <c r="W534" s="22">
        <v>9</v>
      </c>
      <c r="X534" s="22"/>
      <c r="Y534" s="22">
        <v>0</v>
      </c>
      <c r="Z534" s="22">
        <v>0</v>
      </c>
      <c r="AA534" s="22"/>
      <c r="AB534" s="22"/>
      <c r="AC534" s="6">
        <v>0</v>
      </c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 spans="1:42" s="21" customFormat="1" x14ac:dyDescent="0.25">
      <c r="A535" s="24">
        <v>41611</v>
      </c>
      <c r="B535" s="22">
        <v>1</v>
      </c>
      <c r="C535" s="22" t="s">
        <v>109</v>
      </c>
      <c r="D535" s="22" t="s">
        <v>242</v>
      </c>
      <c r="E535" s="22" t="s">
        <v>111</v>
      </c>
      <c r="F535" s="22" t="s">
        <v>112</v>
      </c>
      <c r="G535" s="25" t="s">
        <v>10</v>
      </c>
      <c r="H535" s="22">
        <v>1</v>
      </c>
      <c r="I535" s="22">
        <f t="shared" si="12"/>
        <v>0.05</v>
      </c>
      <c r="J535" s="22">
        <v>33</v>
      </c>
      <c r="K535" s="22"/>
      <c r="L535" s="22"/>
      <c r="M535" s="22"/>
      <c r="N535" s="22"/>
      <c r="O535" s="22"/>
      <c r="P535" s="22" t="s">
        <v>4</v>
      </c>
      <c r="Q535" s="22">
        <v>5</v>
      </c>
      <c r="R535" s="22" t="s">
        <v>350</v>
      </c>
      <c r="S535" s="22" t="s">
        <v>5</v>
      </c>
      <c r="T535" s="22">
        <v>9</v>
      </c>
      <c r="U535" s="22"/>
      <c r="V535" s="22"/>
      <c r="W535" s="22">
        <v>9</v>
      </c>
      <c r="X535" s="22"/>
      <c r="Y535" s="22">
        <v>0</v>
      </c>
      <c r="Z535" s="22">
        <v>0</v>
      </c>
      <c r="AA535" s="22"/>
      <c r="AB535" s="22"/>
      <c r="AC535" s="6">
        <v>0</v>
      </c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spans="1:42" s="21" customFormat="1" x14ac:dyDescent="0.25">
      <c r="A536" s="24">
        <v>41611</v>
      </c>
      <c r="B536" s="22">
        <v>1</v>
      </c>
      <c r="C536" s="22" t="s">
        <v>109</v>
      </c>
      <c r="D536" s="22" t="s">
        <v>242</v>
      </c>
      <c r="E536" s="22" t="s">
        <v>111</v>
      </c>
      <c r="F536" s="22" t="s">
        <v>112</v>
      </c>
      <c r="G536" s="25" t="s">
        <v>9</v>
      </c>
      <c r="H536" s="22">
        <v>1</v>
      </c>
      <c r="I536" s="22">
        <f t="shared" si="12"/>
        <v>0.05</v>
      </c>
      <c r="J536" s="22">
        <v>33</v>
      </c>
      <c r="K536" s="22"/>
      <c r="L536" s="22"/>
      <c r="M536" s="22"/>
      <c r="N536" s="22"/>
      <c r="O536" s="22"/>
      <c r="P536" s="22" t="s">
        <v>4</v>
      </c>
      <c r="Q536" s="22">
        <v>6</v>
      </c>
      <c r="R536" s="22" t="s">
        <v>351</v>
      </c>
      <c r="S536" s="22" t="s">
        <v>8</v>
      </c>
      <c r="T536" s="22">
        <v>24</v>
      </c>
      <c r="U536" s="22"/>
      <c r="V536" s="22"/>
      <c r="W536" s="22">
        <v>24</v>
      </c>
      <c r="X536" s="22"/>
      <c r="Y536" s="22">
        <v>0</v>
      </c>
      <c r="Z536" s="22">
        <v>0</v>
      </c>
      <c r="AA536" s="22"/>
      <c r="AB536" s="22"/>
      <c r="AC536" s="6">
        <v>0</v>
      </c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spans="1:42" s="21" customFormat="1" x14ac:dyDescent="0.25">
      <c r="A537" s="24">
        <v>41611</v>
      </c>
      <c r="B537" s="22">
        <v>1</v>
      </c>
      <c r="C537" s="22" t="s">
        <v>109</v>
      </c>
      <c r="D537" s="22" t="s">
        <v>242</v>
      </c>
      <c r="E537" s="22" t="s">
        <v>111</v>
      </c>
      <c r="F537" s="22" t="s">
        <v>112</v>
      </c>
      <c r="G537" s="25" t="s">
        <v>10</v>
      </c>
      <c r="H537" s="22">
        <v>1</v>
      </c>
      <c r="I537" s="22">
        <f t="shared" si="12"/>
        <v>0.05</v>
      </c>
      <c r="J537" s="22">
        <v>33</v>
      </c>
      <c r="K537" s="22"/>
      <c r="L537" s="22"/>
      <c r="M537" s="22"/>
      <c r="N537" s="22"/>
      <c r="O537" s="22"/>
      <c r="P537" s="22" t="s">
        <v>4</v>
      </c>
      <c r="Q537" s="22">
        <v>7</v>
      </c>
      <c r="R537" s="22" t="s">
        <v>352</v>
      </c>
      <c r="S537" s="22" t="s">
        <v>8</v>
      </c>
      <c r="T537" s="22">
        <v>9</v>
      </c>
      <c r="U537" s="22"/>
      <c r="V537" s="22"/>
      <c r="W537" s="22">
        <v>9</v>
      </c>
      <c r="X537" s="22"/>
      <c r="Y537" s="22">
        <v>0</v>
      </c>
      <c r="Z537" s="22">
        <v>0</v>
      </c>
      <c r="AA537" s="22"/>
      <c r="AB537" s="22"/>
      <c r="AC537" s="6">
        <v>0</v>
      </c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spans="1:42" s="21" customFormat="1" x14ac:dyDescent="0.25">
      <c r="A538" s="24">
        <v>41611</v>
      </c>
      <c r="B538" s="22">
        <v>1</v>
      </c>
      <c r="C538" s="22" t="s">
        <v>109</v>
      </c>
      <c r="D538" s="22" t="s">
        <v>242</v>
      </c>
      <c r="E538" s="22" t="s">
        <v>111</v>
      </c>
      <c r="F538" s="22" t="s">
        <v>112</v>
      </c>
      <c r="G538" s="25" t="s">
        <v>7</v>
      </c>
      <c r="H538" s="22">
        <v>1</v>
      </c>
      <c r="I538" s="22">
        <f t="shared" si="12"/>
        <v>0.05</v>
      </c>
      <c r="J538" s="22">
        <v>33</v>
      </c>
      <c r="K538" s="22"/>
      <c r="L538" s="22"/>
      <c r="M538" s="22"/>
      <c r="N538" s="22"/>
      <c r="O538" s="22"/>
      <c r="P538" s="22" t="s">
        <v>4</v>
      </c>
      <c r="Q538" s="22">
        <v>8</v>
      </c>
      <c r="R538" s="22" t="s">
        <v>353</v>
      </c>
      <c r="S538" s="22" t="s">
        <v>5</v>
      </c>
      <c r="T538" s="22">
        <v>12</v>
      </c>
      <c r="U538" s="22"/>
      <c r="V538" s="22"/>
      <c r="W538" s="22">
        <v>12</v>
      </c>
      <c r="X538" s="22"/>
      <c r="Y538" s="22">
        <v>0</v>
      </c>
      <c r="Z538" s="22">
        <v>0</v>
      </c>
      <c r="AA538" s="22"/>
      <c r="AB538" s="22"/>
      <c r="AC538" s="47">
        <v>0</v>
      </c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spans="1:42" s="21" customFormat="1" x14ac:dyDescent="0.25">
      <c r="A539" s="24">
        <v>41611</v>
      </c>
      <c r="B539" s="22">
        <v>1</v>
      </c>
      <c r="C539" s="22" t="s">
        <v>109</v>
      </c>
      <c r="D539" s="22" t="s">
        <v>242</v>
      </c>
      <c r="E539" s="22" t="s">
        <v>111</v>
      </c>
      <c r="F539" s="22" t="s">
        <v>112</v>
      </c>
      <c r="G539" s="25" t="s">
        <v>17</v>
      </c>
      <c r="H539" s="22">
        <v>1</v>
      </c>
      <c r="I539" s="22">
        <f t="shared" si="12"/>
        <v>0.05</v>
      </c>
      <c r="J539" s="22">
        <v>33</v>
      </c>
      <c r="K539" s="22"/>
      <c r="L539" s="22"/>
      <c r="M539" s="22"/>
      <c r="N539" s="22"/>
      <c r="O539" s="22"/>
      <c r="P539" s="22"/>
      <c r="Q539" s="22"/>
      <c r="R539" s="22"/>
      <c r="S539" s="22"/>
      <c r="T539" s="22">
        <v>5</v>
      </c>
      <c r="U539" s="22"/>
      <c r="V539" s="22"/>
      <c r="W539" s="22">
        <v>5</v>
      </c>
      <c r="X539" s="22"/>
      <c r="Y539" s="22"/>
      <c r="Z539" s="22"/>
      <c r="AA539" s="22"/>
      <c r="AB539" s="22"/>
      <c r="AC539" s="6">
        <v>0</v>
      </c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spans="1:42" s="21" customFormat="1" x14ac:dyDescent="0.25">
      <c r="A540" s="24">
        <v>41611</v>
      </c>
      <c r="B540" s="22">
        <v>1</v>
      </c>
      <c r="C540" s="22" t="s">
        <v>109</v>
      </c>
      <c r="D540" s="22" t="s">
        <v>242</v>
      </c>
      <c r="E540" s="22" t="s">
        <v>111</v>
      </c>
      <c r="F540" s="22" t="s">
        <v>112</v>
      </c>
      <c r="G540" s="25" t="s">
        <v>3</v>
      </c>
      <c r="H540" s="22">
        <v>1</v>
      </c>
      <c r="I540" s="22">
        <f t="shared" si="12"/>
        <v>0.05</v>
      </c>
      <c r="J540" s="22">
        <v>33</v>
      </c>
      <c r="K540" s="22"/>
      <c r="L540" s="22"/>
      <c r="M540" s="22"/>
      <c r="N540" s="22"/>
      <c r="O540" s="22"/>
      <c r="P540" s="22"/>
      <c r="Q540" s="22"/>
      <c r="R540" s="22"/>
      <c r="S540" s="22"/>
      <c r="T540" s="22">
        <v>5</v>
      </c>
      <c r="U540" s="22"/>
      <c r="V540" s="22"/>
      <c r="W540" s="22">
        <v>5</v>
      </c>
      <c r="X540" s="22"/>
      <c r="Y540" s="22"/>
      <c r="Z540" s="22"/>
      <c r="AA540" s="22"/>
      <c r="AB540" s="22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spans="1:42" s="21" customFormat="1" x14ac:dyDescent="0.25">
      <c r="A541" s="24">
        <v>41611</v>
      </c>
      <c r="B541" s="22">
        <v>1</v>
      </c>
      <c r="C541" s="22" t="s">
        <v>109</v>
      </c>
      <c r="D541" s="22" t="s">
        <v>242</v>
      </c>
      <c r="E541" s="22" t="s">
        <v>111</v>
      </c>
      <c r="F541" s="22" t="s">
        <v>112</v>
      </c>
      <c r="G541" s="25" t="s">
        <v>3</v>
      </c>
      <c r="H541" s="22">
        <v>1</v>
      </c>
      <c r="I541" s="22">
        <f t="shared" si="12"/>
        <v>0.05</v>
      </c>
      <c r="J541" s="22">
        <v>33</v>
      </c>
      <c r="K541" s="22"/>
      <c r="L541" s="22"/>
      <c r="M541" s="22"/>
      <c r="N541" s="22"/>
      <c r="O541" s="22"/>
      <c r="P541" s="22"/>
      <c r="Q541" s="22"/>
      <c r="R541" s="22"/>
      <c r="S541" s="22"/>
      <c r="T541" s="22">
        <v>5</v>
      </c>
      <c r="U541" s="22"/>
      <c r="V541" s="22"/>
      <c r="W541" s="22">
        <v>5</v>
      </c>
      <c r="X541" s="22"/>
      <c r="Y541" s="22"/>
      <c r="Z541" s="22"/>
      <c r="AA541" s="22"/>
      <c r="AB541" s="22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spans="1:42" s="21" customFormat="1" x14ac:dyDescent="0.25">
      <c r="A542" s="24">
        <v>41611</v>
      </c>
      <c r="B542" s="22">
        <v>1</v>
      </c>
      <c r="C542" s="22" t="s">
        <v>109</v>
      </c>
      <c r="D542" s="22" t="s">
        <v>242</v>
      </c>
      <c r="E542" s="22" t="s">
        <v>111</v>
      </c>
      <c r="F542" s="22" t="s">
        <v>112</v>
      </c>
      <c r="G542" s="25" t="s">
        <v>3</v>
      </c>
      <c r="H542" s="22">
        <v>1</v>
      </c>
      <c r="I542" s="22">
        <f t="shared" si="12"/>
        <v>0.05</v>
      </c>
      <c r="J542" s="22">
        <v>33</v>
      </c>
      <c r="K542" s="22"/>
      <c r="L542" s="22"/>
      <c r="M542" s="22"/>
      <c r="N542" s="22"/>
      <c r="O542" s="22"/>
      <c r="P542" s="22"/>
      <c r="Q542" s="22"/>
      <c r="R542" s="22"/>
      <c r="S542" s="22"/>
      <c r="T542" s="22">
        <v>5</v>
      </c>
      <c r="U542" s="22"/>
      <c r="V542" s="22"/>
      <c r="W542" s="22">
        <v>5</v>
      </c>
      <c r="X542" s="22"/>
      <c r="Y542" s="22"/>
      <c r="Z542" s="22"/>
      <c r="AA542" s="22"/>
      <c r="AB542" s="22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spans="1:42" s="21" customFormat="1" x14ac:dyDescent="0.25">
      <c r="A543" s="24">
        <v>41611</v>
      </c>
      <c r="B543" s="22">
        <v>1</v>
      </c>
      <c r="C543" s="22" t="s">
        <v>109</v>
      </c>
      <c r="D543" s="22" t="s">
        <v>242</v>
      </c>
      <c r="E543" s="22" t="s">
        <v>111</v>
      </c>
      <c r="F543" s="22" t="s">
        <v>112</v>
      </c>
      <c r="G543" s="25" t="s">
        <v>3</v>
      </c>
      <c r="H543" s="22">
        <v>1</v>
      </c>
      <c r="I543" s="22">
        <f t="shared" si="12"/>
        <v>0.05</v>
      </c>
      <c r="J543" s="22">
        <v>33</v>
      </c>
      <c r="K543" s="22"/>
      <c r="L543" s="22"/>
      <c r="M543" s="22"/>
      <c r="N543" s="22"/>
      <c r="O543" s="22"/>
      <c r="P543" s="22"/>
      <c r="Q543" s="22"/>
      <c r="R543" s="22"/>
      <c r="S543" s="22"/>
      <c r="T543" s="22">
        <v>5</v>
      </c>
      <c r="U543" s="22"/>
      <c r="V543" s="22"/>
      <c r="W543" s="22">
        <v>5</v>
      </c>
      <c r="X543" s="22"/>
      <c r="Y543" s="22"/>
      <c r="Z543" s="22"/>
      <c r="AA543" s="22"/>
      <c r="AB543" s="22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spans="1:42" s="21" customFormat="1" x14ac:dyDescent="0.25">
      <c r="A544" s="24">
        <v>41611</v>
      </c>
      <c r="B544" s="22">
        <v>1</v>
      </c>
      <c r="C544" s="22" t="s">
        <v>109</v>
      </c>
      <c r="D544" s="22" t="s">
        <v>242</v>
      </c>
      <c r="E544" s="22" t="s">
        <v>111</v>
      </c>
      <c r="F544" s="22" t="s">
        <v>112</v>
      </c>
      <c r="G544" s="25" t="s">
        <v>3</v>
      </c>
      <c r="H544" s="22">
        <v>1</v>
      </c>
      <c r="I544" s="22">
        <f t="shared" si="12"/>
        <v>0.05</v>
      </c>
      <c r="J544" s="22">
        <v>33</v>
      </c>
      <c r="K544" s="22"/>
      <c r="L544" s="22"/>
      <c r="M544" s="22"/>
      <c r="N544" s="22"/>
      <c r="O544" s="22"/>
      <c r="P544" s="22"/>
      <c r="Q544" s="22"/>
      <c r="R544" s="22"/>
      <c r="S544" s="22"/>
      <c r="T544" s="22">
        <v>5</v>
      </c>
      <c r="U544" s="22"/>
      <c r="V544" s="22"/>
      <c r="W544" s="22">
        <v>5</v>
      </c>
      <c r="X544" s="22"/>
      <c r="Y544" s="22"/>
      <c r="Z544" s="22"/>
      <c r="AA544" s="22"/>
      <c r="AB544" s="22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spans="1:42" s="21" customFormat="1" x14ac:dyDescent="0.25">
      <c r="A545" s="24">
        <v>41611</v>
      </c>
      <c r="B545" s="22">
        <v>1</v>
      </c>
      <c r="C545" s="22" t="s">
        <v>109</v>
      </c>
      <c r="D545" s="22" t="s">
        <v>242</v>
      </c>
      <c r="E545" s="22" t="s">
        <v>111</v>
      </c>
      <c r="F545" s="22" t="s">
        <v>112</v>
      </c>
      <c r="G545" s="25" t="s">
        <v>3</v>
      </c>
      <c r="H545" s="22">
        <v>1</v>
      </c>
      <c r="I545" s="22">
        <f t="shared" si="12"/>
        <v>0.05</v>
      </c>
      <c r="J545" s="22">
        <v>33</v>
      </c>
      <c r="K545" s="22"/>
      <c r="L545" s="22"/>
      <c r="M545" s="22"/>
      <c r="N545" s="22"/>
      <c r="O545" s="22"/>
      <c r="P545" s="22"/>
      <c r="Q545" s="22"/>
      <c r="R545" s="22"/>
      <c r="S545" s="22"/>
      <c r="T545" s="22">
        <v>5</v>
      </c>
      <c r="U545" s="22"/>
      <c r="V545" s="22"/>
      <c r="W545" s="22">
        <v>5</v>
      </c>
      <c r="X545" s="22"/>
      <c r="Y545" s="22"/>
      <c r="Z545" s="22"/>
      <c r="AA545" s="22"/>
      <c r="AB545" s="22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spans="1:42" s="21" customFormat="1" x14ac:dyDescent="0.25">
      <c r="A546" s="24">
        <v>41611</v>
      </c>
      <c r="B546" s="22">
        <v>1</v>
      </c>
      <c r="C546" s="22" t="s">
        <v>109</v>
      </c>
      <c r="D546" s="22" t="s">
        <v>242</v>
      </c>
      <c r="E546" s="22" t="s">
        <v>111</v>
      </c>
      <c r="F546" s="22" t="s">
        <v>112</v>
      </c>
      <c r="G546" s="25" t="s">
        <v>3</v>
      </c>
      <c r="H546" s="22">
        <v>1</v>
      </c>
      <c r="I546" s="22">
        <f t="shared" si="12"/>
        <v>0.05</v>
      </c>
      <c r="J546" s="22">
        <v>33</v>
      </c>
      <c r="K546" s="22"/>
      <c r="L546" s="22"/>
      <c r="M546" s="22"/>
      <c r="N546" s="22"/>
      <c r="O546" s="22"/>
      <c r="P546" s="22"/>
      <c r="Q546" s="22"/>
      <c r="R546" s="22"/>
      <c r="S546" s="22"/>
      <c r="T546" s="22">
        <v>5</v>
      </c>
      <c r="U546" s="22"/>
      <c r="V546" s="22"/>
      <c r="W546" s="22">
        <v>5</v>
      </c>
      <c r="X546" s="22"/>
      <c r="Y546" s="22"/>
      <c r="Z546" s="22"/>
      <c r="AA546" s="22"/>
      <c r="AB546" s="22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spans="1:42" s="21" customFormat="1" x14ac:dyDescent="0.25">
      <c r="A547" s="24">
        <v>41611</v>
      </c>
      <c r="B547" s="22">
        <v>1</v>
      </c>
      <c r="C547" s="22" t="s">
        <v>109</v>
      </c>
      <c r="D547" s="22" t="s">
        <v>242</v>
      </c>
      <c r="E547" s="22" t="s">
        <v>111</v>
      </c>
      <c r="F547" s="22" t="s">
        <v>112</v>
      </c>
      <c r="G547" s="25" t="s">
        <v>3</v>
      </c>
      <c r="H547" s="22">
        <v>1</v>
      </c>
      <c r="I547" s="22">
        <f t="shared" si="12"/>
        <v>0.05</v>
      </c>
      <c r="J547" s="22">
        <v>33</v>
      </c>
      <c r="K547" s="22"/>
      <c r="L547" s="22"/>
      <c r="M547" s="22"/>
      <c r="N547" s="22"/>
      <c r="O547" s="22"/>
      <c r="P547" s="22"/>
      <c r="Q547" s="22"/>
      <c r="R547" s="22"/>
      <c r="S547" s="22"/>
      <c r="T547" s="22">
        <v>5</v>
      </c>
      <c r="U547" s="22"/>
      <c r="V547" s="22"/>
      <c r="W547" s="22">
        <v>5</v>
      </c>
      <c r="X547" s="22"/>
      <c r="Y547" s="22"/>
      <c r="Z547" s="22"/>
      <c r="AA547" s="22"/>
      <c r="AB547" s="22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spans="1:42" s="21" customFormat="1" x14ac:dyDescent="0.25">
      <c r="A548" s="24">
        <v>41611</v>
      </c>
      <c r="B548" s="22">
        <v>1</v>
      </c>
      <c r="C548" s="22" t="s">
        <v>109</v>
      </c>
      <c r="D548" s="22" t="s">
        <v>242</v>
      </c>
      <c r="E548" s="22" t="s">
        <v>111</v>
      </c>
      <c r="F548" s="22" t="s">
        <v>112</v>
      </c>
      <c r="G548" s="25" t="s">
        <v>3</v>
      </c>
      <c r="H548" s="22">
        <v>1</v>
      </c>
      <c r="I548" s="22">
        <f t="shared" si="12"/>
        <v>0.05</v>
      </c>
      <c r="J548" s="22">
        <v>33</v>
      </c>
      <c r="K548" s="22"/>
      <c r="L548" s="22"/>
      <c r="M548" s="22"/>
      <c r="N548" s="22"/>
      <c r="O548" s="22"/>
      <c r="P548" s="22"/>
      <c r="Q548" s="22"/>
      <c r="R548" s="22"/>
      <c r="S548" s="22"/>
      <c r="T548" s="22">
        <v>6</v>
      </c>
      <c r="U548" s="22"/>
      <c r="V548" s="22"/>
      <c r="W548" s="22">
        <v>6</v>
      </c>
      <c r="X548" s="22"/>
      <c r="Y548" s="22"/>
      <c r="Z548" s="22"/>
      <c r="AA548" s="22"/>
      <c r="AB548" s="22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spans="1:42" s="21" customFormat="1" x14ac:dyDescent="0.25">
      <c r="A549" s="24">
        <v>41611</v>
      </c>
      <c r="B549" s="22">
        <v>1</v>
      </c>
      <c r="C549" s="22" t="s">
        <v>109</v>
      </c>
      <c r="D549" s="22" t="s">
        <v>242</v>
      </c>
      <c r="E549" s="22" t="s">
        <v>111</v>
      </c>
      <c r="F549" s="22" t="s">
        <v>112</v>
      </c>
      <c r="G549" s="25" t="s">
        <v>3</v>
      </c>
      <c r="H549" s="22">
        <v>1</v>
      </c>
      <c r="I549" s="22">
        <f t="shared" si="12"/>
        <v>0.05</v>
      </c>
      <c r="J549" s="22">
        <v>33</v>
      </c>
      <c r="K549" s="22"/>
      <c r="L549" s="22"/>
      <c r="M549" s="22"/>
      <c r="N549" s="22"/>
      <c r="O549" s="22"/>
      <c r="P549" s="22"/>
      <c r="Q549" s="22"/>
      <c r="R549" s="22"/>
      <c r="S549" s="22"/>
      <c r="T549" s="22">
        <v>6</v>
      </c>
      <c r="U549" s="22"/>
      <c r="V549" s="22"/>
      <c r="W549" s="22">
        <v>6</v>
      </c>
      <c r="X549" s="22"/>
      <c r="Y549" s="22"/>
      <c r="Z549" s="22"/>
      <c r="AA549" s="22"/>
      <c r="AB549" s="22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spans="1:42" s="21" customFormat="1" x14ac:dyDescent="0.25">
      <c r="A550" s="24">
        <v>41611</v>
      </c>
      <c r="B550" s="22">
        <v>1</v>
      </c>
      <c r="C550" s="22" t="s">
        <v>109</v>
      </c>
      <c r="D550" s="22" t="s">
        <v>242</v>
      </c>
      <c r="E550" s="22" t="s">
        <v>111</v>
      </c>
      <c r="F550" s="22" t="s">
        <v>112</v>
      </c>
      <c r="G550" s="25" t="s">
        <v>3</v>
      </c>
      <c r="H550" s="22">
        <v>1</v>
      </c>
      <c r="I550" s="22">
        <f t="shared" si="12"/>
        <v>0.05</v>
      </c>
      <c r="J550" s="22">
        <v>33</v>
      </c>
      <c r="K550" s="22"/>
      <c r="L550" s="22"/>
      <c r="M550" s="22"/>
      <c r="N550" s="22"/>
      <c r="O550" s="22"/>
      <c r="P550" s="22"/>
      <c r="Q550" s="22"/>
      <c r="R550" s="22"/>
      <c r="S550" s="22"/>
      <c r="T550" s="22">
        <v>6</v>
      </c>
      <c r="U550" s="22"/>
      <c r="V550" s="22"/>
      <c r="W550" s="22">
        <v>6</v>
      </c>
      <c r="X550" s="22"/>
      <c r="Y550" s="22"/>
      <c r="Z550" s="22"/>
      <c r="AA550" s="22"/>
      <c r="AB550" s="22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spans="1:42" s="21" customFormat="1" x14ac:dyDescent="0.25">
      <c r="A551" s="24">
        <v>41611</v>
      </c>
      <c r="B551" s="22">
        <v>1</v>
      </c>
      <c r="C551" s="22" t="s">
        <v>109</v>
      </c>
      <c r="D551" s="22" t="s">
        <v>242</v>
      </c>
      <c r="E551" s="22" t="s">
        <v>111</v>
      </c>
      <c r="F551" s="22" t="s">
        <v>112</v>
      </c>
      <c r="G551" s="25" t="s">
        <v>3</v>
      </c>
      <c r="H551" s="22">
        <v>1</v>
      </c>
      <c r="I551" s="22">
        <f t="shared" si="12"/>
        <v>0.05</v>
      </c>
      <c r="J551" s="22">
        <v>33</v>
      </c>
      <c r="K551" s="22"/>
      <c r="L551" s="22"/>
      <c r="M551" s="22"/>
      <c r="N551" s="22"/>
      <c r="O551" s="22"/>
      <c r="P551" s="22"/>
      <c r="Q551" s="22"/>
      <c r="R551" s="22"/>
      <c r="S551" s="22"/>
      <c r="T551" s="22">
        <v>7</v>
      </c>
      <c r="U551" s="22"/>
      <c r="V551" s="22"/>
      <c r="W551" s="22">
        <v>7</v>
      </c>
      <c r="X551" s="22"/>
      <c r="Y551" s="22"/>
      <c r="Z551" s="22"/>
      <c r="AA551" s="22"/>
      <c r="AB551" s="22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spans="1:42" s="21" customFormat="1" x14ac:dyDescent="0.25">
      <c r="A552" s="24">
        <v>41611</v>
      </c>
      <c r="B552" s="22">
        <v>1</v>
      </c>
      <c r="C552" s="22" t="s">
        <v>109</v>
      </c>
      <c r="D552" s="22" t="s">
        <v>242</v>
      </c>
      <c r="E552" s="22" t="s">
        <v>111</v>
      </c>
      <c r="F552" s="22" t="s">
        <v>112</v>
      </c>
      <c r="G552" s="25" t="s">
        <v>10</v>
      </c>
      <c r="H552" s="22">
        <v>1</v>
      </c>
      <c r="I552" s="22">
        <f t="shared" si="12"/>
        <v>0.05</v>
      </c>
      <c r="J552" s="22">
        <v>33</v>
      </c>
      <c r="K552" s="22"/>
      <c r="L552" s="22"/>
      <c r="M552" s="22"/>
      <c r="N552" s="22"/>
      <c r="O552" s="22"/>
      <c r="P552" s="22"/>
      <c r="Q552" s="22"/>
      <c r="R552" s="22"/>
      <c r="S552" s="22"/>
      <c r="T552" s="22">
        <v>5</v>
      </c>
      <c r="U552" s="22"/>
      <c r="V552" s="22"/>
      <c r="W552" s="22">
        <v>5</v>
      </c>
      <c r="X552" s="22"/>
      <c r="Y552" s="22"/>
      <c r="Z552" s="22"/>
      <c r="AA552" s="22"/>
      <c r="AB552" s="22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spans="1:42" s="21" customFormat="1" x14ac:dyDescent="0.25">
      <c r="A553" s="24">
        <v>41611</v>
      </c>
      <c r="B553" s="22">
        <v>1</v>
      </c>
      <c r="C553" s="22" t="s">
        <v>109</v>
      </c>
      <c r="D553" s="22" t="s">
        <v>242</v>
      </c>
      <c r="E553" s="22" t="s">
        <v>111</v>
      </c>
      <c r="F553" s="22" t="s">
        <v>112</v>
      </c>
      <c r="G553" s="25" t="s">
        <v>10</v>
      </c>
      <c r="H553" s="22">
        <v>1</v>
      </c>
      <c r="I553" s="22">
        <f t="shared" si="12"/>
        <v>0.05</v>
      </c>
      <c r="J553" s="22">
        <v>33</v>
      </c>
      <c r="K553" s="22"/>
      <c r="L553" s="22"/>
      <c r="M553" s="22"/>
      <c r="N553" s="22"/>
      <c r="O553" s="22"/>
      <c r="P553" s="22"/>
      <c r="Q553" s="22"/>
      <c r="R553" s="22"/>
      <c r="S553" s="22"/>
      <c r="T553" s="22">
        <v>5</v>
      </c>
      <c r="U553" s="22"/>
      <c r="V553" s="22"/>
      <c r="W553" s="22">
        <v>5</v>
      </c>
      <c r="X553" s="22"/>
      <c r="Y553" s="22"/>
      <c r="Z553" s="22"/>
      <c r="AA553" s="22"/>
      <c r="AB553" s="22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spans="1:42" s="21" customFormat="1" x14ac:dyDescent="0.25">
      <c r="A554" s="24">
        <v>41611</v>
      </c>
      <c r="B554" s="132">
        <v>1</v>
      </c>
      <c r="C554" s="22" t="s">
        <v>109</v>
      </c>
      <c r="D554" s="132" t="s">
        <v>242</v>
      </c>
      <c r="E554" s="132" t="s">
        <v>111</v>
      </c>
      <c r="F554" s="132" t="s">
        <v>112</v>
      </c>
      <c r="G554" s="139" t="s">
        <v>10</v>
      </c>
      <c r="H554" s="132">
        <v>1</v>
      </c>
      <c r="I554" s="22">
        <f t="shared" si="12"/>
        <v>0.05</v>
      </c>
      <c r="J554" s="22">
        <v>33</v>
      </c>
      <c r="K554" s="22"/>
      <c r="L554" s="22"/>
      <c r="M554" s="22"/>
      <c r="N554" s="22"/>
      <c r="O554" s="22"/>
      <c r="P554" s="22"/>
      <c r="Q554" s="132"/>
      <c r="R554" s="22"/>
      <c r="S554" s="22"/>
      <c r="T554" s="22">
        <v>5</v>
      </c>
      <c r="U554" s="22"/>
      <c r="V554" s="22"/>
      <c r="W554" s="22">
        <v>5</v>
      </c>
      <c r="X554" s="22"/>
      <c r="Y554" s="22"/>
      <c r="Z554" s="22"/>
      <c r="AA554" s="22"/>
      <c r="AB554" s="22"/>
      <c r="AC554" s="6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</row>
    <row r="555" spans="1:42" s="21" customFormat="1" x14ac:dyDescent="0.25">
      <c r="A555" s="24">
        <v>41611</v>
      </c>
      <c r="B555" s="22">
        <v>1</v>
      </c>
      <c r="C555" s="22" t="s">
        <v>109</v>
      </c>
      <c r="D555" s="22" t="s">
        <v>242</v>
      </c>
      <c r="E555" s="22" t="s">
        <v>111</v>
      </c>
      <c r="F555" s="22" t="s">
        <v>112</v>
      </c>
      <c r="G555" s="25" t="s">
        <v>10</v>
      </c>
      <c r="H555" s="22">
        <v>1</v>
      </c>
      <c r="I555" s="22">
        <f t="shared" si="12"/>
        <v>0.05</v>
      </c>
      <c r="J555" s="22">
        <v>33</v>
      </c>
      <c r="K555" s="22"/>
      <c r="L555" s="22"/>
      <c r="M555" s="22"/>
      <c r="N555" s="22"/>
      <c r="O555" s="22"/>
      <c r="P555" s="22"/>
      <c r="Q555" s="22"/>
      <c r="R555" s="22"/>
      <c r="S555" s="22"/>
      <c r="T555" s="22">
        <v>5</v>
      </c>
      <c r="U555" s="22"/>
      <c r="V555" s="22"/>
      <c r="W555" s="22">
        <v>5</v>
      </c>
      <c r="X555" s="22"/>
      <c r="Y555" s="22"/>
      <c r="Z555" s="22"/>
      <c r="AA555" s="22"/>
      <c r="AB555" s="22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 spans="1:42" s="21" customFormat="1" x14ac:dyDescent="0.25">
      <c r="A556" s="24">
        <v>41611</v>
      </c>
      <c r="B556" s="22">
        <v>1</v>
      </c>
      <c r="C556" s="22" t="s">
        <v>109</v>
      </c>
      <c r="D556" s="22" t="s">
        <v>242</v>
      </c>
      <c r="E556" s="22" t="s">
        <v>111</v>
      </c>
      <c r="F556" s="22" t="s">
        <v>112</v>
      </c>
      <c r="G556" s="25" t="s">
        <v>10</v>
      </c>
      <c r="H556" s="22">
        <v>1</v>
      </c>
      <c r="I556" s="22">
        <f t="shared" si="12"/>
        <v>0.05</v>
      </c>
      <c r="J556" s="22">
        <v>33</v>
      </c>
      <c r="K556" s="22"/>
      <c r="L556" s="22"/>
      <c r="M556" s="22"/>
      <c r="N556" s="22"/>
      <c r="O556" s="22"/>
      <c r="P556" s="22"/>
      <c r="Q556" s="22"/>
      <c r="R556" s="22"/>
      <c r="S556" s="22"/>
      <c r="T556" s="22">
        <v>5</v>
      </c>
      <c r="U556" s="22"/>
      <c r="V556" s="22"/>
      <c r="W556" s="22">
        <v>5</v>
      </c>
      <c r="X556" s="22"/>
      <c r="Y556" s="22"/>
      <c r="Z556" s="22"/>
      <c r="AA556" s="22"/>
      <c r="AB556" s="22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spans="1:42" s="21" customFormat="1" x14ac:dyDescent="0.25">
      <c r="A557" s="24">
        <v>41611</v>
      </c>
      <c r="B557" s="22">
        <v>1</v>
      </c>
      <c r="C557" s="22" t="s">
        <v>109</v>
      </c>
      <c r="D557" s="22" t="s">
        <v>242</v>
      </c>
      <c r="E557" s="22" t="s">
        <v>111</v>
      </c>
      <c r="F557" s="22" t="s">
        <v>112</v>
      </c>
      <c r="G557" s="25" t="s">
        <v>10</v>
      </c>
      <c r="H557" s="22">
        <v>1</v>
      </c>
      <c r="I557" s="22">
        <f t="shared" si="12"/>
        <v>0.05</v>
      </c>
      <c r="J557" s="22">
        <v>33</v>
      </c>
      <c r="K557" s="22"/>
      <c r="L557" s="22"/>
      <c r="M557" s="22"/>
      <c r="N557" s="22"/>
      <c r="O557" s="22"/>
      <c r="P557" s="22"/>
      <c r="Q557" s="22"/>
      <c r="R557" s="22"/>
      <c r="S557" s="22"/>
      <c r="T557" s="22">
        <v>6</v>
      </c>
      <c r="U557" s="22"/>
      <c r="V557" s="22"/>
      <c r="W557" s="22">
        <v>6</v>
      </c>
      <c r="X557" s="22"/>
      <c r="Y557" s="22"/>
      <c r="Z557" s="22"/>
      <c r="AA557" s="22"/>
      <c r="AB557" s="22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spans="1:42" s="21" customFormat="1" x14ac:dyDescent="0.25">
      <c r="A558" s="24">
        <v>41611</v>
      </c>
      <c r="B558" s="22">
        <v>1</v>
      </c>
      <c r="C558" s="22" t="s">
        <v>109</v>
      </c>
      <c r="D558" s="22" t="s">
        <v>242</v>
      </c>
      <c r="E558" s="22" t="s">
        <v>111</v>
      </c>
      <c r="F558" s="22" t="s">
        <v>112</v>
      </c>
      <c r="G558" s="25" t="s">
        <v>10</v>
      </c>
      <c r="H558" s="22">
        <v>1</v>
      </c>
      <c r="I558" s="22">
        <f t="shared" si="12"/>
        <v>0.05</v>
      </c>
      <c r="J558" s="22">
        <v>33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>
        <v>6</v>
      </c>
      <c r="U558" s="22"/>
      <c r="V558" s="22"/>
      <c r="W558" s="22">
        <v>6</v>
      </c>
      <c r="X558" s="22"/>
      <c r="Y558" s="22"/>
      <c r="Z558" s="22"/>
      <c r="AA558" s="22"/>
      <c r="AB558" s="22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spans="1:42" s="21" customFormat="1" x14ac:dyDescent="0.25">
      <c r="A559" s="24">
        <v>41611</v>
      </c>
      <c r="B559" s="22">
        <v>1</v>
      </c>
      <c r="C559" s="22" t="s">
        <v>109</v>
      </c>
      <c r="D559" s="22" t="s">
        <v>242</v>
      </c>
      <c r="E559" s="22" t="s">
        <v>111</v>
      </c>
      <c r="F559" s="22" t="s">
        <v>112</v>
      </c>
      <c r="G559" s="25" t="s">
        <v>10</v>
      </c>
      <c r="H559" s="22">
        <v>1</v>
      </c>
      <c r="I559" s="22">
        <f t="shared" si="12"/>
        <v>0.05</v>
      </c>
      <c r="J559" s="22">
        <v>33</v>
      </c>
      <c r="K559" s="22"/>
      <c r="L559" s="22"/>
      <c r="M559" s="22"/>
      <c r="N559" s="22"/>
      <c r="O559" s="22"/>
      <c r="P559" s="22"/>
      <c r="Q559" s="22"/>
      <c r="R559" s="22"/>
      <c r="S559" s="22"/>
      <c r="T559" s="22">
        <v>6</v>
      </c>
      <c r="U559" s="22"/>
      <c r="V559" s="22"/>
      <c r="W559" s="22">
        <v>6</v>
      </c>
      <c r="X559" s="22"/>
      <c r="Y559" s="22"/>
      <c r="Z559" s="22"/>
      <c r="AA559" s="22"/>
      <c r="AB559" s="22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spans="1:42" s="21" customFormat="1" x14ac:dyDescent="0.25">
      <c r="A560" s="24">
        <v>41611</v>
      </c>
      <c r="B560" s="22">
        <v>1</v>
      </c>
      <c r="C560" s="22" t="s">
        <v>109</v>
      </c>
      <c r="D560" s="22" t="s">
        <v>242</v>
      </c>
      <c r="E560" s="22" t="s">
        <v>111</v>
      </c>
      <c r="F560" s="22" t="s">
        <v>112</v>
      </c>
      <c r="G560" s="25" t="s">
        <v>10</v>
      </c>
      <c r="H560" s="22">
        <v>1</v>
      </c>
      <c r="I560" s="22">
        <f t="shared" si="12"/>
        <v>0.05</v>
      </c>
      <c r="J560" s="22">
        <v>33</v>
      </c>
      <c r="K560" s="22"/>
      <c r="L560" s="22"/>
      <c r="M560" s="22"/>
      <c r="N560" s="22"/>
      <c r="O560" s="22"/>
      <c r="P560" s="22"/>
      <c r="Q560" s="22"/>
      <c r="R560" s="22"/>
      <c r="S560" s="22"/>
      <c r="T560" s="22">
        <v>7</v>
      </c>
      <c r="U560" s="22"/>
      <c r="V560" s="22"/>
      <c r="W560" s="22">
        <v>7</v>
      </c>
      <c r="X560" s="22"/>
      <c r="Y560" s="22"/>
      <c r="Z560" s="22"/>
      <c r="AA560" s="22"/>
      <c r="AB560" s="22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spans="1:42" s="21" customFormat="1" x14ac:dyDescent="0.25">
      <c r="A561" s="24">
        <v>41611</v>
      </c>
      <c r="B561" s="22">
        <v>1</v>
      </c>
      <c r="C561" s="22" t="s">
        <v>109</v>
      </c>
      <c r="D561" s="22" t="s">
        <v>242</v>
      </c>
      <c r="E561" s="22" t="s">
        <v>111</v>
      </c>
      <c r="F561" s="22" t="s">
        <v>112</v>
      </c>
      <c r="G561" s="25" t="s">
        <v>10</v>
      </c>
      <c r="H561" s="22">
        <v>1</v>
      </c>
      <c r="I561" s="22">
        <f t="shared" si="12"/>
        <v>0.05</v>
      </c>
      <c r="J561" s="22">
        <v>33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>
        <v>7</v>
      </c>
      <c r="U561" s="22"/>
      <c r="V561" s="22"/>
      <c r="W561" s="22">
        <v>7</v>
      </c>
      <c r="X561" s="22"/>
      <c r="Y561" s="22"/>
      <c r="Z561" s="22"/>
      <c r="AA561" s="22"/>
      <c r="AB561" s="22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spans="1:42" s="21" customFormat="1" x14ac:dyDescent="0.25">
      <c r="A562" s="24">
        <v>41611</v>
      </c>
      <c r="B562" s="22">
        <v>1</v>
      </c>
      <c r="C562" s="22" t="s">
        <v>109</v>
      </c>
      <c r="D562" s="22" t="s">
        <v>242</v>
      </c>
      <c r="E562" s="22" t="s">
        <v>111</v>
      </c>
      <c r="F562" s="22" t="s">
        <v>112</v>
      </c>
      <c r="G562" s="25" t="s">
        <v>10</v>
      </c>
      <c r="H562" s="22">
        <v>1</v>
      </c>
      <c r="I562" s="22">
        <f t="shared" si="12"/>
        <v>0.05</v>
      </c>
      <c r="J562" s="22">
        <v>33</v>
      </c>
      <c r="K562" s="22"/>
      <c r="L562" s="22"/>
      <c r="M562" s="22"/>
      <c r="N562" s="22"/>
      <c r="O562" s="22"/>
      <c r="P562" s="22"/>
      <c r="Q562" s="22"/>
      <c r="R562" s="22"/>
      <c r="S562" s="22"/>
      <c r="T562" s="22">
        <v>9</v>
      </c>
      <c r="U562" s="22"/>
      <c r="V562" s="22"/>
      <c r="W562" s="22">
        <v>9</v>
      </c>
      <c r="X562" s="22"/>
      <c r="Y562" s="22"/>
      <c r="Z562" s="22"/>
      <c r="AA562" s="22"/>
      <c r="AB562" s="22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spans="1:42" s="21" customFormat="1" x14ac:dyDescent="0.25">
      <c r="A563" s="24">
        <v>41611</v>
      </c>
      <c r="B563" s="22">
        <v>1</v>
      </c>
      <c r="C563" s="22" t="s">
        <v>109</v>
      </c>
      <c r="D563" s="22" t="s">
        <v>242</v>
      </c>
      <c r="E563" s="22" t="s">
        <v>111</v>
      </c>
      <c r="F563" s="22" t="s">
        <v>112</v>
      </c>
      <c r="G563" s="25" t="s">
        <v>10</v>
      </c>
      <c r="H563" s="22">
        <v>1</v>
      </c>
      <c r="I563" s="22">
        <f t="shared" si="12"/>
        <v>0.05</v>
      </c>
      <c r="J563" s="22">
        <v>33</v>
      </c>
      <c r="K563" s="22"/>
      <c r="L563" s="22"/>
      <c r="M563" s="22"/>
      <c r="N563" s="22"/>
      <c r="O563" s="22"/>
      <c r="P563" s="22"/>
      <c r="Q563" s="22"/>
      <c r="R563" s="22"/>
      <c r="S563" s="22"/>
      <c r="T563" s="22">
        <v>13</v>
      </c>
      <c r="U563" s="22"/>
      <c r="V563" s="22"/>
      <c r="W563" s="22">
        <v>13</v>
      </c>
      <c r="X563" s="22"/>
      <c r="Y563" s="22"/>
      <c r="Z563" s="22"/>
      <c r="AA563" s="22"/>
      <c r="AB563" s="22"/>
      <c r="AC563" s="47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spans="1:42" s="21" customFormat="1" x14ac:dyDescent="0.25">
      <c r="A564" s="24">
        <v>41611</v>
      </c>
      <c r="B564" s="22">
        <v>1</v>
      </c>
      <c r="C564" s="22" t="s">
        <v>109</v>
      </c>
      <c r="D564" s="22" t="s">
        <v>242</v>
      </c>
      <c r="E564" s="22" t="s">
        <v>111</v>
      </c>
      <c r="F564" s="22" t="s">
        <v>112</v>
      </c>
      <c r="G564" s="25" t="s">
        <v>10</v>
      </c>
      <c r="H564" s="22">
        <v>1</v>
      </c>
      <c r="I564" s="22">
        <f t="shared" si="12"/>
        <v>0.05</v>
      </c>
      <c r="J564" s="22">
        <v>33</v>
      </c>
      <c r="K564" s="22"/>
      <c r="L564" s="22"/>
      <c r="M564" s="22"/>
      <c r="N564" s="22"/>
      <c r="O564" s="22"/>
      <c r="P564" s="22"/>
      <c r="Q564" s="22"/>
      <c r="R564" s="22"/>
      <c r="S564" s="22"/>
      <c r="T564" s="22">
        <v>14</v>
      </c>
      <c r="U564" s="22"/>
      <c r="V564" s="22"/>
      <c r="W564" s="22">
        <v>14</v>
      </c>
      <c r="X564" s="22"/>
      <c r="Y564" s="22"/>
      <c r="Z564" s="22"/>
      <c r="AA564" s="22"/>
      <c r="AB564" s="22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spans="1:42" s="21" customFormat="1" x14ac:dyDescent="0.25">
      <c r="A565" s="24">
        <v>41611</v>
      </c>
      <c r="B565" s="22">
        <v>1</v>
      </c>
      <c r="C565" s="22" t="s">
        <v>109</v>
      </c>
      <c r="D565" s="22" t="s">
        <v>242</v>
      </c>
      <c r="E565" s="22" t="s">
        <v>111</v>
      </c>
      <c r="F565" s="22" t="s">
        <v>112</v>
      </c>
      <c r="G565" s="25" t="s">
        <v>76</v>
      </c>
      <c r="H565" s="22">
        <v>1</v>
      </c>
      <c r="I565" s="22">
        <f t="shared" si="12"/>
        <v>0.05</v>
      </c>
      <c r="J565" s="22">
        <v>33</v>
      </c>
      <c r="K565" s="22"/>
      <c r="L565" s="22"/>
      <c r="M565" s="22"/>
      <c r="N565" s="22"/>
      <c r="O565" s="22"/>
      <c r="P565" s="22"/>
      <c r="Q565" s="22"/>
      <c r="R565" s="22"/>
      <c r="S565" s="22"/>
      <c r="T565" s="22">
        <v>12</v>
      </c>
      <c r="U565" s="22"/>
      <c r="V565" s="22"/>
      <c r="W565" s="22">
        <v>12</v>
      </c>
      <c r="X565" s="22"/>
      <c r="Y565" s="22"/>
      <c r="Z565" s="22"/>
      <c r="AA565" s="22"/>
      <c r="AB565" s="22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spans="1:42" s="21" customFormat="1" x14ac:dyDescent="0.25">
      <c r="A566" s="24">
        <v>41611</v>
      </c>
      <c r="B566" s="132">
        <v>1</v>
      </c>
      <c r="C566" s="22" t="s">
        <v>109</v>
      </c>
      <c r="D566" s="132" t="s">
        <v>243</v>
      </c>
      <c r="E566" s="132" t="s">
        <v>111</v>
      </c>
      <c r="F566" s="132" t="s">
        <v>112</v>
      </c>
      <c r="G566" s="139" t="s">
        <v>10</v>
      </c>
      <c r="H566" s="132">
        <v>1</v>
      </c>
      <c r="I566" s="22">
        <f t="shared" si="12"/>
        <v>0.05</v>
      </c>
      <c r="J566" s="22">
        <v>33</v>
      </c>
      <c r="K566" s="22"/>
      <c r="L566" s="22"/>
      <c r="M566" s="22"/>
      <c r="N566" s="22"/>
      <c r="O566" s="22"/>
      <c r="P566" s="22" t="s">
        <v>4</v>
      </c>
      <c r="Q566" s="132">
        <v>1</v>
      </c>
      <c r="R566" s="22" t="s">
        <v>354</v>
      </c>
      <c r="S566" s="22" t="s">
        <v>5</v>
      </c>
      <c r="T566" s="22">
        <v>6</v>
      </c>
      <c r="U566" s="22"/>
      <c r="V566" s="22"/>
      <c r="W566" s="22">
        <v>6</v>
      </c>
      <c r="X566" s="22"/>
      <c r="Y566" s="22">
        <v>0</v>
      </c>
      <c r="Z566" s="22">
        <v>0</v>
      </c>
      <c r="AA566" s="22"/>
      <c r="AB566" s="22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</row>
    <row r="567" spans="1:42" s="21" customFormat="1" x14ac:dyDescent="0.25">
      <c r="A567" s="24">
        <v>41611</v>
      </c>
      <c r="B567" s="22">
        <v>1</v>
      </c>
      <c r="C567" s="22" t="s">
        <v>109</v>
      </c>
      <c r="D567" s="22" t="s">
        <v>243</v>
      </c>
      <c r="E567" s="22" t="s">
        <v>111</v>
      </c>
      <c r="F567" s="22" t="s">
        <v>112</v>
      </c>
      <c r="G567" s="25" t="s">
        <v>9</v>
      </c>
      <c r="H567" s="22">
        <v>1</v>
      </c>
      <c r="I567" s="22">
        <f t="shared" si="12"/>
        <v>0.05</v>
      </c>
      <c r="J567" s="22">
        <v>33</v>
      </c>
      <c r="K567" s="22"/>
      <c r="L567" s="22"/>
      <c r="M567" s="22"/>
      <c r="N567" s="22"/>
      <c r="O567" s="22"/>
      <c r="P567" s="22" t="s">
        <v>4</v>
      </c>
      <c r="Q567" s="22">
        <v>2</v>
      </c>
      <c r="R567" s="22" t="s">
        <v>354</v>
      </c>
      <c r="S567" s="22" t="s">
        <v>117</v>
      </c>
      <c r="T567" s="22">
        <v>10</v>
      </c>
      <c r="U567" s="22"/>
      <c r="V567" s="22"/>
      <c r="W567" s="22">
        <v>10</v>
      </c>
      <c r="X567" s="22"/>
      <c r="Y567" s="22">
        <v>0</v>
      </c>
      <c r="Z567" s="22">
        <v>0</v>
      </c>
      <c r="AA567" s="22"/>
      <c r="AB567" s="22" t="s">
        <v>118</v>
      </c>
      <c r="AC567" s="47">
        <v>1</v>
      </c>
      <c r="AD567" s="6" t="s">
        <v>99</v>
      </c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 spans="1:42" s="21" customFormat="1" x14ac:dyDescent="0.25">
      <c r="A568" s="24">
        <v>41611</v>
      </c>
      <c r="B568" s="22">
        <v>1</v>
      </c>
      <c r="C568" s="22" t="s">
        <v>109</v>
      </c>
      <c r="D568" s="22" t="s">
        <v>243</v>
      </c>
      <c r="E568" s="22" t="s">
        <v>111</v>
      </c>
      <c r="F568" s="22" t="s">
        <v>112</v>
      </c>
      <c r="G568" s="25" t="s">
        <v>7</v>
      </c>
      <c r="H568" s="22">
        <v>1</v>
      </c>
      <c r="I568" s="22">
        <f t="shared" si="12"/>
        <v>0.05</v>
      </c>
      <c r="J568" s="22">
        <v>33</v>
      </c>
      <c r="K568" s="22"/>
      <c r="L568" s="22"/>
      <c r="M568" s="22"/>
      <c r="N568" s="22"/>
      <c r="O568" s="22"/>
      <c r="P568" s="22" t="s">
        <v>4</v>
      </c>
      <c r="Q568" s="22">
        <v>3</v>
      </c>
      <c r="R568" s="22" t="s">
        <v>355</v>
      </c>
      <c r="S568" s="22" t="s">
        <v>8</v>
      </c>
      <c r="T568" s="22">
        <v>25</v>
      </c>
      <c r="U568" s="22"/>
      <c r="V568" s="22"/>
      <c r="W568" s="22">
        <v>25</v>
      </c>
      <c r="X568" s="22"/>
      <c r="Y568" s="22">
        <v>0</v>
      </c>
      <c r="Z568" s="22">
        <v>0</v>
      </c>
      <c r="AA568" s="22"/>
      <c r="AB568" s="22"/>
      <c r="AC568" s="6">
        <v>0</v>
      </c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spans="1:42" s="21" customFormat="1" x14ac:dyDescent="0.25">
      <c r="A569" s="24">
        <v>41611</v>
      </c>
      <c r="B569" s="132">
        <v>1</v>
      </c>
      <c r="C569" s="22" t="s">
        <v>109</v>
      </c>
      <c r="D569" s="132" t="s">
        <v>243</v>
      </c>
      <c r="E569" s="132" t="s">
        <v>111</v>
      </c>
      <c r="F569" s="132" t="s">
        <v>112</v>
      </c>
      <c r="G569" s="139" t="s">
        <v>10</v>
      </c>
      <c r="H569" s="132">
        <v>1</v>
      </c>
      <c r="I569" s="22">
        <f t="shared" si="12"/>
        <v>0.05</v>
      </c>
      <c r="J569" s="22">
        <v>33</v>
      </c>
      <c r="K569" s="22"/>
      <c r="L569" s="22"/>
      <c r="M569" s="22"/>
      <c r="N569" s="22"/>
      <c r="O569" s="22"/>
      <c r="P569" s="22" t="s">
        <v>4</v>
      </c>
      <c r="Q569" s="132">
        <v>4</v>
      </c>
      <c r="R569" s="22">
        <v>13</v>
      </c>
      <c r="S569" s="22" t="s">
        <v>5</v>
      </c>
      <c r="T569" s="22">
        <v>9</v>
      </c>
      <c r="U569" s="22"/>
      <c r="V569" s="22"/>
      <c r="W569" s="22">
        <v>9</v>
      </c>
      <c r="X569" s="22"/>
      <c r="Y569" s="22">
        <v>0</v>
      </c>
      <c r="Z569" s="22">
        <v>0</v>
      </c>
      <c r="AA569" s="22"/>
      <c r="AB569" s="22"/>
      <c r="AC569" s="6">
        <v>1</v>
      </c>
      <c r="AD569" s="47" t="s">
        <v>258</v>
      </c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</row>
    <row r="570" spans="1:42" s="21" customFormat="1" x14ac:dyDescent="0.25">
      <c r="A570" s="24">
        <v>41611</v>
      </c>
      <c r="B570" s="22">
        <v>1</v>
      </c>
      <c r="C570" s="22" t="s">
        <v>109</v>
      </c>
      <c r="D570" s="22" t="s">
        <v>243</v>
      </c>
      <c r="E570" s="22" t="s">
        <v>111</v>
      </c>
      <c r="F570" s="22" t="s">
        <v>112</v>
      </c>
      <c r="G570" s="25" t="s">
        <v>3</v>
      </c>
      <c r="H570" s="22">
        <v>1</v>
      </c>
      <c r="I570" s="22">
        <f t="shared" si="12"/>
        <v>0.05</v>
      </c>
      <c r="J570" s="22">
        <v>33</v>
      </c>
      <c r="K570" s="22"/>
      <c r="L570" s="22"/>
      <c r="M570" s="22"/>
      <c r="N570" s="22"/>
      <c r="O570" s="22"/>
      <c r="P570" s="22" t="s">
        <v>4</v>
      </c>
      <c r="Q570" s="22">
        <v>5</v>
      </c>
      <c r="R570" s="22" t="s">
        <v>356</v>
      </c>
      <c r="S570" s="22" t="s">
        <v>5</v>
      </c>
      <c r="T570" s="22">
        <v>12</v>
      </c>
      <c r="U570" s="22"/>
      <c r="V570" s="22"/>
      <c r="W570" s="22">
        <v>12</v>
      </c>
      <c r="X570" s="22"/>
      <c r="Y570" s="22">
        <v>0</v>
      </c>
      <c r="Z570" s="22">
        <v>0</v>
      </c>
      <c r="AA570" s="22"/>
      <c r="AB570" s="22"/>
      <c r="AC570" s="6">
        <v>0</v>
      </c>
      <c r="AD570" s="6"/>
      <c r="AE570" s="6" t="s">
        <v>259</v>
      </c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spans="1:42" s="21" customFormat="1" x14ac:dyDescent="0.25">
      <c r="A571" s="24">
        <v>41611</v>
      </c>
      <c r="B571" s="22">
        <v>1</v>
      </c>
      <c r="C571" s="22" t="s">
        <v>109</v>
      </c>
      <c r="D571" s="22" t="s">
        <v>243</v>
      </c>
      <c r="E571" s="22" t="s">
        <v>111</v>
      </c>
      <c r="F571" s="22" t="s">
        <v>112</v>
      </c>
      <c r="G571" s="25" t="s">
        <v>10</v>
      </c>
      <c r="H571" s="22">
        <v>1</v>
      </c>
      <c r="I571" s="22">
        <f t="shared" si="12"/>
        <v>0.05</v>
      </c>
      <c r="J571" s="22">
        <v>33</v>
      </c>
      <c r="K571" s="22"/>
      <c r="L571" s="22"/>
      <c r="M571" s="22"/>
      <c r="N571" s="22"/>
      <c r="O571" s="22"/>
      <c r="P571" s="22" t="s">
        <v>4</v>
      </c>
      <c r="Q571" s="22">
        <v>6</v>
      </c>
      <c r="R571" s="22" t="s">
        <v>323</v>
      </c>
      <c r="S571" s="22" t="s">
        <v>8</v>
      </c>
      <c r="T571" s="22">
        <v>8</v>
      </c>
      <c r="U571" s="22"/>
      <c r="V571" s="22"/>
      <c r="W571" s="22">
        <v>8</v>
      </c>
      <c r="X571" s="22"/>
      <c r="Y571" s="22">
        <v>0</v>
      </c>
      <c r="Z571" s="22">
        <v>0</v>
      </c>
      <c r="AA571" s="22"/>
      <c r="AB571" s="22"/>
      <c r="AC571" s="6">
        <v>0</v>
      </c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spans="1:42" s="21" customFormat="1" x14ac:dyDescent="0.25">
      <c r="A572" s="24">
        <v>41611</v>
      </c>
      <c r="B572" s="22">
        <v>1</v>
      </c>
      <c r="C572" s="22" t="s">
        <v>109</v>
      </c>
      <c r="D572" s="22" t="s">
        <v>243</v>
      </c>
      <c r="E572" s="22" t="s">
        <v>111</v>
      </c>
      <c r="F572" s="22" t="s">
        <v>112</v>
      </c>
      <c r="G572" s="25" t="s">
        <v>119</v>
      </c>
      <c r="H572" s="22">
        <v>1</v>
      </c>
      <c r="I572" s="22">
        <f t="shared" si="12"/>
        <v>0.05</v>
      </c>
      <c r="J572" s="22">
        <v>33</v>
      </c>
      <c r="K572" s="22"/>
      <c r="L572" s="22"/>
      <c r="M572" s="22"/>
      <c r="N572" s="22"/>
      <c r="O572" s="22"/>
      <c r="P572" s="22" t="s">
        <v>4</v>
      </c>
      <c r="Q572" s="22">
        <v>7</v>
      </c>
      <c r="R572" s="22" t="s">
        <v>357</v>
      </c>
      <c r="S572" s="22" t="s">
        <v>5</v>
      </c>
      <c r="T572" s="22">
        <v>17</v>
      </c>
      <c r="U572" s="22"/>
      <c r="V572" s="22"/>
      <c r="W572" s="22">
        <v>17</v>
      </c>
      <c r="X572" s="22"/>
      <c r="Y572" s="22">
        <v>0</v>
      </c>
      <c r="Z572" s="22">
        <v>0</v>
      </c>
      <c r="AA572" s="22"/>
      <c r="AB572" s="22"/>
      <c r="AC572" s="6">
        <v>0</v>
      </c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 spans="1:42" s="21" customFormat="1" x14ac:dyDescent="0.25">
      <c r="A573" s="24">
        <v>41611</v>
      </c>
      <c r="B573" s="22">
        <v>1</v>
      </c>
      <c r="C573" s="22" t="s">
        <v>109</v>
      </c>
      <c r="D573" s="22" t="s">
        <v>243</v>
      </c>
      <c r="E573" s="22" t="s">
        <v>111</v>
      </c>
      <c r="F573" s="22" t="s">
        <v>112</v>
      </c>
      <c r="G573" s="25" t="s">
        <v>10</v>
      </c>
      <c r="H573" s="22">
        <v>1</v>
      </c>
      <c r="I573" s="22">
        <f t="shared" si="12"/>
        <v>0.05</v>
      </c>
      <c r="J573" s="22">
        <v>33</v>
      </c>
      <c r="K573" s="22"/>
      <c r="L573" s="22"/>
      <c r="M573" s="22"/>
      <c r="N573" s="22"/>
      <c r="O573" s="22"/>
      <c r="P573" s="22" t="s">
        <v>4</v>
      </c>
      <c r="Q573" s="22">
        <v>8</v>
      </c>
      <c r="R573" s="22" t="s">
        <v>358</v>
      </c>
      <c r="S573" s="22" t="s">
        <v>5</v>
      </c>
      <c r="T573" s="22">
        <v>12</v>
      </c>
      <c r="U573" s="22"/>
      <c r="V573" s="22"/>
      <c r="W573" s="22">
        <v>12</v>
      </c>
      <c r="X573" s="22"/>
      <c r="Y573" s="22">
        <v>1</v>
      </c>
      <c r="Z573" s="22">
        <v>1</v>
      </c>
      <c r="AA573" s="22" t="s">
        <v>120</v>
      </c>
      <c r="AB573" s="22" t="s">
        <v>192</v>
      </c>
      <c r="AC573" s="6">
        <v>1</v>
      </c>
      <c r="AD573" s="6" t="s">
        <v>250</v>
      </c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spans="1:42" s="21" customFormat="1" x14ac:dyDescent="0.25">
      <c r="A574" s="24">
        <v>41611</v>
      </c>
      <c r="B574" s="22">
        <v>1</v>
      </c>
      <c r="C574" s="22" t="s">
        <v>109</v>
      </c>
      <c r="D574" s="22" t="s">
        <v>243</v>
      </c>
      <c r="E574" s="22" t="s">
        <v>111</v>
      </c>
      <c r="F574" s="22" t="s">
        <v>112</v>
      </c>
      <c r="G574" s="25" t="s">
        <v>10</v>
      </c>
      <c r="H574" s="22">
        <v>1</v>
      </c>
      <c r="I574" s="22">
        <f t="shared" si="12"/>
        <v>0.05</v>
      </c>
      <c r="J574" s="22">
        <v>33</v>
      </c>
      <c r="K574" s="22"/>
      <c r="L574" s="22"/>
      <c r="M574" s="22"/>
      <c r="N574" s="22"/>
      <c r="O574" s="22"/>
      <c r="P574" s="22" t="s">
        <v>4</v>
      </c>
      <c r="Q574" s="22">
        <v>9</v>
      </c>
      <c r="R574" s="22" t="s">
        <v>359</v>
      </c>
      <c r="S574" s="22" t="s">
        <v>36</v>
      </c>
      <c r="T574" s="22">
        <v>7</v>
      </c>
      <c r="U574" s="22"/>
      <c r="V574" s="22"/>
      <c r="W574" s="22">
        <v>7</v>
      </c>
      <c r="X574" s="22"/>
      <c r="Y574" s="22">
        <v>0</v>
      </c>
      <c r="Z574" s="22">
        <v>0</v>
      </c>
      <c r="AA574" s="22"/>
      <c r="AB574" s="22"/>
      <c r="AC574" s="6">
        <v>0</v>
      </c>
      <c r="AD574" s="6"/>
      <c r="AE574" s="6" t="s">
        <v>255</v>
      </c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spans="1:42" s="21" customFormat="1" x14ac:dyDescent="0.25">
      <c r="A575" s="24">
        <v>41611</v>
      </c>
      <c r="B575" s="22">
        <v>1</v>
      </c>
      <c r="C575" s="22" t="s">
        <v>109</v>
      </c>
      <c r="D575" s="22" t="s">
        <v>243</v>
      </c>
      <c r="E575" s="22" t="s">
        <v>111</v>
      </c>
      <c r="F575" s="22" t="s">
        <v>112</v>
      </c>
      <c r="G575" s="25" t="s">
        <v>10</v>
      </c>
      <c r="H575" s="22">
        <v>1</v>
      </c>
      <c r="I575" s="22">
        <f t="shared" si="12"/>
        <v>0.05</v>
      </c>
      <c r="J575" s="22">
        <v>33</v>
      </c>
      <c r="K575" s="22"/>
      <c r="L575" s="22"/>
      <c r="M575" s="22"/>
      <c r="N575" s="22"/>
      <c r="O575" s="22"/>
      <c r="P575" s="22" t="s">
        <v>4</v>
      </c>
      <c r="Q575" s="22">
        <v>10</v>
      </c>
      <c r="R575" s="22" t="s">
        <v>348</v>
      </c>
      <c r="S575" s="22" t="s">
        <v>5</v>
      </c>
      <c r="T575" s="22">
        <v>10</v>
      </c>
      <c r="U575" s="22"/>
      <c r="V575" s="22"/>
      <c r="W575" s="22">
        <v>10</v>
      </c>
      <c r="X575" s="22"/>
      <c r="Y575" s="22">
        <v>0</v>
      </c>
      <c r="Z575" s="22">
        <v>0</v>
      </c>
      <c r="AA575" s="22"/>
      <c r="AB575" s="22"/>
      <c r="AC575" s="47">
        <v>0</v>
      </c>
      <c r="AD575" s="6"/>
      <c r="AE575" s="6" t="s">
        <v>255</v>
      </c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spans="1:42" s="21" customFormat="1" x14ac:dyDescent="0.25">
      <c r="A576" s="24">
        <v>41611</v>
      </c>
      <c r="B576" s="22">
        <v>1</v>
      </c>
      <c r="C576" s="22" t="s">
        <v>109</v>
      </c>
      <c r="D576" s="22" t="s">
        <v>243</v>
      </c>
      <c r="E576" s="22" t="s">
        <v>111</v>
      </c>
      <c r="F576" s="22" t="s">
        <v>112</v>
      </c>
      <c r="G576" s="25" t="s">
        <v>17</v>
      </c>
      <c r="H576" s="22">
        <v>1</v>
      </c>
      <c r="I576" s="22">
        <f t="shared" si="12"/>
        <v>0.05</v>
      </c>
      <c r="J576" s="22">
        <v>33</v>
      </c>
      <c r="K576" s="22"/>
      <c r="L576" s="22"/>
      <c r="M576" s="22"/>
      <c r="N576" s="22"/>
      <c r="O576" s="22"/>
      <c r="P576" s="22"/>
      <c r="Q576" s="22"/>
      <c r="R576" s="22"/>
      <c r="S576" s="22"/>
      <c r="T576" s="22">
        <v>5</v>
      </c>
      <c r="U576" s="22"/>
      <c r="V576" s="22"/>
      <c r="W576" s="22">
        <v>5</v>
      </c>
      <c r="X576" s="22"/>
      <c r="Y576" s="22"/>
      <c r="Z576" s="22"/>
      <c r="AA576" s="22"/>
      <c r="AB576" s="22"/>
      <c r="AC576" s="47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spans="1:42" s="21" customFormat="1" x14ac:dyDescent="0.25">
      <c r="A577" s="24">
        <v>41611</v>
      </c>
      <c r="B577" s="22">
        <v>1</v>
      </c>
      <c r="C577" s="22" t="s">
        <v>109</v>
      </c>
      <c r="D577" s="22" t="s">
        <v>243</v>
      </c>
      <c r="E577" s="22" t="s">
        <v>111</v>
      </c>
      <c r="F577" s="22" t="s">
        <v>112</v>
      </c>
      <c r="G577" s="25" t="s">
        <v>17</v>
      </c>
      <c r="H577" s="22">
        <v>1</v>
      </c>
      <c r="I577" s="22">
        <f t="shared" si="12"/>
        <v>0.05</v>
      </c>
      <c r="J577" s="22">
        <v>33</v>
      </c>
      <c r="K577" s="22"/>
      <c r="L577" s="22"/>
      <c r="M577" s="22"/>
      <c r="N577" s="22"/>
      <c r="O577" s="22"/>
      <c r="P577" s="22"/>
      <c r="Q577" s="22"/>
      <c r="R577" s="22"/>
      <c r="S577" s="22"/>
      <c r="T577" s="22">
        <v>5</v>
      </c>
      <c r="U577" s="22"/>
      <c r="V577" s="22"/>
      <c r="W577" s="22">
        <v>5</v>
      </c>
      <c r="X577" s="22"/>
      <c r="Y577" s="22"/>
      <c r="Z577" s="22"/>
      <c r="AA577" s="22"/>
      <c r="AB577" s="22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spans="1:42" s="21" customFormat="1" x14ac:dyDescent="0.25">
      <c r="A578" s="24">
        <v>41611</v>
      </c>
      <c r="B578" s="22">
        <v>1</v>
      </c>
      <c r="C578" s="22" t="s">
        <v>109</v>
      </c>
      <c r="D578" s="22" t="s">
        <v>243</v>
      </c>
      <c r="E578" s="22" t="s">
        <v>111</v>
      </c>
      <c r="F578" s="22" t="s">
        <v>112</v>
      </c>
      <c r="G578" s="25" t="s">
        <v>17</v>
      </c>
      <c r="H578" s="22">
        <v>1</v>
      </c>
      <c r="I578" s="22">
        <f t="shared" ref="I578:I641" si="13">H578/20</f>
        <v>0.05</v>
      </c>
      <c r="J578" s="22">
        <v>33</v>
      </c>
      <c r="K578" s="22"/>
      <c r="L578" s="22"/>
      <c r="M578" s="22"/>
      <c r="N578" s="22"/>
      <c r="O578" s="22"/>
      <c r="P578" s="22"/>
      <c r="Q578" s="22"/>
      <c r="R578" s="22"/>
      <c r="S578" s="22"/>
      <c r="T578" s="22">
        <v>5</v>
      </c>
      <c r="U578" s="22"/>
      <c r="V578" s="22"/>
      <c r="W578" s="22">
        <v>5</v>
      </c>
      <c r="X578" s="22"/>
      <c r="Y578" s="22"/>
      <c r="Z578" s="22"/>
      <c r="AA578" s="22"/>
      <c r="AB578" s="22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 spans="1:42" s="21" customFormat="1" x14ac:dyDescent="0.25">
      <c r="A579" s="24">
        <v>41611</v>
      </c>
      <c r="B579" s="22">
        <v>1</v>
      </c>
      <c r="C579" s="22" t="s">
        <v>109</v>
      </c>
      <c r="D579" s="22" t="s">
        <v>243</v>
      </c>
      <c r="E579" s="22" t="s">
        <v>111</v>
      </c>
      <c r="F579" s="22" t="s">
        <v>112</v>
      </c>
      <c r="G579" s="25" t="s">
        <v>3</v>
      </c>
      <c r="H579" s="22">
        <v>1</v>
      </c>
      <c r="I579" s="22">
        <f t="shared" si="13"/>
        <v>0.05</v>
      </c>
      <c r="J579" s="22">
        <v>33</v>
      </c>
      <c r="K579" s="22"/>
      <c r="L579" s="22"/>
      <c r="M579" s="22"/>
      <c r="N579" s="22"/>
      <c r="O579" s="22"/>
      <c r="P579" s="22"/>
      <c r="Q579" s="22"/>
      <c r="R579" s="22"/>
      <c r="S579" s="22"/>
      <c r="T579" s="22">
        <v>5</v>
      </c>
      <c r="U579" s="22"/>
      <c r="V579" s="22"/>
      <c r="W579" s="22">
        <v>5</v>
      </c>
      <c r="X579" s="22"/>
      <c r="Y579" s="22"/>
      <c r="Z579" s="22"/>
      <c r="AA579" s="22"/>
      <c r="AB579" s="22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spans="1:42" s="21" customFormat="1" x14ac:dyDescent="0.25">
      <c r="A580" s="24">
        <v>41611</v>
      </c>
      <c r="B580" s="22">
        <v>1</v>
      </c>
      <c r="C580" s="22" t="s">
        <v>109</v>
      </c>
      <c r="D580" s="22" t="s">
        <v>243</v>
      </c>
      <c r="E580" s="22" t="s">
        <v>111</v>
      </c>
      <c r="F580" s="22" t="s">
        <v>112</v>
      </c>
      <c r="G580" s="25" t="s">
        <v>3</v>
      </c>
      <c r="H580" s="22">
        <v>1</v>
      </c>
      <c r="I580" s="22">
        <f t="shared" si="13"/>
        <v>0.05</v>
      </c>
      <c r="J580" s="22">
        <v>33</v>
      </c>
      <c r="K580" s="22"/>
      <c r="L580" s="22"/>
      <c r="M580" s="22"/>
      <c r="N580" s="22"/>
      <c r="O580" s="22"/>
      <c r="P580" s="22"/>
      <c r="Q580" s="22"/>
      <c r="R580" s="22"/>
      <c r="S580" s="22"/>
      <c r="T580" s="22">
        <v>5</v>
      </c>
      <c r="U580" s="22"/>
      <c r="V580" s="22"/>
      <c r="W580" s="22">
        <v>5</v>
      </c>
      <c r="X580" s="22"/>
      <c r="Y580" s="22"/>
      <c r="Z580" s="22"/>
      <c r="AA580" s="22"/>
      <c r="AB580" s="22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spans="1:42" s="21" customFormat="1" x14ac:dyDescent="0.25">
      <c r="A581" s="24">
        <v>41611</v>
      </c>
      <c r="B581" s="22">
        <v>1</v>
      </c>
      <c r="C581" s="22" t="s">
        <v>109</v>
      </c>
      <c r="D581" s="22" t="s">
        <v>243</v>
      </c>
      <c r="E581" s="22" t="s">
        <v>111</v>
      </c>
      <c r="F581" s="22" t="s">
        <v>112</v>
      </c>
      <c r="G581" s="25" t="s">
        <v>3</v>
      </c>
      <c r="H581" s="22">
        <v>1</v>
      </c>
      <c r="I581" s="22">
        <f t="shared" si="13"/>
        <v>0.05</v>
      </c>
      <c r="J581" s="22">
        <v>33</v>
      </c>
      <c r="K581" s="22"/>
      <c r="L581" s="22"/>
      <c r="M581" s="22"/>
      <c r="N581" s="22"/>
      <c r="O581" s="22"/>
      <c r="P581" s="22"/>
      <c r="Q581" s="22"/>
      <c r="R581" s="22"/>
      <c r="S581" s="22"/>
      <c r="T581" s="22">
        <v>5</v>
      </c>
      <c r="U581" s="22"/>
      <c r="V581" s="22"/>
      <c r="W581" s="22">
        <v>5</v>
      </c>
      <c r="X581" s="22"/>
      <c r="Y581" s="22"/>
      <c r="Z581" s="22"/>
      <c r="AA581" s="22"/>
      <c r="AB581" s="22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spans="1:42" s="21" customFormat="1" x14ac:dyDescent="0.25">
      <c r="A582" s="24">
        <v>41611</v>
      </c>
      <c r="B582" s="22">
        <v>1</v>
      </c>
      <c r="C582" s="22" t="s">
        <v>109</v>
      </c>
      <c r="D582" s="22" t="s">
        <v>243</v>
      </c>
      <c r="E582" s="22" t="s">
        <v>111</v>
      </c>
      <c r="F582" s="22" t="s">
        <v>112</v>
      </c>
      <c r="G582" s="25" t="s">
        <v>3</v>
      </c>
      <c r="H582" s="22">
        <v>1</v>
      </c>
      <c r="I582" s="22">
        <f t="shared" si="13"/>
        <v>0.05</v>
      </c>
      <c r="J582" s="22">
        <v>33</v>
      </c>
      <c r="K582" s="22"/>
      <c r="L582" s="22"/>
      <c r="M582" s="22"/>
      <c r="N582" s="22"/>
      <c r="O582" s="22"/>
      <c r="P582" s="22"/>
      <c r="Q582" s="22"/>
      <c r="R582" s="22"/>
      <c r="S582" s="22"/>
      <c r="T582" s="22">
        <v>5</v>
      </c>
      <c r="U582" s="22"/>
      <c r="V582" s="22"/>
      <c r="W582" s="22">
        <v>5</v>
      </c>
      <c r="X582" s="22"/>
      <c r="Y582" s="22"/>
      <c r="Z582" s="22"/>
      <c r="AA582" s="22"/>
      <c r="AB582" s="22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spans="1:42" s="21" customFormat="1" x14ac:dyDescent="0.25">
      <c r="A583" s="24">
        <v>41611</v>
      </c>
      <c r="B583" s="22">
        <v>1</v>
      </c>
      <c r="C583" s="22" t="s">
        <v>109</v>
      </c>
      <c r="D583" s="22" t="s">
        <v>243</v>
      </c>
      <c r="E583" s="22" t="s">
        <v>111</v>
      </c>
      <c r="F583" s="22" t="s">
        <v>112</v>
      </c>
      <c r="G583" s="25" t="s">
        <v>3</v>
      </c>
      <c r="H583" s="22">
        <v>1</v>
      </c>
      <c r="I583" s="22">
        <f t="shared" si="13"/>
        <v>0.05</v>
      </c>
      <c r="J583" s="22">
        <v>33</v>
      </c>
      <c r="K583" s="22"/>
      <c r="L583" s="22"/>
      <c r="M583" s="22"/>
      <c r="N583" s="22"/>
      <c r="O583" s="22"/>
      <c r="P583" s="22"/>
      <c r="Q583" s="22"/>
      <c r="R583" s="22"/>
      <c r="S583" s="22"/>
      <c r="T583" s="22">
        <v>5</v>
      </c>
      <c r="U583" s="22"/>
      <c r="V583" s="22"/>
      <c r="W583" s="22">
        <v>5</v>
      </c>
      <c r="X583" s="22"/>
      <c r="Y583" s="22"/>
      <c r="Z583" s="22"/>
      <c r="AA583" s="22"/>
      <c r="AB583" s="22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spans="1:42" s="21" customFormat="1" x14ac:dyDescent="0.25">
      <c r="A584" s="24">
        <v>41611</v>
      </c>
      <c r="B584" s="132">
        <v>1</v>
      </c>
      <c r="C584" s="22" t="s">
        <v>109</v>
      </c>
      <c r="D584" s="132" t="s">
        <v>243</v>
      </c>
      <c r="E584" s="132" t="s">
        <v>111</v>
      </c>
      <c r="F584" s="132" t="s">
        <v>112</v>
      </c>
      <c r="G584" s="139" t="s">
        <v>3</v>
      </c>
      <c r="H584" s="132">
        <v>1</v>
      </c>
      <c r="I584" s="22">
        <f t="shared" si="13"/>
        <v>0.05</v>
      </c>
      <c r="J584" s="22">
        <v>33</v>
      </c>
      <c r="K584" s="22"/>
      <c r="L584" s="22"/>
      <c r="M584" s="22"/>
      <c r="N584" s="22"/>
      <c r="O584" s="22"/>
      <c r="P584" s="22"/>
      <c r="Q584" s="132"/>
      <c r="R584" s="22"/>
      <c r="S584" s="22"/>
      <c r="T584" s="22">
        <v>5</v>
      </c>
      <c r="U584" s="22"/>
      <c r="V584" s="22"/>
      <c r="W584" s="22">
        <v>5</v>
      </c>
      <c r="X584" s="22"/>
      <c r="Y584" s="22"/>
      <c r="Z584" s="22"/>
      <c r="AA584" s="22"/>
      <c r="AB584" s="22"/>
      <c r="AC584" s="6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</row>
    <row r="585" spans="1:42" s="21" customFormat="1" x14ac:dyDescent="0.25">
      <c r="A585" s="24">
        <v>41611</v>
      </c>
      <c r="B585" s="22">
        <v>1</v>
      </c>
      <c r="C585" s="22" t="s">
        <v>109</v>
      </c>
      <c r="D585" s="22" t="s">
        <v>243</v>
      </c>
      <c r="E585" s="22" t="s">
        <v>111</v>
      </c>
      <c r="F585" s="22" t="s">
        <v>112</v>
      </c>
      <c r="G585" s="25" t="s">
        <v>3</v>
      </c>
      <c r="H585" s="22">
        <v>1</v>
      </c>
      <c r="I585" s="22">
        <f t="shared" si="13"/>
        <v>0.05</v>
      </c>
      <c r="J585" s="22">
        <v>33</v>
      </c>
      <c r="K585" s="22"/>
      <c r="L585" s="22"/>
      <c r="M585" s="22"/>
      <c r="N585" s="22"/>
      <c r="O585" s="22"/>
      <c r="P585" s="22"/>
      <c r="Q585" s="22"/>
      <c r="R585" s="22"/>
      <c r="S585" s="22"/>
      <c r="T585" s="22">
        <v>6</v>
      </c>
      <c r="U585" s="22"/>
      <c r="V585" s="22"/>
      <c r="W585" s="22">
        <v>6</v>
      </c>
      <c r="X585" s="22"/>
      <c r="Y585" s="22"/>
      <c r="Z585" s="22"/>
      <c r="AA585" s="22"/>
      <c r="AB585" s="22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spans="1:42" s="21" customFormat="1" x14ac:dyDescent="0.25">
      <c r="A586" s="24">
        <v>41611</v>
      </c>
      <c r="B586" s="22">
        <v>1</v>
      </c>
      <c r="C586" s="22" t="s">
        <v>109</v>
      </c>
      <c r="D586" s="22" t="s">
        <v>243</v>
      </c>
      <c r="E586" s="22" t="s">
        <v>111</v>
      </c>
      <c r="F586" s="22" t="s">
        <v>112</v>
      </c>
      <c r="G586" s="25" t="s">
        <v>3</v>
      </c>
      <c r="H586" s="22">
        <v>1</v>
      </c>
      <c r="I586" s="22">
        <f t="shared" si="13"/>
        <v>0.05</v>
      </c>
      <c r="J586" s="22">
        <v>33</v>
      </c>
      <c r="K586" s="22"/>
      <c r="L586" s="22"/>
      <c r="M586" s="22"/>
      <c r="N586" s="22"/>
      <c r="O586" s="22"/>
      <c r="P586" s="22"/>
      <c r="Q586" s="22"/>
      <c r="R586" s="22"/>
      <c r="S586" s="22"/>
      <c r="T586" s="22">
        <v>7</v>
      </c>
      <c r="U586" s="22"/>
      <c r="V586" s="22"/>
      <c r="W586" s="22">
        <v>7</v>
      </c>
      <c r="X586" s="22"/>
      <c r="Y586" s="22"/>
      <c r="Z586" s="22"/>
      <c r="AA586" s="22"/>
      <c r="AB586" s="22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spans="1:42" s="21" customFormat="1" x14ac:dyDescent="0.25">
      <c r="A587" s="24">
        <v>41611</v>
      </c>
      <c r="B587" s="22">
        <v>1</v>
      </c>
      <c r="C587" s="22" t="s">
        <v>109</v>
      </c>
      <c r="D587" s="22" t="s">
        <v>243</v>
      </c>
      <c r="E587" s="22" t="s">
        <v>111</v>
      </c>
      <c r="F587" s="22" t="s">
        <v>112</v>
      </c>
      <c r="G587" s="25" t="s">
        <v>121</v>
      </c>
      <c r="H587" s="22">
        <v>1</v>
      </c>
      <c r="I587" s="22">
        <f t="shared" si="13"/>
        <v>0.05</v>
      </c>
      <c r="J587" s="22">
        <v>33</v>
      </c>
      <c r="K587" s="22"/>
      <c r="L587" s="22"/>
      <c r="M587" s="22"/>
      <c r="N587" s="22"/>
      <c r="O587" s="22"/>
      <c r="P587" s="22"/>
      <c r="Q587" s="22"/>
      <c r="R587" s="22"/>
      <c r="S587" s="22"/>
      <c r="T587" s="22">
        <v>5</v>
      </c>
      <c r="U587" s="22"/>
      <c r="V587" s="22"/>
      <c r="W587" s="22">
        <v>5</v>
      </c>
      <c r="X587" s="22"/>
      <c r="Y587" s="22"/>
      <c r="Z587" s="22"/>
      <c r="AA587" s="22"/>
      <c r="AB587" s="22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spans="1:42" s="21" customFormat="1" x14ac:dyDescent="0.25">
      <c r="A588" s="24">
        <v>41611</v>
      </c>
      <c r="B588" s="22">
        <v>1</v>
      </c>
      <c r="C588" s="22" t="s">
        <v>109</v>
      </c>
      <c r="D588" s="22" t="s">
        <v>243</v>
      </c>
      <c r="E588" s="22" t="s">
        <v>111</v>
      </c>
      <c r="F588" s="22" t="s">
        <v>112</v>
      </c>
      <c r="G588" s="25" t="s">
        <v>121</v>
      </c>
      <c r="H588" s="22">
        <v>1</v>
      </c>
      <c r="I588" s="22">
        <f t="shared" si="13"/>
        <v>0.05</v>
      </c>
      <c r="J588" s="22">
        <v>33</v>
      </c>
      <c r="K588" s="22"/>
      <c r="L588" s="22"/>
      <c r="M588" s="22"/>
      <c r="N588" s="22"/>
      <c r="O588" s="22"/>
      <c r="P588" s="22"/>
      <c r="Q588" s="22"/>
      <c r="R588" s="22"/>
      <c r="S588" s="22"/>
      <c r="T588" s="22">
        <v>5</v>
      </c>
      <c r="U588" s="22"/>
      <c r="V588" s="22"/>
      <c r="W588" s="22">
        <v>5</v>
      </c>
      <c r="X588" s="22"/>
      <c r="Y588" s="22"/>
      <c r="Z588" s="22"/>
      <c r="AA588" s="22"/>
      <c r="AB588" s="22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spans="1:42" s="21" customFormat="1" x14ac:dyDescent="0.25">
      <c r="A589" s="24">
        <v>41611</v>
      </c>
      <c r="B589" s="22">
        <v>1</v>
      </c>
      <c r="C589" s="22" t="s">
        <v>109</v>
      </c>
      <c r="D589" s="22" t="s">
        <v>243</v>
      </c>
      <c r="E589" s="22" t="s">
        <v>111</v>
      </c>
      <c r="F589" s="22" t="s">
        <v>112</v>
      </c>
      <c r="G589" s="25" t="s">
        <v>121</v>
      </c>
      <c r="H589" s="22">
        <v>1</v>
      </c>
      <c r="I589" s="22">
        <f t="shared" si="13"/>
        <v>0.05</v>
      </c>
      <c r="J589" s="22">
        <v>33</v>
      </c>
      <c r="K589" s="22"/>
      <c r="L589" s="22"/>
      <c r="M589" s="22"/>
      <c r="N589" s="22"/>
      <c r="O589" s="22"/>
      <c r="P589" s="22"/>
      <c r="Q589" s="22"/>
      <c r="R589" s="22"/>
      <c r="S589" s="22"/>
      <c r="T589" s="22">
        <v>6</v>
      </c>
      <c r="U589" s="22"/>
      <c r="V589" s="22"/>
      <c r="W589" s="22">
        <v>6</v>
      </c>
      <c r="X589" s="22"/>
      <c r="Y589" s="22"/>
      <c r="Z589" s="22"/>
      <c r="AA589" s="22"/>
      <c r="AB589" s="22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spans="1:42" s="21" customFormat="1" x14ac:dyDescent="0.25">
      <c r="A590" s="24">
        <v>41611</v>
      </c>
      <c r="B590" s="22">
        <v>1</v>
      </c>
      <c r="C590" s="22" t="s">
        <v>109</v>
      </c>
      <c r="D590" s="22" t="s">
        <v>243</v>
      </c>
      <c r="E590" s="22" t="s">
        <v>111</v>
      </c>
      <c r="F590" s="22" t="s">
        <v>112</v>
      </c>
      <c r="G590" s="25" t="s">
        <v>10</v>
      </c>
      <c r="H590" s="22">
        <v>1</v>
      </c>
      <c r="I590" s="22">
        <f t="shared" si="13"/>
        <v>0.05</v>
      </c>
      <c r="J590" s="22">
        <v>33</v>
      </c>
      <c r="K590" s="22"/>
      <c r="L590" s="22"/>
      <c r="M590" s="22"/>
      <c r="N590" s="22"/>
      <c r="O590" s="22"/>
      <c r="P590" s="22"/>
      <c r="Q590" s="22"/>
      <c r="R590" s="22"/>
      <c r="S590" s="22"/>
      <c r="T590" s="22">
        <v>8</v>
      </c>
      <c r="U590" s="22"/>
      <c r="V590" s="22"/>
      <c r="W590" s="22">
        <v>8</v>
      </c>
      <c r="X590" s="22"/>
      <c r="Y590" s="22"/>
      <c r="Z590" s="22"/>
      <c r="AA590" s="22"/>
      <c r="AB590" s="22"/>
      <c r="AC590" s="47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spans="1:42" s="21" customFormat="1" x14ac:dyDescent="0.25">
      <c r="A591" s="24">
        <v>41611</v>
      </c>
      <c r="B591" s="22">
        <v>1</v>
      </c>
      <c r="C591" s="22" t="s">
        <v>109</v>
      </c>
      <c r="D591" s="22" t="s">
        <v>243</v>
      </c>
      <c r="E591" s="22" t="s">
        <v>111</v>
      </c>
      <c r="F591" s="22" t="s">
        <v>112</v>
      </c>
      <c r="G591" s="25" t="s">
        <v>10</v>
      </c>
      <c r="H591" s="22">
        <v>1</v>
      </c>
      <c r="I591" s="22">
        <f t="shared" si="13"/>
        <v>0.05</v>
      </c>
      <c r="J591" s="22">
        <v>33</v>
      </c>
      <c r="K591" s="22"/>
      <c r="L591" s="22"/>
      <c r="M591" s="22"/>
      <c r="N591" s="22"/>
      <c r="O591" s="22"/>
      <c r="P591" s="22"/>
      <c r="Q591" s="22"/>
      <c r="R591" s="22"/>
      <c r="S591" s="22"/>
      <c r="T591" s="22">
        <v>8</v>
      </c>
      <c r="U591" s="22"/>
      <c r="V591" s="22"/>
      <c r="W591" s="22">
        <v>8</v>
      </c>
      <c r="X591" s="22"/>
      <c r="Y591" s="22"/>
      <c r="Z591" s="22"/>
      <c r="AA591" s="22"/>
      <c r="AB591" s="22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spans="1:42" s="21" customFormat="1" x14ac:dyDescent="0.25">
      <c r="A592" s="24">
        <v>41611</v>
      </c>
      <c r="B592" s="22">
        <v>1</v>
      </c>
      <c r="C592" s="22" t="s">
        <v>109</v>
      </c>
      <c r="D592" s="22" t="s">
        <v>243</v>
      </c>
      <c r="E592" s="22" t="s">
        <v>111</v>
      </c>
      <c r="F592" s="22" t="s">
        <v>112</v>
      </c>
      <c r="G592" s="25" t="s">
        <v>10</v>
      </c>
      <c r="H592" s="22">
        <v>1</v>
      </c>
      <c r="I592" s="22">
        <f t="shared" si="13"/>
        <v>0.05</v>
      </c>
      <c r="J592" s="22">
        <v>33</v>
      </c>
      <c r="K592" s="22"/>
      <c r="L592" s="22"/>
      <c r="M592" s="22"/>
      <c r="N592" s="22"/>
      <c r="O592" s="22"/>
      <c r="P592" s="22"/>
      <c r="Q592" s="22"/>
      <c r="R592" s="22"/>
      <c r="S592" s="22"/>
      <c r="T592" s="22">
        <v>8</v>
      </c>
      <c r="U592" s="22"/>
      <c r="V592" s="22"/>
      <c r="W592" s="22">
        <v>8</v>
      </c>
      <c r="X592" s="22"/>
      <c r="Y592" s="22"/>
      <c r="Z592" s="22"/>
      <c r="AA592" s="22"/>
      <c r="AB592" s="22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spans="1:42" s="21" customFormat="1" x14ac:dyDescent="0.25">
      <c r="A593" s="24">
        <v>41611</v>
      </c>
      <c r="B593" s="22">
        <v>1</v>
      </c>
      <c r="C593" s="22" t="s">
        <v>109</v>
      </c>
      <c r="D593" s="22" t="s">
        <v>243</v>
      </c>
      <c r="E593" s="22" t="s">
        <v>111</v>
      </c>
      <c r="F593" s="22" t="s">
        <v>112</v>
      </c>
      <c r="G593" s="25" t="s">
        <v>10</v>
      </c>
      <c r="H593" s="22">
        <v>1</v>
      </c>
      <c r="I593" s="22">
        <f t="shared" si="13"/>
        <v>0.05</v>
      </c>
      <c r="J593" s="22">
        <v>33</v>
      </c>
      <c r="K593" s="22"/>
      <c r="L593" s="22"/>
      <c r="M593" s="22"/>
      <c r="N593" s="22"/>
      <c r="O593" s="22"/>
      <c r="P593" s="22"/>
      <c r="Q593" s="22"/>
      <c r="R593" s="22"/>
      <c r="S593" s="22"/>
      <c r="T593" s="22">
        <v>7</v>
      </c>
      <c r="U593" s="22"/>
      <c r="V593" s="22"/>
      <c r="W593" s="22">
        <v>7</v>
      </c>
      <c r="X593" s="22"/>
      <c r="Y593" s="22"/>
      <c r="Z593" s="22"/>
      <c r="AA593" s="22"/>
      <c r="AB593" s="22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spans="1:42" s="21" customFormat="1" x14ac:dyDescent="0.25">
      <c r="A594" s="24">
        <v>41611</v>
      </c>
      <c r="B594" s="22">
        <v>1</v>
      </c>
      <c r="C594" s="22" t="s">
        <v>109</v>
      </c>
      <c r="D594" s="22" t="s">
        <v>243</v>
      </c>
      <c r="E594" s="22" t="s">
        <v>111</v>
      </c>
      <c r="F594" s="22" t="s">
        <v>112</v>
      </c>
      <c r="G594" s="25" t="s">
        <v>10</v>
      </c>
      <c r="H594" s="22">
        <v>1</v>
      </c>
      <c r="I594" s="22">
        <f t="shared" si="13"/>
        <v>0.05</v>
      </c>
      <c r="J594" s="22">
        <v>33</v>
      </c>
      <c r="K594" s="22"/>
      <c r="L594" s="22"/>
      <c r="M594" s="22"/>
      <c r="N594" s="22"/>
      <c r="O594" s="22"/>
      <c r="P594" s="22"/>
      <c r="Q594" s="22"/>
      <c r="R594" s="22"/>
      <c r="S594" s="22"/>
      <c r="T594" s="22">
        <v>5</v>
      </c>
      <c r="U594" s="22"/>
      <c r="V594" s="22"/>
      <c r="W594" s="22">
        <v>5</v>
      </c>
      <c r="X594" s="22"/>
      <c r="Y594" s="22"/>
      <c r="Z594" s="22"/>
      <c r="AA594" s="22"/>
      <c r="AB594" s="22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spans="1:42" s="21" customFormat="1" x14ac:dyDescent="0.25">
      <c r="A595" s="24">
        <v>41611</v>
      </c>
      <c r="B595" s="22">
        <v>1</v>
      </c>
      <c r="C595" s="22" t="s">
        <v>109</v>
      </c>
      <c r="D595" s="22" t="s">
        <v>243</v>
      </c>
      <c r="E595" s="22" t="s">
        <v>111</v>
      </c>
      <c r="F595" s="22" t="s">
        <v>112</v>
      </c>
      <c r="G595" s="25" t="s">
        <v>122</v>
      </c>
      <c r="H595" s="22">
        <v>1</v>
      </c>
      <c r="I595" s="22">
        <f t="shared" si="13"/>
        <v>0.05</v>
      </c>
      <c r="J595" s="22">
        <v>33</v>
      </c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 t="s">
        <v>123</v>
      </c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spans="1:42" s="21" customFormat="1" x14ac:dyDescent="0.25">
      <c r="A596" s="24">
        <v>41611</v>
      </c>
      <c r="B596" s="22">
        <v>1</v>
      </c>
      <c r="C596" s="22" t="s">
        <v>109</v>
      </c>
      <c r="D596" s="22" t="s">
        <v>243</v>
      </c>
      <c r="E596" s="22" t="s">
        <v>111</v>
      </c>
      <c r="F596" s="22" t="s">
        <v>112</v>
      </c>
      <c r="G596" s="25" t="s">
        <v>124</v>
      </c>
      <c r="H596" s="22">
        <v>1</v>
      </c>
      <c r="I596" s="22">
        <f t="shared" si="13"/>
        <v>0.05</v>
      </c>
      <c r="J596" s="22">
        <v>33</v>
      </c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 t="s">
        <v>123</v>
      </c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spans="1:42" s="21" customFormat="1" x14ac:dyDescent="0.25">
      <c r="A597" s="24">
        <v>41611</v>
      </c>
      <c r="B597" s="132">
        <v>1</v>
      </c>
      <c r="C597" s="22" t="s">
        <v>233</v>
      </c>
      <c r="D597" s="132" t="s">
        <v>234</v>
      </c>
      <c r="E597" s="132" t="s">
        <v>2</v>
      </c>
      <c r="F597" s="132" t="s">
        <v>112</v>
      </c>
      <c r="G597" s="139" t="s">
        <v>9</v>
      </c>
      <c r="H597" s="132">
        <v>1</v>
      </c>
      <c r="I597" s="22">
        <f t="shared" si="13"/>
        <v>0.05</v>
      </c>
      <c r="J597" s="22">
        <v>36</v>
      </c>
      <c r="K597" s="22"/>
      <c r="L597" s="22"/>
      <c r="M597" s="22"/>
      <c r="N597" s="22"/>
      <c r="O597" s="22"/>
      <c r="P597" s="22" t="s">
        <v>4</v>
      </c>
      <c r="Q597" s="132">
        <v>1</v>
      </c>
      <c r="R597" s="22" t="s">
        <v>307</v>
      </c>
      <c r="S597" s="22" t="s">
        <v>8</v>
      </c>
      <c r="T597" s="22">
        <v>20</v>
      </c>
      <c r="U597" s="22"/>
      <c r="V597" s="22"/>
      <c r="W597" s="22">
        <v>20</v>
      </c>
      <c r="X597" s="22"/>
      <c r="Y597" s="22">
        <v>0</v>
      </c>
      <c r="Z597" s="22">
        <v>0</v>
      </c>
      <c r="AA597" s="22"/>
      <c r="AB597" s="22"/>
      <c r="AC597" s="47">
        <v>1</v>
      </c>
      <c r="AD597" s="47" t="s">
        <v>127</v>
      </c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</row>
    <row r="598" spans="1:42" s="21" customFormat="1" x14ac:dyDescent="0.25">
      <c r="A598" s="24">
        <v>41611</v>
      </c>
      <c r="B598" s="22">
        <v>1</v>
      </c>
      <c r="C598" s="22" t="s">
        <v>233</v>
      </c>
      <c r="D598" s="22" t="s">
        <v>234</v>
      </c>
      <c r="E598" s="22" t="s">
        <v>2</v>
      </c>
      <c r="F598" s="22" t="s">
        <v>112</v>
      </c>
      <c r="G598" s="25" t="s">
        <v>10</v>
      </c>
      <c r="H598" s="22">
        <v>1</v>
      </c>
      <c r="I598" s="22">
        <f t="shared" si="13"/>
        <v>0.05</v>
      </c>
      <c r="J598" s="22">
        <v>36</v>
      </c>
      <c r="K598" s="22"/>
      <c r="L598" s="22"/>
      <c r="M598" s="22"/>
      <c r="N598" s="22"/>
      <c r="O598" s="22"/>
      <c r="P598" s="22" t="s">
        <v>4</v>
      </c>
      <c r="Q598" s="22">
        <v>2</v>
      </c>
      <c r="R598" s="22" t="s">
        <v>385</v>
      </c>
      <c r="S598" s="22" t="s">
        <v>8</v>
      </c>
      <c r="T598" s="22">
        <v>15</v>
      </c>
      <c r="U598" s="22"/>
      <c r="V598" s="22"/>
      <c r="W598" s="22">
        <v>15</v>
      </c>
      <c r="X598" s="22"/>
      <c r="Y598" s="22">
        <v>0</v>
      </c>
      <c r="Z598" s="22">
        <v>0</v>
      </c>
      <c r="AA598" s="22"/>
      <c r="AB598" s="22" t="s">
        <v>118</v>
      </c>
      <c r="AC598" s="47">
        <v>1</v>
      </c>
      <c r="AD598" s="6" t="s">
        <v>106</v>
      </c>
      <c r="AE598" s="6" t="s">
        <v>255</v>
      </c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spans="1:42" s="38" customFormat="1" x14ac:dyDescent="0.25">
      <c r="A599" s="24">
        <v>41611</v>
      </c>
      <c r="B599" s="40">
        <v>1</v>
      </c>
      <c r="C599" s="22" t="s">
        <v>233</v>
      </c>
      <c r="D599" s="40" t="s">
        <v>234</v>
      </c>
      <c r="E599" s="40" t="s">
        <v>2</v>
      </c>
      <c r="F599" s="40" t="s">
        <v>112</v>
      </c>
      <c r="G599" s="42" t="s">
        <v>9</v>
      </c>
      <c r="H599" s="40">
        <v>1</v>
      </c>
      <c r="I599" s="22">
        <f t="shared" si="13"/>
        <v>0.05</v>
      </c>
      <c r="J599" s="22">
        <v>36</v>
      </c>
      <c r="K599" s="22"/>
      <c r="L599" s="22"/>
      <c r="M599" s="22"/>
      <c r="N599" s="22"/>
      <c r="O599" s="22"/>
      <c r="P599" s="22" t="s">
        <v>4</v>
      </c>
      <c r="Q599" s="40">
        <v>3</v>
      </c>
      <c r="R599" s="22" t="s">
        <v>386</v>
      </c>
      <c r="S599" s="22" t="s">
        <v>5</v>
      </c>
      <c r="T599" s="22">
        <v>9</v>
      </c>
      <c r="U599" s="22"/>
      <c r="V599" s="22"/>
      <c r="W599" s="22">
        <v>9</v>
      </c>
      <c r="X599" s="22"/>
      <c r="Y599" s="22">
        <v>0</v>
      </c>
      <c r="Z599" s="22">
        <v>0</v>
      </c>
      <c r="AA599" s="22"/>
      <c r="AB599" s="22" t="s">
        <v>104</v>
      </c>
      <c r="AC599" s="33">
        <v>1</v>
      </c>
      <c r="AD599" s="33" t="s">
        <v>127</v>
      </c>
      <c r="AE599" s="33" t="s">
        <v>261</v>
      </c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</row>
    <row r="600" spans="1:42" s="21" customFormat="1" x14ac:dyDescent="0.25">
      <c r="A600" s="24">
        <v>41611</v>
      </c>
      <c r="B600" s="22">
        <v>1</v>
      </c>
      <c r="C600" s="22" t="s">
        <v>233</v>
      </c>
      <c r="D600" s="22" t="s">
        <v>234</v>
      </c>
      <c r="E600" s="22" t="s">
        <v>2</v>
      </c>
      <c r="F600" s="22" t="s">
        <v>112</v>
      </c>
      <c r="G600" s="25" t="s">
        <v>57</v>
      </c>
      <c r="H600" s="22">
        <v>1</v>
      </c>
      <c r="I600" s="22">
        <f t="shared" si="13"/>
        <v>0.05</v>
      </c>
      <c r="J600" s="22">
        <v>36</v>
      </c>
      <c r="K600" s="22"/>
      <c r="L600" s="22"/>
      <c r="M600" s="22"/>
      <c r="N600" s="22"/>
      <c r="O600" s="22"/>
      <c r="P600" s="22" t="s">
        <v>4</v>
      </c>
      <c r="Q600" s="22">
        <v>4</v>
      </c>
      <c r="R600" s="22" t="s">
        <v>387</v>
      </c>
      <c r="S600" s="22" t="s">
        <v>8</v>
      </c>
      <c r="T600" s="22">
        <v>12</v>
      </c>
      <c r="U600" s="22"/>
      <c r="V600" s="22"/>
      <c r="W600" s="22">
        <v>12</v>
      </c>
      <c r="X600" s="22"/>
      <c r="Y600" s="22">
        <v>0</v>
      </c>
      <c r="Z600" s="22">
        <v>0</v>
      </c>
      <c r="AA600" s="22"/>
      <c r="AB600" s="22"/>
      <c r="AC600" s="6">
        <v>1</v>
      </c>
      <c r="AD600" s="6" t="s">
        <v>127</v>
      </c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spans="1:42" s="21" customFormat="1" x14ac:dyDescent="0.25">
      <c r="A601" s="24">
        <v>41611</v>
      </c>
      <c r="B601" s="22">
        <v>1</v>
      </c>
      <c r="C601" s="22" t="s">
        <v>233</v>
      </c>
      <c r="D601" s="22" t="s">
        <v>234</v>
      </c>
      <c r="E601" s="22" t="s">
        <v>2</v>
      </c>
      <c r="F601" s="22" t="s">
        <v>112</v>
      </c>
      <c r="G601" s="25" t="s">
        <v>11</v>
      </c>
      <c r="H601" s="22">
        <v>1</v>
      </c>
      <c r="I601" s="22">
        <f t="shared" si="13"/>
        <v>0.05</v>
      </c>
      <c r="J601" s="22">
        <v>36</v>
      </c>
      <c r="K601" s="22"/>
      <c r="L601" s="22"/>
      <c r="M601" s="22"/>
      <c r="N601" s="22"/>
      <c r="O601" s="22"/>
      <c r="P601" s="22" t="s">
        <v>4</v>
      </c>
      <c r="Q601" s="22">
        <v>5</v>
      </c>
      <c r="R601" s="22" t="s">
        <v>388</v>
      </c>
      <c r="S601" s="22" t="s">
        <v>8</v>
      </c>
      <c r="T601" s="22">
        <v>13</v>
      </c>
      <c r="U601" s="22"/>
      <c r="V601" s="22"/>
      <c r="W601" s="22">
        <v>13</v>
      </c>
      <c r="X601" s="22"/>
      <c r="Y601" s="22">
        <v>0</v>
      </c>
      <c r="Z601" s="22">
        <v>0</v>
      </c>
      <c r="AA601" s="22"/>
      <c r="AB601" s="22"/>
      <c r="AC601" s="6">
        <v>0</v>
      </c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spans="1:42" s="21" customFormat="1" x14ac:dyDescent="0.25">
      <c r="A602" s="24">
        <v>41611</v>
      </c>
      <c r="B602" s="22">
        <v>1</v>
      </c>
      <c r="C602" s="22" t="s">
        <v>233</v>
      </c>
      <c r="D602" s="22" t="s">
        <v>234</v>
      </c>
      <c r="E602" s="22" t="s">
        <v>2</v>
      </c>
      <c r="F602" s="22" t="s">
        <v>112</v>
      </c>
      <c r="G602" s="25" t="s">
        <v>11</v>
      </c>
      <c r="H602" s="22">
        <v>1</v>
      </c>
      <c r="I602" s="22">
        <f t="shared" si="13"/>
        <v>0.05</v>
      </c>
      <c r="J602" s="22">
        <v>36</v>
      </c>
      <c r="K602" s="22"/>
      <c r="L602" s="22"/>
      <c r="M602" s="22"/>
      <c r="N602" s="22"/>
      <c r="O602" s="22"/>
      <c r="P602" s="22" t="s">
        <v>4</v>
      </c>
      <c r="Q602" s="22">
        <v>6</v>
      </c>
      <c r="R602" s="22" t="s">
        <v>389</v>
      </c>
      <c r="S602" s="22" t="s">
        <v>36</v>
      </c>
      <c r="T602" s="22">
        <v>13</v>
      </c>
      <c r="U602" s="22"/>
      <c r="V602" s="22"/>
      <c r="W602" s="22">
        <v>13</v>
      </c>
      <c r="X602" s="22"/>
      <c r="Y602" s="22">
        <v>0</v>
      </c>
      <c r="Z602" s="22">
        <v>0</v>
      </c>
      <c r="AA602" s="22"/>
      <c r="AB602" s="22"/>
      <c r="AC602" s="6">
        <v>0</v>
      </c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spans="1:42" s="21" customFormat="1" x14ac:dyDescent="0.25">
      <c r="A603" s="24">
        <v>41611</v>
      </c>
      <c r="B603" s="22">
        <v>1</v>
      </c>
      <c r="C603" s="22" t="s">
        <v>233</v>
      </c>
      <c r="D603" s="22" t="s">
        <v>234</v>
      </c>
      <c r="E603" s="22" t="s">
        <v>2</v>
      </c>
      <c r="F603" s="22" t="s">
        <v>112</v>
      </c>
      <c r="G603" s="25" t="s">
        <v>11</v>
      </c>
      <c r="H603" s="22">
        <v>1</v>
      </c>
      <c r="I603" s="22">
        <f t="shared" si="13"/>
        <v>0.05</v>
      </c>
      <c r="J603" s="22">
        <v>36</v>
      </c>
      <c r="K603" s="22"/>
      <c r="L603" s="22"/>
      <c r="M603" s="22"/>
      <c r="N603" s="22"/>
      <c r="O603" s="22"/>
      <c r="P603" s="22" t="s">
        <v>4</v>
      </c>
      <c r="Q603" s="22">
        <v>7</v>
      </c>
      <c r="R603" s="22" t="s">
        <v>341</v>
      </c>
      <c r="S603" s="22" t="s">
        <v>5</v>
      </c>
      <c r="T603" s="22">
        <v>11</v>
      </c>
      <c r="U603" s="22"/>
      <c r="V603" s="22"/>
      <c r="W603" s="22">
        <v>11</v>
      </c>
      <c r="X603" s="22"/>
      <c r="Y603" s="22">
        <v>0</v>
      </c>
      <c r="Z603" s="22">
        <v>0</v>
      </c>
      <c r="AA603" s="22"/>
      <c r="AB603" s="22"/>
      <c r="AC603" s="6">
        <v>0</v>
      </c>
      <c r="AD603" s="6"/>
      <c r="AE603" s="6" t="s">
        <v>248</v>
      </c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spans="1:42" s="21" customFormat="1" x14ac:dyDescent="0.25">
      <c r="A604" s="24">
        <v>41611</v>
      </c>
      <c r="B604" s="22">
        <v>1</v>
      </c>
      <c r="C604" s="22" t="s">
        <v>233</v>
      </c>
      <c r="D604" s="22" t="s">
        <v>234</v>
      </c>
      <c r="E604" s="22" t="s">
        <v>2</v>
      </c>
      <c r="F604" s="22" t="s">
        <v>112</v>
      </c>
      <c r="G604" s="25" t="s">
        <v>10</v>
      </c>
      <c r="H604" s="22">
        <v>1</v>
      </c>
      <c r="I604" s="22">
        <f t="shared" si="13"/>
        <v>0.05</v>
      </c>
      <c r="J604" s="22">
        <v>36</v>
      </c>
      <c r="K604" s="22"/>
      <c r="L604" s="22"/>
      <c r="M604" s="22"/>
      <c r="N604" s="22"/>
      <c r="O604" s="22"/>
      <c r="P604" s="22" t="s">
        <v>4</v>
      </c>
      <c r="Q604" s="22">
        <v>8</v>
      </c>
      <c r="R604" s="22" t="s">
        <v>390</v>
      </c>
      <c r="S604" s="22" t="s">
        <v>5</v>
      </c>
      <c r="T604" s="22">
        <v>21</v>
      </c>
      <c r="U604" s="22"/>
      <c r="V604" s="22"/>
      <c r="W604" s="22">
        <v>21</v>
      </c>
      <c r="X604" s="22"/>
      <c r="Y604" s="22">
        <v>0</v>
      </c>
      <c r="Z604" s="22">
        <v>0</v>
      </c>
      <c r="AA604" s="22"/>
      <c r="AB604" s="22"/>
      <c r="AC604" s="47">
        <v>0</v>
      </c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spans="1:42" s="21" customFormat="1" x14ac:dyDescent="0.25">
      <c r="A605" s="24">
        <v>41611</v>
      </c>
      <c r="B605" s="22">
        <v>1</v>
      </c>
      <c r="C605" s="22" t="s">
        <v>233</v>
      </c>
      <c r="D605" s="22" t="s">
        <v>234</v>
      </c>
      <c r="E605" s="22" t="s">
        <v>2</v>
      </c>
      <c r="F605" s="22" t="s">
        <v>112</v>
      </c>
      <c r="G605" s="25" t="s">
        <v>3</v>
      </c>
      <c r="H605" s="22">
        <v>1</v>
      </c>
      <c r="I605" s="22">
        <f t="shared" si="13"/>
        <v>0.05</v>
      </c>
      <c r="J605" s="22">
        <v>36</v>
      </c>
      <c r="K605" s="22"/>
      <c r="L605" s="22"/>
      <c r="M605" s="22"/>
      <c r="N605" s="22"/>
      <c r="O605" s="22"/>
      <c r="P605" s="22"/>
      <c r="Q605" s="22"/>
      <c r="R605" s="22"/>
      <c r="S605" s="22"/>
      <c r="T605" s="22">
        <v>8</v>
      </c>
      <c r="U605" s="22"/>
      <c r="V605" s="22"/>
      <c r="W605" s="22">
        <v>8</v>
      </c>
      <c r="X605" s="22"/>
      <c r="Y605" s="22"/>
      <c r="Z605" s="22"/>
      <c r="AA605" s="22"/>
      <c r="AB605" s="22" t="s">
        <v>159</v>
      </c>
      <c r="AC605" s="47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spans="1:42" s="21" customFormat="1" x14ac:dyDescent="0.25">
      <c r="A606" s="24">
        <v>41611</v>
      </c>
      <c r="B606" s="22">
        <v>1</v>
      </c>
      <c r="C606" s="22" t="s">
        <v>233</v>
      </c>
      <c r="D606" s="22" t="s">
        <v>234</v>
      </c>
      <c r="E606" s="22" t="s">
        <v>2</v>
      </c>
      <c r="F606" s="22" t="s">
        <v>112</v>
      </c>
      <c r="G606" s="25" t="s">
        <v>57</v>
      </c>
      <c r="H606" s="22">
        <v>1</v>
      </c>
      <c r="I606" s="22">
        <f t="shared" si="13"/>
        <v>0.05</v>
      </c>
      <c r="J606" s="22">
        <v>36</v>
      </c>
      <c r="K606" s="22"/>
      <c r="L606" s="22"/>
      <c r="M606" s="22"/>
      <c r="N606" s="22"/>
      <c r="O606" s="22"/>
      <c r="P606" s="22"/>
      <c r="Q606" s="22"/>
      <c r="R606" s="22"/>
      <c r="S606" s="22"/>
      <c r="T606" s="22">
        <v>5</v>
      </c>
      <c r="U606" s="22"/>
      <c r="V606" s="22"/>
      <c r="W606" s="22">
        <v>5</v>
      </c>
      <c r="X606" s="22"/>
      <c r="Y606" s="22"/>
      <c r="Z606" s="22"/>
      <c r="AA606" s="22"/>
      <c r="AB606" s="2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spans="1:42" s="21" customFormat="1" x14ac:dyDescent="0.25">
      <c r="A607" s="24">
        <v>41611</v>
      </c>
      <c r="B607" s="22">
        <v>1</v>
      </c>
      <c r="C607" s="22" t="s">
        <v>233</v>
      </c>
      <c r="D607" s="22" t="s">
        <v>234</v>
      </c>
      <c r="E607" s="22" t="s">
        <v>2</v>
      </c>
      <c r="F607" s="22" t="s">
        <v>112</v>
      </c>
      <c r="G607" s="25" t="s">
        <v>10</v>
      </c>
      <c r="H607" s="22">
        <v>1</v>
      </c>
      <c r="I607" s="22">
        <f t="shared" si="13"/>
        <v>0.05</v>
      </c>
      <c r="J607" s="22">
        <v>36</v>
      </c>
      <c r="K607" s="22"/>
      <c r="L607" s="22"/>
      <c r="M607" s="22"/>
      <c r="N607" s="22"/>
      <c r="O607" s="22"/>
      <c r="P607" s="22"/>
      <c r="Q607" s="22"/>
      <c r="R607" s="22"/>
      <c r="S607" s="22"/>
      <c r="T607" s="22">
        <v>5</v>
      </c>
      <c r="U607" s="22"/>
      <c r="V607" s="22"/>
      <c r="W607" s="22">
        <v>5</v>
      </c>
      <c r="X607" s="22"/>
      <c r="Y607" s="22"/>
      <c r="Z607" s="22"/>
      <c r="AA607" s="22"/>
      <c r="AB607" s="22" t="s">
        <v>159</v>
      </c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 spans="1:42" s="21" customFormat="1" x14ac:dyDescent="0.25">
      <c r="A608" s="24">
        <v>41611</v>
      </c>
      <c r="B608" s="22">
        <v>1</v>
      </c>
      <c r="C608" s="22" t="s">
        <v>233</v>
      </c>
      <c r="D608" s="22" t="s">
        <v>234</v>
      </c>
      <c r="E608" s="22" t="s">
        <v>2</v>
      </c>
      <c r="F608" s="22" t="s">
        <v>112</v>
      </c>
      <c r="G608" s="25" t="s">
        <v>10</v>
      </c>
      <c r="H608" s="22">
        <v>1</v>
      </c>
      <c r="I608" s="22">
        <f t="shared" si="13"/>
        <v>0.05</v>
      </c>
      <c r="J608" s="22">
        <v>36</v>
      </c>
      <c r="K608" s="22"/>
      <c r="L608" s="22"/>
      <c r="M608" s="22"/>
      <c r="N608" s="22"/>
      <c r="O608" s="22"/>
      <c r="P608" s="22"/>
      <c r="Q608" s="22"/>
      <c r="R608" s="22"/>
      <c r="S608" s="22"/>
      <c r="T608" s="22">
        <v>10</v>
      </c>
      <c r="U608" s="22"/>
      <c r="V608" s="22"/>
      <c r="W608" s="22">
        <v>10</v>
      </c>
      <c r="X608" s="22"/>
      <c r="Y608" s="22"/>
      <c r="Z608" s="22"/>
      <c r="AA608" s="22"/>
      <c r="AB608" s="22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spans="1:42" s="21" customFormat="1" x14ac:dyDescent="0.25">
      <c r="A609" s="24">
        <v>41611</v>
      </c>
      <c r="B609" s="22">
        <v>1</v>
      </c>
      <c r="C609" s="22" t="s">
        <v>233</v>
      </c>
      <c r="D609" s="22" t="s">
        <v>234</v>
      </c>
      <c r="E609" s="22" t="s">
        <v>2</v>
      </c>
      <c r="F609" s="22" t="s">
        <v>112</v>
      </c>
      <c r="G609" s="25" t="s">
        <v>10</v>
      </c>
      <c r="H609" s="22">
        <v>1</v>
      </c>
      <c r="I609" s="22">
        <f t="shared" si="13"/>
        <v>0.05</v>
      </c>
      <c r="J609" s="22">
        <v>36</v>
      </c>
      <c r="K609" s="22"/>
      <c r="L609" s="22"/>
      <c r="M609" s="22"/>
      <c r="N609" s="22"/>
      <c r="O609" s="22"/>
      <c r="P609" s="22"/>
      <c r="Q609" s="22"/>
      <c r="R609" s="22"/>
      <c r="S609" s="22"/>
      <c r="T609" s="22">
        <v>9</v>
      </c>
      <c r="U609" s="22"/>
      <c r="V609" s="22"/>
      <c r="W609" s="22">
        <v>9</v>
      </c>
      <c r="X609" s="22"/>
      <c r="Y609" s="22"/>
      <c r="Z609" s="22"/>
      <c r="AA609" s="22"/>
      <c r="AB609" s="22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spans="1:42" s="21" customFormat="1" x14ac:dyDescent="0.25">
      <c r="A610" s="24">
        <v>41611</v>
      </c>
      <c r="B610" s="22">
        <v>1</v>
      </c>
      <c r="C610" s="22" t="s">
        <v>233</v>
      </c>
      <c r="D610" s="22" t="s">
        <v>234</v>
      </c>
      <c r="E610" s="22" t="s">
        <v>2</v>
      </c>
      <c r="F610" s="22" t="s">
        <v>112</v>
      </c>
      <c r="G610" s="25" t="s">
        <v>10</v>
      </c>
      <c r="H610" s="22">
        <v>1</v>
      </c>
      <c r="I610" s="22">
        <f t="shared" si="13"/>
        <v>0.05</v>
      </c>
      <c r="J610" s="22">
        <v>36</v>
      </c>
      <c r="K610" s="22"/>
      <c r="L610" s="22"/>
      <c r="M610" s="22"/>
      <c r="N610" s="22"/>
      <c r="O610" s="22"/>
      <c r="P610" s="22"/>
      <c r="Q610" s="22"/>
      <c r="R610" s="22"/>
      <c r="S610" s="22"/>
      <c r="T610" s="22">
        <v>10</v>
      </c>
      <c r="U610" s="22"/>
      <c r="V610" s="22"/>
      <c r="W610" s="22">
        <v>10</v>
      </c>
      <c r="X610" s="22"/>
      <c r="Y610" s="22"/>
      <c r="Z610" s="22"/>
      <c r="AA610" s="22"/>
      <c r="AB610" s="22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spans="1:42" s="21" customFormat="1" x14ac:dyDescent="0.25">
      <c r="A611" s="24">
        <v>41611</v>
      </c>
      <c r="B611" s="22">
        <v>1</v>
      </c>
      <c r="C611" s="22" t="s">
        <v>233</v>
      </c>
      <c r="D611" s="22" t="s">
        <v>234</v>
      </c>
      <c r="E611" s="22" t="s">
        <v>2</v>
      </c>
      <c r="F611" s="22" t="s">
        <v>112</v>
      </c>
      <c r="G611" s="25" t="s">
        <v>10</v>
      </c>
      <c r="H611" s="22">
        <v>1</v>
      </c>
      <c r="I611" s="22">
        <f t="shared" si="13"/>
        <v>0.05</v>
      </c>
      <c r="J611" s="22">
        <v>36</v>
      </c>
      <c r="K611" s="22"/>
      <c r="L611" s="22"/>
      <c r="M611" s="22"/>
      <c r="N611" s="22"/>
      <c r="O611" s="22"/>
      <c r="P611" s="22"/>
      <c r="Q611" s="22"/>
      <c r="R611" s="22"/>
      <c r="S611" s="22"/>
      <c r="T611" s="22">
        <v>5</v>
      </c>
      <c r="U611" s="22"/>
      <c r="V611" s="22"/>
      <c r="W611" s="22">
        <v>5</v>
      </c>
      <c r="X611" s="22"/>
      <c r="Y611" s="22"/>
      <c r="Z611" s="22"/>
      <c r="AA611" s="22"/>
      <c r="AB611" s="22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 spans="1:42" s="21" customFormat="1" x14ac:dyDescent="0.25">
      <c r="A612" s="24">
        <v>41611</v>
      </c>
      <c r="B612" s="22">
        <v>1</v>
      </c>
      <c r="C612" s="22" t="s">
        <v>233</v>
      </c>
      <c r="D612" s="22" t="s">
        <v>234</v>
      </c>
      <c r="E612" s="22" t="s">
        <v>2</v>
      </c>
      <c r="F612" s="22" t="s">
        <v>112</v>
      </c>
      <c r="G612" s="25" t="s">
        <v>10</v>
      </c>
      <c r="H612" s="22">
        <v>1</v>
      </c>
      <c r="I612" s="22">
        <f t="shared" si="13"/>
        <v>0.05</v>
      </c>
      <c r="J612" s="22">
        <v>36</v>
      </c>
      <c r="K612" s="22"/>
      <c r="L612" s="22"/>
      <c r="M612" s="22"/>
      <c r="N612" s="22"/>
      <c r="O612" s="22"/>
      <c r="P612" s="22"/>
      <c r="Q612" s="22"/>
      <c r="R612" s="22"/>
      <c r="S612" s="22"/>
      <c r="T612" s="22">
        <v>12</v>
      </c>
      <c r="U612" s="22"/>
      <c r="V612" s="22"/>
      <c r="W612" s="22">
        <v>12</v>
      </c>
      <c r="X612" s="22"/>
      <c r="Y612" s="22"/>
      <c r="Z612" s="22"/>
      <c r="AA612" s="22"/>
      <c r="AB612" s="22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spans="1:42" s="21" customFormat="1" x14ac:dyDescent="0.25">
      <c r="A613" s="24">
        <v>41611</v>
      </c>
      <c r="B613" s="22">
        <v>1</v>
      </c>
      <c r="C613" s="22" t="s">
        <v>233</v>
      </c>
      <c r="D613" s="22" t="s">
        <v>234</v>
      </c>
      <c r="E613" s="22" t="s">
        <v>2</v>
      </c>
      <c r="F613" s="22" t="s">
        <v>112</v>
      </c>
      <c r="G613" s="25" t="s">
        <v>10</v>
      </c>
      <c r="H613" s="22">
        <v>1</v>
      </c>
      <c r="I613" s="22">
        <f t="shared" si="13"/>
        <v>0.05</v>
      </c>
      <c r="J613" s="22">
        <v>36</v>
      </c>
      <c r="K613" s="22"/>
      <c r="L613" s="22"/>
      <c r="M613" s="22"/>
      <c r="N613" s="22"/>
      <c r="O613" s="22"/>
      <c r="P613" s="22"/>
      <c r="Q613" s="22"/>
      <c r="R613" s="22"/>
      <c r="S613" s="22"/>
      <c r="T613" s="22">
        <v>16</v>
      </c>
      <c r="U613" s="22"/>
      <c r="V613" s="22"/>
      <c r="W613" s="22">
        <v>16</v>
      </c>
      <c r="X613" s="22"/>
      <c r="Y613" s="22"/>
      <c r="Z613" s="22"/>
      <c r="AA613" s="22"/>
      <c r="AB613" s="22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spans="1:42" s="22" customFormat="1" x14ac:dyDescent="0.25">
      <c r="A614" s="24">
        <v>41611</v>
      </c>
      <c r="B614" s="132">
        <v>1</v>
      </c>
      <c r="C614" s="22" t="s">
        <v>233</v>
      </c>
      <c r="D614" s="132" t="s">
        <v>234</v>
      </c>
      <c r="E614" s="132" t="s">
        <v>2</v>
      </c>
      <c r="F614" s="132" t="s">
        <v>112</v>
      </c>
      <c r="G614" s="139" t="s">
        <v>10</v>
      </c>
      <c r="H614" s="132">
        <v>1</v>
      </c>
      <c r="I614" s="22">
        <f t="shared" si="13"/>
        <v>0.05</v>
      </c>
      <c r="J614" s="22">
        <v>36</v>
      </c>
      <c r="Q614" s="132"/>
      <c r="T614" s="22">
        <v>8</v>
      </c>
      <c r="W614" s="22">
        <v>8</v>
      </c>
      <c r="AC614" s="6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</row>
    <row r="615" spans="1:42" s="22" customFormat="1" x14ac:dyDescent="0.25">
      <c r="A615" s="24">
        <v>41611</v>
      </c>
      <c r="B615" s="132">
        <v>1</v>
      </c>
      <c r="C615" s="22" t="s">
        <v>233</v>
      </c>
      <c r="D615" s="132" t="s">
        <v>235</v>
      </c>
      <c r="E615" s="132" t="s">
        <v>2</v>
      </c>
      <c r="F615" s="132" t="s">
        <v>112</v>
      </c>
      <c r="G615" s="139" t="s">
        <v>3</v>
      </c>
      <c r="H615" s="132">
        <v>1</v>
      </c>
      <c r="I615" s="22">
        <f t="shared" si="13"/>
        <v>0.05</v>
      </c>
      <c r="J615" s="22">
        <v>38</v>
      </c>
      <c r="P615" s="22" t="s">
        <v>4</v>
      </c>
      <c r="Q615" s="132">
        <v>1</v>
      </c>
      <c r="R615" s="22">
        <v>307</v>
      </c>
      <c r="S615" s="22" t="s">
        <v>8</v>
      </c>
      <c r="T615" s="22">
        <v>11</v>
      </c>
      <c r="W615" s="22">
        <v>11</v>
      </c>
      <c r="Y615" s="22">
        <v>0</v>
      </c>
      <c r="Z615" s="22">
        <v>0</v>
      </c>
      <c r="AB615" s="22" t="s">
        <v>118</v>
      </c>
      <c r="AC615" s="47">
        <v>1</v>
      </c>
      <c r="AD615" s="47" t="s">
        <v>250</v>
      </c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</row>
    <row r="616" spans="1:42" s="22" customFormat="1" x14ac:dyDescent="0.25">
      <c r="A616" s="24">
        <v>41611</v>
      </c>
      <c r="B616" s="22">
        <v>1</v>
      </c>
      <c r="C616" s="22" t="s">
        <v>233</v>
      </c>
      <c r="D616" s="22" t="s">
        <v>235</v>
      </c>
      <c r="E616" s="22" t="s">
        <v>2</v>
      </c>
      <c r="F616" s="22" t="s">
        <v>112</v>
      </c>
      <c r="G616" s="25" t="s">
        <v>11</v>
      </c>
      <c r="H616" s="22">
        <v>1</v>
      </c>
      <c r="I616" s="22">
        <f t="shared" si="13"/>
        <v>0.05</v>
      </c>
      <c r="J616" s="22">
        <v>38</v>
      </c>
      <c r="P616" s="22" t="s">
        <v>4</v>
      </c>
      <c r="Q616" s="22">
        <v>2</v>
      </c>
      <c r="R616" s="22" t="s">
        <v>351</v>
      </c>
      <c r="S616" s="22" t="s">
        <v>8</v>
      </c>
      <c r="T616" s="22">
        <v>12</v>
      </c>
      <c r="W616" s="22">
        <v>12</v>
      </c>
      <c r="Y616" s="22">
        <v>0</v>
      </c>
      <c r="Z616" s="22">
        <v>0</v>
      </c>
      <c r="AC616" s="47">
        <v>0</v>
      </c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 spans="1:42" s="22" customFormat="1" x14ac:dyDescent="0.25">
      <c r="A617" s="24">
        <v>41611</v>
      </c>
      <c r="B617" s="22">
        <v>1</v>
      </c>
      <c r="C617" s="22" t="s">
        <v>233</v>
      </c>
      <c r="D617" s="22" t="s">
        <v>235</v>
      </c>
      <c r="E617" s="22" t="s">
        <v>2</v>
      </c>
      <c r="F617" s="22" t="s">
        <v>112</v>
      </c>
      <c r="G617" s="25" t="s">
        <v>7</v>
      </c>
      <c r="H617" s="22">
        <v>1</v>
      </c>
      <c r="I617" s="22">
        <f t="shared" si="13"/>
        <v>0.05</v>
      </c>
      <c r="J617" s="22">
        <v>38</v>
      </c>
      <c r="P617" s="22" t="s">
        <v>4</v>
      </c>
      <c r="Q617" s="22">
        <v>3</v>
      </c>
      <c r="R617" s="22" t="s">
        <v>391</v>
      </c>
      <c r="S617" s="22" t="s">
        <v>5</v>
      </c>
      <c r="T617" s="22">
        <v>42</v>
      </c>
      <c r="W617" s="22">
        <v>42</v>
      </c>
      <c r="Y617" s="22">
        <v>0</v>
      </c>
      <c r="Z617" s="22">
        <v>0</v>
      </c>
      <c r="AB617" s="22" t="s">
        <v>160</v>
      </c>
      <c r="AC617" s="6">
        <v>1</v>
      </c>
      <c r="AD617" s="6" t="s">
        <v>127</v>
      </c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spans="1:42" s="22" customFormat="1" x14ac:dyDescent="0.25">
      <c r="A618" s="24">
        <v>41611</v>
      </c>
      <c r="B618" s="22">
        <v>1</v>
      </c>
      <c r="C618" s="22" t="s">
        <v>233</v>
      </c>
      <c r="D618" s="22" t="s">
        <v>235</v>
      </c>
      <c r="E618" s="22" t="s">
        <v>2</v>
      </c>
      <c r="F618" s="22" t="s">
        <v>112</v>
      </c>
      <c r="G618" s="25" t="s">
        <v>161</v>
      </c>
      <c r="H618" s="22">
        <v>1</v>
      </c>
      <c r="I618" s="22">
        <f t="shared" si="13"/>
        <v>0.05</v>
      </c>
      <c r="J618" s="22">
        <v>38</v>
      </c>
      <c r="P618" s="22" t="s">
        <v>4</v>
      </c>
      <c r="Q618" s="22">
        <v>4</v>
      </c>
      <c r="R618" s="22" t="s">
        <v>392</v>
      </c>
      <c r="S618" s="22" t="s">
        <v>8</v>
      </c>
      <c r="T618" s="22">
        <v>7</v>
      </c>
      <c r="W618" s="22">
        <v>7</v>
      </c>
      <c r="Y618" s="22">
        <v>0</v>
      </c>
      <c r="Z618" s="22">
        <v>0</v>
      </c>
      <c r="AC618" s="6">
        <v>0</v>
      </c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spans="1:42" s="22" customFormat="1" x14ac:dyDescent="0.25">
      <c r="A619" s="24">
        <v>41611</v>
      </c>
      <c r="B619" s="22">
        <v>1</v>
      </c>
      <c r="C619" s="22" t="s">
        <v>233</v>
      </c>
      <c r="D619" s="22" t="s">
        <v>235</v>
      </c>
      <c r="E619" s="22" t="s">
        <v>2</v>
      </c>
      <c r="F619" s="22" t="s">
        <v>112</v>
      </c>
      <c r="G619" s="25" t="s">
        <v>10</v>
      </c>
      <c r="H619" s="22">
        <v>1</v>
      </c>
      <c r="I619" s="22">
        <f t="shared" si="13"/>
        <v>0.05</v>
      </c>
      <c r="J619" s="22">
        <v>38</v>
      </c>
      <c r="P619" s="22" t="s">
        <v>4</v>
      </c>
      <c r="Q619" s="22">
        <v>5</v>
      </c>
      <c r="R619" s="22" t="s">
        <v>333</v>
      </c>
      <c r="S619" s="22" t="s">
        <v>8</v>
      </c>
      <c r="T619" s="22">
        <v>10</v>
      </c>
      <c r="W619" s="22">
        <v>10</v>
      </c>
      <c r="Y619" s="22">
        <v>0</v>
      </c>
      <c r="Z619" s="22">
        <v>0</v>
      </c>
      <c r="AB619" s="22" t="s">
        <v>118</v>
      </c>
      <c r="AC619" s="6">
        <v>1</v>
      </c>
      <c r="AD619" s="6" t="s">
        <v>106</v>
      </c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spans="1:42" s="22" customFormat="1" x14ac:dyDescent="0.25">
      <c r="A620" s="24">
        <v>41611</v>
      </c>
      <c r="B620" s="22">
        <v>1</v>
      </c>
      <c r="C620" s="22" t="s">
        <v>233</v>
      </c>
      <c r="D620" s="22" t="s">
        <v>235</v>
      </c>
      <c r="E620" s="22" t="s">
        <v>2</v>
      </c>
      <c r="F620" s="22" t="s">
        <v>112</v>
      </c>
      <c r="G620" s="25" t="s">
        <v>11</v>
      </c>
      <c r="H620" s="22">
        <v>1</v>
      </c>
      <c r="I620" s="22">
        <f t="shared" si="13"/>
        <v>0.05</v>
      </c>
      <c r="J620" s="22">
        <v>38</v>
      </c>
      <c r="P620" s="22" t="s">
        <v>4</v>
      </c>
      <c r="Q620" s="22">
        <v>6</v>
      </c>
      <c r="R620" s="22" t="s">
        <v>329</v>
      </c>
      <c r="S620" s="22" t="s">
        <v>8</v>
      </c>
      <c r="T620" s="22">
        <v>15</v>
      </c>
      <c r="W620" s="22">
        <v>15</v>
      </c>
      <c r="Y620" s="22">
        <v>0</v>
      </c>
      <c r="Z620" s="22">
        <v>0</v>
      </c>
      <c r="AC620" s="47">
        <v>0</v>
      </c>
      <c r="AD620" s="6"/>
      <c r="AE620" s="6" t="s">
        <v>268</v>
      </c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spans="1:42" s="22" customFormat="1" ht="17.25" customHeight="1" x14ac:dyDescent="0.25">
      <c r="A621" s="24">
        <v>41611</v>
      </c>
      <c r="B621" s="22">
        <v>1</v>
      </c>
      <c r="C621" s="22" t="s">
        <v>233</v>
      </c>
      <c r="D621" s="22" t="s">
        <v>235</v>
      </c>
      <c r="E621" s="22" t="s">
        <v>2</v>
      </c>
      <c r="F621" s="22" t="s">
        <v>112</v>
      </c>
      <c r="G621" s="25" t="s">
        <v>11</v>
      </c>
      <c r="H621" s="22">
        <v>1</v>
      </c>
      <c r="I621" s="22">
        <f t="shared" si="13"/>
        <v>0.05</v>
      </c>
      <c r="J621" s="22">
        <v>38</v>
      </c>
      <c r="P621" s="22" t="s">
        <v>4</v>
      </c>
      <c r="Q621" s="22">
        <v>7</v>
      </c>
      <c r="R621" s="22" t="s">
        <v>388</v>
      </c>
      <c r="S621" s="22" t="s">
        <v>8</v>
      </c>
      <c r="T621" s="22">
        <v>14</v>
      </c>
      <c r="W621" s="22">
        <v>14</v>
      </c>
      <c r="Y621" s="22">
        <v>0</v>
      </c>
      <c r="Z621" s="22">
        <v>0</v>
      </c>
      <c r="AC621" s="6">
        <v>0</v>
      </c>
      <c r="AD621" s="6"/>
      <c r="AE621" s="6" t="s">
        <v>261</v>
      </c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spans="1:42" s="22" customFormat="1" x14ac:dyDescent="0.25">
      <c r="A622" s="24">
        <v>41611</v>
      </c>
      <c r="B622" s="22">
        <v>1</v>
      </c>
      <c r="C622" s="22" t="s">
        <v>233</v>
      </c>
      <c r="D622" s="22" t="s">
        <v>235</v>
      </c>
      <c r="E622" s="22" t="s">
        <v>2</v>
      </c>
      <c r="F622" s="22" t="s">
        <v>112</v>
      </c>
      <c r="G622" s="25" t="s">
        <v>11</v>
      </c>
      <c r="H622" s="22">
        <v>1</v>
      </c>
      <c r="I622" s="22">
        <f t="shared" si="13"/>
        <v>0.05</v>
      </c>
      <c r="J622" s="22">
        <v>38</v>
      </c>
      <c r="P622" s="22" t="s">
        <v>4</v>
      </c>
      <c r="Q622" s="22">
        <v>8</v>
      </c>
      <c r="R622" s="22" t="s">
        <v>330</v>
      </c>
      <c r="S622" s="22" t="s">
        <v>5</v>
      </c>
      <c r="T622" s="22">
        <v>13</v>
      </c>
      <c r="W622" s="22">
        <v>13</v>
      </c>
      <c r="Y622" s="22">
        <v>0</v>
      </c>
      <c r="Z622" s="22">
        <v>0</v>
      </c>
      <c r="AC622" s="6">
        <v>0</v>
      </c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spans="1:42" s="22" customFormat="1" x14ac:dyDescent="0.25">
      <c r="A623" s="24">
        <v>41611</v>
      </c>
      <c r="B623" s="22">
        <v>1</v>
      </c>
      <c r="C623" s="22" t="s">
        <v>233</v>
      </c>
      <c r="D623" s="22" t="s">
        <v>235</v>
      </c>
      <c r="E623" s="22" t="s">
        <v>2</v>
      </c>
      <c r="F623" s="22" t="s">
        <v>112</v>
      </c>
      <c r="G623" s="25" t="s">
        <v>7</v>
      </c>
      <c r="H623" s="22">
        <v>1</v>
      </c>
      <c r="I623" s="22">
        <f t="shared" si="13"/>
        <v>0.05</v>
      </c>
      <c r="J623" s="22">
        <v>38</v>
      </c>
      <c r="P623" s="22" t="s">
        <v>4</v>
      </c>
      <c r="Q623" s="22">
        <v>9</v>
      </c>
      <c r="R623" s="22" t="s">
        <v>393</v>
      </c>
      <c r="S623" s="22" t="s">
        <v>8</v>
      </c>
      <c r="T623" s="22">
        <v>72</v>
      </c>
      <c r="W623" s="22">
        <v>72</v>
      </c>
      <c r="Y623" s="22">
        <v>0</v>
      </c>
      <c r="Z623" s="22">
        <v>0</v>
      </c>
      <c r="AB623" s="22" t="s">
        <v>162</v>
      </c>
      <c r="AC623" s="47">
        <v>0</v>
      </c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spans="1:42" s="22" customFormat="1" x14ac:dyDescent="0.25">
      <c r="A624" s="24">
        <v>41611</v>
      </c>
      <c r="B624" s="22">
        <v>1</v>
      </c>
      <c r="C624" s="22" t="s">
        <v>233</v>
      </c>
      <c r="D624" s="22" t="s">
        <v>235</v>
      </c>
      <c r="E624" s="22" t="s">
        <v>2</v>
      </c>
      <c r="F624" s="22" t="s">
        <v>112</v>
      </c>
      <c r="G624" s="25" t="s">
        <v>3</v>
      </c>
      <c r="H624" s="22">
        <v>1</v>
      </c>
      <c r="I624" s="22">
        <f t="shared" si="13"/>
        <v>0.05</v>
      </c>
      <c r="J624" s="22">
        <v>38</v>
      </c>
      <c r="T624" s="22">
        <v>5</v>
      </c>
      <c r="W624" s="22">
        <v>5</v>
      </c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spans="1:42" s="22" customFormat="1" x14ac:dyDescent="0.25">
      <c r="A625" s="24">
        <v>41611</v>
      </c>
      <c r="B625" s="22">
        <v>1</v>
      </c>
      <c r="C625" s="22" t="s">
        <v>233</v>
      </c>
      <c r="D625" s="22" t="s">
        <v>235</v>
      </c>
      <c r="E625" s="22" t="s">
        <v>2</v>
      </c>
      <c r="F625" s="22" t="s">
        <v>112</v>
      </c>
      <c r="G625" s="25" t="s">
        <v>3</v>
      </c>
      <c r="H625" s="22">
        <v>1</v>
      </c>
      <c r="I625" s="22">
        <f t="shared" si="13"/>
        <v>0.05</v>
      </c>
      <c r="J625" s="22">
        <v>38</v>
      </c>
      <c r="T625" s="22">
        <v>5</v>
      </c>
      <c r="W625" s="22">
        <v>5</v>
      </c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 spans="1:42" s="22" customFormat="1" x14ac:dyDescent="0.25">
      <c r="A626" s="24">
        <v>41611</v>
      </c>
      <c r="B626" s="22">
        <v>1</v>
      </c>
      <c r="C626" s="22" t="s">
        <v>233</v>
      </c>
      <c r="D626" s="22" t="s">
        <v>235</v>
      </c>
      <c r="E626" s="22" t="s">
        <v>2</v>
      </c>
      <c r="F626" s="22" t="s">
        <v>112</v>
      </c>
      <c r="G626" s="25" t="s">
        <v>3</v>
      </c>
      <c r="H626" s="22">
        <v>1</v>
      </c>
      <c r="I626" s="22">
        <f t="shared" si="13"/>
        <v>0.05</v>
      </c>
      <c r="J626" s="22">
        <v>38</v>
      </c>
      <c r="T626" s="22">
        <v>6</v>
      </c>
      <c r="W626" s="22">
        <v>6</v>
      </c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spans="1:42" s="22" customFormat="1" x14ac:dyDescent="0.25">
      <c r="A627" s="24">
        <v>41611</v>
      </c>
      <c r="B627" s="22">
        <v>1</v>
      </c>
      <c r="C627" s="22" t="s">
        <v>233</v>
      </c>
      <c r="D627" s="22" t="s">
        <v>235</v>
      </c>
      <c r="E627" s="22" t="s">
        <v>2</v>
      </c>
      <c r="F627" s="22" t="s">
        <v>112</v>
      </c>
      <c r="G627" s="25" t="s">
        <v>3</v>
      </c>
      <c r="H627" s="22">
        <v>1</v>
      </c>
      <c r="I627" s="22">
        <f t="shared" si="13"/>
        <v>0.05</v>
      </c>
      <c r="J627" s="22">
        <v>38</v>
      </c>
      <c r="T627" s="22">
        <v>5</v>
      </c>
      <c r="W627" s="22">
        <v>5</v>
      </c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spans="1:42" s="22" customFormat="1" x14ac:dyDescent="0.25">
      <c r="A628" s="24">
        <v>41611</v>
      </c>
      <c r="B628" s="22">
        <v>1</v>
      </c>
      <c r="C628" s="22" t="s">
        <v>233</v>
      </c>
      <c r="D628" s="22" t="s">
        <v>235</v>
      </c>
      <c r="E628" s="22" t="s">
        <v>2</v>
      </c>
      <c r="F628" s="22" t="s">
        <v>112</v>
      </c>
      <c r="G628" s="25" t="s">
        <v>3</v>
      </c>
      <c r="H628" s="22">
        <v>1</v>
      </c>
      <c r="I628" s="22">
        <f t="shared" si="13"/>
        <v>0.05</v>
      </c>
      <c r="J628" s="22">
        <v>38</v>
      </c>
      <c r="T628" s="22">
        <v>5</v>
      </c>
      <c r="W628" s="22">
        <v>5</v>
      </c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spans="1:42" s="22" customFormat="1" x14ac:dyDescent="0.25">
      <c r="A629" s="24">
        <v>41611</v>
      </c>
      <c r="B629" s="22">
        <v>1</v>
      </c>
      <c r="C629" s="22" t="s">
        <v>233</v>
      </c>
      <c r="D629" s="22" t="s">
        <v>235</v>
      </c>
      <c r="E629" s="22" t="s">
        <v>2</v>
      </c>
      <c r="F629" s="22" t="s">
        <v>112</v>
      </c>
      <c r="G629" s="25" t="s">
        <v>3</v>
      </c>
      <c r="H629" s="22">
        <v>1</v>
      </c>
      <c r="I629" s="22">
        <f t="shared" si="13"/>
        <v>0.05</v>
      </c>
      <c r="J629" s="22">
        <v>38</v>
      </c>
      <c r="T629" s="22">
        <v>5</v>
      </c>
      <c r="W629" s="22">
        <v>5</v>
      </c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spans="1:42" s="22" customFormat="1" x14ac:dyDescent="0.25">
      <c r="A630" s="24">
        <v>41611</v>
      </c>
      <c r="B630" s="22">
        <v>1</v>
      </c>
      <c r="C630" s="22" t="s">
        <v>233</v>
      </c>
      <c r="D630" s="22" t="s">
        <v>235</v>
      </c>
      <c r="E630" s="22" t="s">
        <v>2</v>
      </c>
      <c r="F630" s="22" t="s">
        <v>112</v>
      </c>
      <c r="G630" s="25" t="s">
        <v>3</v>
      </c>
      <c r="H630" s="22">
        <v>1</v>
      </c>
      <c r="I630" s="22">
        <f t="shared" si="13"/>
        <v>0.05</v>
      </c>
      <c r="J630" s="22">
        <v>38</v>
      </c>
      <c r="T630" s="22">
        <v>5</v>
      </c>
      <c r="W630" s="22">
        <v>5</v>
      </c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spans="1:42" s="22" customFormat="1" x14ac:dyDescent="0.25">
      <c r="A631" s="24">
        <v>41611</v>
      </c>
      <c r="B631" s="22">
        <v>1</v>
      </c>
      <c r="C631" s="22" t="s">
        <v>233</v>
      </c>
      <c r="D631" s="22" t="s">
        <v>235</v>
      </c>
      <c r="E631" s="22" t="s">
        <v>2</v>
      </c>
      <c r="F631" s="22" t="s">
        <v>112</v>
      </c>
      <c r="G631" s="25" t="s">
        <v>3</v>
      </c>
      <c r="H631" s="22">
        <v>1</v>
      </c>
      <c r="I631" s="22">
        <f t="shared" si="13"/>
        <v>0.05</v>
      </c>
      <c r="J631" s="22">
        <v>38</v>
      </c>
      <c r="T631" s="22">
        <v>5</v>
      </c>
      <c r="W631" s="22">
        <v>5</v>
      </c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spans="1:42" s="22" customFormat="1" x14ac:dyDescent="0.25">
      <c r="A632" s="24">
        <v>41611</v>
      </c>
      <c r="B632" s="22">
        <v>1</v>
      </c>
      <c r="C632" s="22" t="s">
        <v>233</v>
      </c>
      <c r="D632" s="22" t="s">
        <v>235</v>
      </c>
      <c r="E632" s="22" t="s">
        <v>2</v>
      </c>
      <c r="F632" s="22" t="s">
        <v>112</v>
      </c>
      <c r="G632" s="25" t="s">
        <v>3</v>
      </c>
      <c r="H632" s="22">
        <v>1</v>
      </c>
      <c r="I632" s="22">
        <f t="shared" si="13"/>
        <v>0.05</v>
      </c>
      <c r="J632" s="22">
        <v>38</v>
      </c>
      <c r="T632" s="22">
        <v>6</v>
      </c>
      <c r="W632" s="22">
        <v>6</v>
      </c>
      <c r="AB632" s="22" t="s">
        <v>159</v>
      </c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spans="1:42" s="22" customFormat="1" x14ac:dyDescent="0.25">
      <c r="A633" s="24">
        <v>41611</v>
      </c>
      <c r="B633" s="22">
        <v>1</v>
      </c>
      <c r="C633" s="22" t="s">
        <v>233</v>
      </c>
      <c r="D633" s="22" t="s">
        <v>235</v>
      </c>
      <c r="E633" s="22" t="s">
        <v>2</v>
      </c>
      <c r="F633" s="22" t="s">
        <v>112</v>
      </c>
      <c r="G633" s="25" t="s">
        <v>11</v>
      </c>
      <c r="H633" s="22">
        <v>1</v>
      </c>
      <c r="I633" s="22">
        <f t="shared" si="13"/>
        <v>0.05</v>
      </c>
      <c r="J633" s="22">
        <v>38</v>
      </c>
      <c r="T633" s="22">
        <v>7</v>
      </c>
      <c r="W633" s="22">
        <v>7</v>
      </c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spans="1:42" s="22" customFormat="1" x14ac:dyDescent="0.25">
      <c r="A634" s="24">
        <v>41611</v>
      </c>
      <c r="B634" s="22">
        <v>1</v>
      </c>
      <c r="C634" s="22" t="s">
        <v>233</v>
      </c>
      <c r="D634" s="22" t="s">
        <v>235</v>
      </c>
      <c r="E634" s="22" t="s">
        <v>2</v>
      </c>
      <c r="F634" s="22" t="s">
        <v>112</v>
      </c>
      <c r="G634" s="25" t="s">
        <v>11</v>
      </c>
      <c r="H634" s="22">
        <v>1</v>
      </c>
      <c r="I634" s="22">
        <f t="shared" si="13"/>
        <v>0.05</v>
      </c>
      <c r="J634" s="22">
        <v>38</v>
      </c>
      <c r="T634" s="22">
        <v>5</v>
      </c>
      <c r="W634" s="22">
        <v>5</v>
      </c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spans="1:42" s="22" customFormat="1" x14ac:dyDescent="0.25">
      <c r="A635" s="24">
        <v>41611</v>
      </c>
      <c r="B635" s="22">
        <v>1</v>
      </c>
      <c r="C635" s="22" t="s">
        <v>233</v>
      </c>
      <c r="D635" s="22" t="s">
        <v>235</v>
      </c>
      <c r="E635" s="22" t="s">
        <v>2</v>
      </c>
      <c r="F635" s="22" t="s">
        <v>112</v>
      </c>
      <c r="G635" s="25" t="s">
        <v>10</v>
      </c>
      <c r="H635" s="22">
        <v>1</v>
      </c>
      <c r="I635" s="22">
        <f t="shared" si="13"/>
        <v>0.05</v>
      </c>
      <c r="J635" s="22">
        <v>38</v>
      </c>
      <c r="T635" s="22">
        <v>6</v>
      </c>
      <c r="W635" s="22">
        <v>6</v>
      </c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spans="1:42" s="22" customFormat="1" x14ac:dyDescent="0.25">
      <c r="A636" s="24">
        <v>41611</v>
      </c>
      <c r="B636" s="22">
        <v>1</v>
      </c>
      <c r="C636" s="22" t="s">
        <v>233</v>
      </c>
      <c r="D636" s="22" t="s">
        <v>235</v>
      </c>
      <c r="E636" s="22" t="s">
        <v>2</v>
      </c>
      <c r="F636" s="22" t="s">
        <v>112</v>
      </c>
      <c r="G636" s="25" t="s">
        <v>10</v>
      </c>
      <c r="H636" s="22">
        <v>1</v>
      </c>
      <c r="I636" s="22">
        <f t="shared" si="13"/>
        <v>0.05</v>
      </c>
      <c r="J636" s="22">
        <v>38</v>
      </c>
      <c r="T636" s="22">
        <v>19</v>
      </c>
      <c r="W636" s="22">
        <v>19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spans="1:42" s="22" customFormat="1" x14ac:dyDescent="0.25">
      <c r="A637" s="24">
        <v>41611</v>
      </c>
      <c r="B637" s="22">
        <v>1</v>
      </c>
      <c r="C637" s="22" t="s">
        <v>233</v>
      </c>
      <c r="D637" s="22" t="s">
        <v>235</v>
      </c>
      <c r="E637" s="22" t="s">
        <v>2</v>
      </c>
      <c r="F637" s="22" t="s">
        <v>112</v>
      </c>
      <c r="G637" s="25" t="s">
        <v>10</v>
      </c>
      <c r="H637" s="22">
        <v>1</v>
      </c>
      <c r="I637" s="22">
        <f t="shared" si="13"/>
        <v>0.05</v>
      </c>
      <c r="J637" s="22">
        <v>38</v>
      </c>
      <c r="T637" s="22">
        <v>5</v>
      </c>
      <c r="W637" s="22">
        <v>5</v>
      </c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spans="1:42" s="22" customFormat="1" x14ac:dyDescent="0.25">
      <c r="A638" s="24">
        <v>41611</v>
      </c>
      <c r="B638" s="22">
        <v>1</v>
      </c>
      <c r="C638" s="22" t="s">
        <v>233</v>
      </c>
      <c r="D638" s="22" t="s">
        <v>235</v>
      </c>
      <c r="E638" s="22" t="s">
        <v>2</v>
      </c>
      <c r="F638" s="22" t="s">
        <v>112</v>
      </c>
      <c r="G638" s="25" t="s">
        <v>10</v>
      </c>
      <c r="H638" s="22">
        <v>1</v>
      </c>
      <c r="I638" s="22">
        <f t="shared" si="13"/>
        <v>0.05</v>
      </c>
      <c r="J638" s="22">
        <v>38</v>
      </c>
      <c r="T638" s="22">
        <v>7</v>
      </c>
      <c r="W638" s="22">
        <v>7</v>
      </c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spans="1:42" s="22" customFormat="1" x14ac:dyDescent="0.25">
      <c r="A639" s="24">
        <v>41611</v>
      </c>
      <c r="B639" s="22">
        <v>1</v>
      </c>
      <c r="C639" s="22" t="s">
        <v>233</v>
      </c>
      <c r="D639" s="22" t="s">
        <v>235</v>
      </c>
      <c r="E639" s="22" t="s">
        <v>2</v>
      </c>
      <c r="F639" s="22" t="s">
        <v>112</v>
      </c>
      <c r="G639" s="25" t="s">
        <v>10</v>
      </c>
      <c r="H639" s="22">
        <v>1</v>
      </c>
      <c r="I639" s="22">
        <f t="shared" si="13"/>
        <v>0.05</v>
      </c>
      <c r="J639" s="22">
        <v>38</v>
      </c>
      <c r="T639" s="22">
        <v>9</v>
      </c>
      <c r="W639" s="22">
        <v>9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 spans="1:42" s="22" customFormat="1" x14ac:dyDescent="0.25">
      <c r="A640" s="24">
        <v>41611</v>
      </c>
      <c r="B640" s="22">
        <v>1</v>
      </c>
      <c r="C640" s="22" t="s">
        <v>233</v>
      </c>
      <c r="D640" s="22" t="s">
        <v>235</v>
      </c>
      <c r="E640" s="22" t="s">
        <v>2</v>
      </c>
      <c r="F640" s="22" t="s">
        <v>112</v>
      </c>
      <c r="G640" s="25" t="s">
        <v>10</v>
      </c>
      <c r="H640" s="22">
        <v>1</v>
      </c>
      <c r="I640" s="22">
        <f t="shared" si="13"/>
        <v>0.05</v>
      </c>
      <c r="J640" s="22">
        <v>38</v>
      </c>
      <c r="T640" s="22">
        <v>5</v>
      </c>
      <c r="W640" s="22">
        <v>5</v>
      </c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spans="1:42" s="22" customFormat="1" x14ac:dyDescent="0.25">
      <c r="A641" s="24">
        <v>41611</v>
      </c>
      <c r="B641" s="22">
        <v>1</v>
      </c>
      <c r="C641" s="22" t="s">
        <v>233</v>
      </c>
      <c r="D641" s="22" t="s">
        <v>235</v>
      </c>
      <c r="E641" s="22" t="s">
        <v>2</v>
      </c>
      <c r="F641" s="22" t="s">
        <v>112</v>
      </c>
      <c r="G641" s="25" t="s">
        <v>10</v>
      </c>
      <c r="H641" s="22">
        <v>1</v>
      </c>
      <c r="I641" s="22">
        <f t="shared" si="13"/>
        <v>0.05</v>
      </c>
      <c r="J641" s="22">
        <v>38</v>
      </c>
      <c r="T641" s="22">
        <v>12</v>
      </c>
      <c r="W641" s="22">
        <v>12</v>
      </c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spans="1:42" s="22" customFormat="1" x14ac:dyDescent="0.25">
      <c r="A642" s="24">
        <v>41611</v>
      </c>
      <c r="B642" s="22">
        <v>1</v>
      </c>
      <c r="C642" s="22" t="s">
        <v>233</v>
      </c>
      <c r="D642" s="22" t="s">
        <v>235</v>
      </c>
      <c r="E642" s="22" t="s">
        <v>2</v>
      </c>
      <c r="F642" s="22" t="s">
        <v>112</v>
      </c>
      <c r="G642" s="25" t="s">
        <v>10</v>
      </c>
      <c r="H642" s="22">
        <v>1</v>
      </c>
      <c r="I642" s="22">
        <f t="shared" ref="I642:I705" si="14">H642/20</f>
        <v>0.05</v>
      </c>
      <c r="J642" s="22">
        <v>38</v>
      </c>
      <c r="T642" s="22">
        <v>11</v>
      </c>
      <c r="W642" s="22">
        <v>11</v>
      </c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spans="1:42" s="22" customFormat="1" x14ac:dyDescent="0.25">
      <c r="A643" s="24">
        <v>41611</v>
      </c>
      <c r="B643" s="22">
        <v>1</v>
      </c>
      <c r="C643" s="22" t="s">
        <v>233</v>
      </c>
      <c r="D643" s="22" t="s">
        <v>235</v>
      </c>
      <c r="E643" s="22" t="s">
        <v>2</v>
      </c>
      <c r="F643" s="22" t="s">
        <v>112</v>
      </c>
      <c r="G643" s="25" t="s">
        <v>10</v>
      </c>
      <c r="H643" s="22">
        <v>1</v>
      </c>
      <c r="I643" s="22">
        <f t="shared" si="14"/>
        <v>0.05</v>
      </c>
      <c r="J643" s="22">
        <v>38</v>
      </c>
      <c r="T643" s="22">
        <v>5</v>
      </c>
      <c r="W643" s="22">
        <v>5</v>
      </c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spans="1:42" s="22" customFormat="1" x14ac:dyDescent="0.25">
      <c r="A644" s="24">
        <v>41611</v>
      </c>
      <c r="B644" s="22">
        <v>1</v>
      </c>
      <c r="C644" s="22" t="s">
        <v>233</v>
      </c>
      <c r="D644" s="22" t="s">
        <v>235</v>
      </c>
      <c r="E644" s="22" t="s">
        <v>2</v>
      </c>
      <c r="F644" s="22" t="s">
        <v>112</v>
      </c>
      <c r="G644" s="25" t="s">
        <v>10</v>
      </c>
      <c r="H644" s="22">
        <v>1</v>
      </c>
      <c r="I644" s="22">
        <f t="shared" si="14"/>
        <v>0.05</v>
      </c>
      <c r="J644" s="22">
        <v>38</v>
      </c>
      <c r="T644" s="22">
        <v>7</v>
      </c>
      <c r="W644" s="22">
        <v>7</v>
      </c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spans="1:42" s="22" customFormat="1" x14ac:dyDescent="0.25">
      <c r="A645" s="24">
        <v>41611</v>
      </c>
      <c r="B645" s="132">
        <v>1</v>
      </c>
      <c r="C645" s="22" t="s">
        <v>233</v>
      </c>
      <c r="D645" s="132" t="s">
        <v>236</v>
      </c>
      <c r="E645" s="132" t="s">
        <v>2</v>
      </c>
      <c r="F645" s="132" t="s">
        <v>112</v>
      </c>
      <c r="G645" s="139" t="s">
        <v>90</v>
      </c>
      <c r="H645" s="132">
        <v>1</v>
      </c>
      <c r="I645" s="22">
        <f t="shared" si="14"/>
        <v>0.05</v>
      </c>
      <c r="J645" s="22">
        <v>38</v>
      </c>
      <c r="P645" s="22" t="s">
        <v>4</v>
      </c>
      <c r="Q645" s="132">
        <v>1</v>
      </c>
      <c r="R645" s="22" t="s">
        <v>394</v>
      </c>
      <c r="S645" s="22" t="s">
        <v>5</v>
      </c>
      <c r="T645" s="22">
        <v>9</v>
      </c>
      <c r="W645" s="22">
        <v>9</v>
      </c>
      <c r="Y645" s="22">
        <v>0</v>
      </c>
      <c r="Z645" s="22">
        <v>0</v>
      </c>
      <c r="AC645" s="47">
        <v>0</v>
      </c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</row>
    <row r="646" spans="1:42" s="22" customFormat="1" x14ac:dyDescent="0.25">
      <c r="A646" s="24">
        <v>41611</v>
      </c>
      <c r="B646" s="22">
        <v>1</v>
      </c>
      <c r="C646" s="22" t="s">
        <v>233</v>
      </c>
      <c r="D646" s="22" t="s">
        <v>236</v>
      </c>
      <c r="E646" s="22" t="s">
        <v>2</v>
      </c>
      <c r="F646" s="22" t="s">
        <v>112</v>
      </c>
      <c r="G646" s="25" t="s">
        <v>3</v>
      </c>
      <c r="H646" s="22">
        <v>1</v>
      </c>
      <c r="I646" s="22">
        <f t="shared" si="14"/>
        <v>0.05</v>
      </c>
      <c r="J646" s="22">
        <v>38</v>
      </c>
      <c r="P646" s="22" t="s">
        <v>4</v>
      </c>
      <c r="Q646" s="22">
        <v>2</v>
      </c>
      <c r="R646" s="22" t="s">
        <v>395</v>
      </c>
      <c r="S646" s="22" t="s">
        <v>8</v>
      </c>
      <c r="T646" s="22">
        <v>21</v>
      </c>
      <c r="W646" s="22">
        <v>21</v>
      </c>
      <c r="Y646" s="22">
        <v>0</v>
      </c>
      <c r="Z646" s="22">
        <v>0</v>
      </c>
      <c r="AB646" s="22" t="s">
        <v>162</v>
      </c>
      <c r="AC646" s="47">
        <v>1</v>
      </c>
      <c r="AD646" s="6" t="s">
        <v>14</v>
      </c>
      <c r="AE646" s="6" t="s">
        <v>272</v>
      </c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spans="1:42" s="22" customFormat="1" x14ac:dyDescent="0.25">
      <c r="A647" s="24">
        <v>41611</v>
      </c>
      <c r="B647" s="22">
        <v>1</v>
      </c>
      <c r="C647" s="22" t="s">
        <v>233</v>
      </c>
      <c r="D647" s="22" t="s">
        <v>236</v>
      </c>
      <c r="E647" s="22" t="s">
        <v>2</v>
      </c>
      <c r="F647" s="22" t="s">
        <v>112</v>
      </c>
      <c r="G647" s="25" t="s">
        <v>119</v>
      </c>
      <c r="H647" s="22">
        <v>1</v>
      </c>
      <c r="I647" s="22">
        <f t="shared" si="14"/>
        <v>0.05</v>
      </c>
      <c r="J647" s="22">
        <v>38</v>
      </c>
      <c r="P647" s="22" t="s">
        <v>4</v>
      </c>
      <c r="Q647" s="22">
        <v>3</v>
      </c>
      <c r="R647" s="22" t="s">
        <v>332</v>
      </c>
      <c r="S647" s="22" t="s">
        <v>5</v>
      </c>
      <c r="T647" s="22">
        <v>11</v>
      </c>
      <c r="W647" s="22">
        <v>11</v>
      </c>
      <c r="Y647" s="22">
        <v>0</v>
      </c>
      <c r="Z647" s="22">
        <v>0</v>
      </c>
      <c r="AC647" s="6">
        <v>1</v>
      </c>
      <c r="AD647" s="6" t="s">
        <v>38</v>
      </c>
      <c r="AE647" s="6" t="s">
        <v>271</v>
      </c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spans="1:42" s="22" customFormat="1" x14ac:dyDescent="0.25">
      <c r="A648" s="24">
        <v>41611</v>
      </c>
      <c r="B648" s="22">
        <v>1</v>
      </c>
      <c r="C648" s="22" t="s">
        <v>233</v>
      </c>
      <c r="D648" s="22" t="s">
        <v>236</v>
      </c>
      <c r="E648" s="22" t="s">
        <v>2</v>
      </c>
      <c r="F648" s="22" t="s">
        <v>112</v>
      </c>
      <c r="G648" s="25" t="s">
        <v>10</v>
      </c>
      <c r="H648" s="22">
        <v>1</v>
      </c>
      <c r="I648" s="22">
        <f t="shared" si="14"/>
        <v>0.05</v>
      </c>
      <c r="J648" s="22">
        <v>38</v>
      </c>
      <c r="P648" s="22" t="s">
        <v>4</v>
      </c>
      <c r="Q648" s="22">
        <v>4</v>
      </c>
      <c r="R648" s="22" t="s">
        <v>396</v>
      </c>
      <c r="S648" s="22" t="s">
        <v>8</v>
      </c>
      <c r="T648" s="22">
        <v>16</v>
      </c>
      <c r="W648" s="22">
        <v>16</v>
      </c>
      <c r="Y648" s="22">
        <v>0</v>
      </c>
      <c r="Z648" s="22">
        <v>0</v>
      </c>
      <c r="AC648" s="6">
        <v>1</v>
      </c>
      <c r="AD648" s="6" t="s">
        <v>258</v>
      </c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spans="1:42" s="22" customFormat="1" x14ac:dyDescent="0.25">
      <c r="A649" s="24">
        <v>41611</v>
      </c>
      <c r="B649" s="22">
        <v>1</v>
      </c>
      <c r="C649" s="22" t="s">
        <v>233</v>
      </c>
      <c r="D649" s="22" t="s">
        <v>236</v>
      </c>
      <c r="E649" s="22" t="s">
        <v>2</v>
      </c>
      <c r="F649" s="22" t="s">
        <v>112</v>
      </c>
      <c r="G649" s="25" t="s">
        <v>10</v>
      </c>
      <c r="H649" s="22">
        <v>1</v>
      </c>
      <c r="I649" s="22">
        <f t="shared" si="14"/>
        <v>0.05</v>
      </c>
      <c r="J649" s="22">
        <v>38</v>
      </c>
      <c r="P649" s="22" t="s">
        <v>4</v>
      </c>
      <c r="Q649" s="22">
        <v>5</v>
      </c>
      <c r="R649" s="22" t="s">
        <v>397</v>
      </c>
      <c r="S649" s="22" t="s">
        <v>5</v>
      </c>
      <c r="T649" s="22">
        <v>14</v>
      </c>
      <c r="W649" s="22">
        <v>14</v>
      </c>
      <c r="Y649" s="22">
        <v>0</v>
      </c>
      <c r="Z649" s="22">
        <v>0</v>
      </c>
      <c r="AC649" s="6">
        <v>1</v>
      </c>
      <c r="AD649" s="6" t="s">
        <v>269</v>
      </c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spans="1:42" s="22" customFormat="1" x14ac:dyDescent="0.25">
      <c r="A650" s="24">
        <v>41611</v>
      </c>
      <c r="B650" s="22">
        <v>1</v>
      </c>
      <c r="C650" s="22" t="s">
        <v>233</v>
      </c>
      <c r="D650" s="22" t="s">
        <v>236</v>
      </c>
      <c r="E650" s="22" t="s">
        <v>2</v>
      </c>
      <c r="F650" s="22" t="s">
        <v>112</v>
      </c>
      <c r="G650" s="25" t="s">
        <v>9</v>
      </c>
      <c r="H650" s="22">
        <v>1</v>
      </c>
      <c r="I650" s="22">
        <f t="shared" si="14"/>
        <v>0.05</v>
      </c>
      <c r="J650" s="22">
        <v>38</v>
      </c>
      <c r="P650" s="22" t="s">
        <v>4</v>
      </c>
      <c r="Q650" s="22">
        <v>6</v>
      </c>
      <c r="R650" s="22" t="s">
        <v>397</v>
      </c>
      <c r="S650" s="22" t="s">
        <v>8</v>
      </c>
      <c r="T650" s="22">
        <v>20</v>
      </c>
      <c r="W650" s="22">
        <v>20</v>
      </c>
      <c r="Y650" s="22">
        <v>0</v>
      </c>
      <c r="Z650" s="22">
        <v>0</v>
      </c>
      <c r="AC650" s="6">
        <v>1</v>
      </c>
      <c r="AD650" s="6" t="s">
        <v>257</v>
      </c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spans="1:42" s="22" customFormat="1" x14ac:dyDescent="0.25">
      <c r="A651" s="24">
        <v>41611</v>
      </c>
      <c r="B651" s="22">
        <v>1</v>
      </c>
      <c r="C651" s="22" t="s">
        <v>233</v>
      </c>
      <c r="D651" s="22" t="s">
        <v>236</v>
      </c>
      <c r="E651" s="22" t="s">
        <v>2</v>
      </c>
      <c r="F651" s="22" t="s">
        <v>112</v>
      </c>
      <c r="G651" s="25" t="s">
        <v>6</v>
      </c>
      <c r="H651" s="22">
        <v>1</v>
      </c>
      <c r="I651" s="22">
        <f t="shared" si="14"/>
        <v>0.05</v>
      </c>
      <c r="J651" s="22">
        <v>38</v>
      </c>
      <c r="P651" s="22" t="s">
        <v>4</v>
      </c>
      <c r="Q651" s="22">
        <v>7</v>
      </c>
      <c r="R651" s="22" t="s">
        <v>342</v>
      </c>
      <c r="S651" s="22" t="s">
        <v>8</v>
      </c>
      <c r="T651" s="22">
        <v>23</v>
      </c>
      <c r="W651" s="22">
        <v>23</v>
      </c>
      <c r="Y651" s="22">
        <v>0</v>
      </c>
      <c r="Z651" s="22">
        <v>0</v>
      </c>
      <c r="AC651" s="6">
        <v>1</v>
      </c>
      <c r="AD651" s="6" t="s">
        <v>38</v>
      </c>
      <c r="AE651" s="6" t="s">
        <v>270</v>
      </c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spans="1:42" s="22" customFormat="1" x14ac:dyDescent="0.25">
      <c r="A652" s="24">
        <v>41611</v>
      </c>
      <c r="B652" s="22">
        <v>1</v>
      </c>
      <c r="C652" s="22" t="s">
        <v>233</v>
      </c>
      <c r="D652" s="22" t="s">
        <v>236</v>
      </c>
      <c r="E652" s="22" t="s">
        <v>2</v>
      </c>
      <c r="F652" s="22" t="s">
        <v>112</v>
      </c>
      <c r="G652" s="25" t="s">
        <v>7</v>
      </c>
      <c r="H652" s="22">
        <v>1</v>
      </c>
      <c r="I652" s="22">
        <f t="shared" si="14"/>
        <v>0.05</v>
      </c>
      <c r="J652" s="22">
        <v>38</v>
      </c>
      <c r="P652" s="22" t="s">
        <v>4</v>
      </c>
      <c r="Q652" s="22">
        <v>8</v>
      </c>
      <c r="R652" s="22" t="s">
        <v>398</v>
      </c>
      <c r="S652" s="22" t="s">
        <v>5</v>
      </c>
      <c r="T652" s="22">
        <v>60</v>
      </c>
      <c r="W652" s="22">
        <v>60</v>
      </c>
      <c r="Y652" s="22">
        <v>0</v>
      </c>
      <c r="Z652" s="22">
        <v>0</v>
      </c>
      <c r="AC652" s="47">
        <v>0</v>
      </c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spans="1:42" s="22" customFormat="1" x14ac:dyDescent="0.25">
      <c r="A653" s="24">
        <v>41611</v>
      </c>
      <c r="B653" s="22">
        <v>1</v>
      </c>
      <c r="C653" s="22" t="s">
        <v>233</v>
      </c>
      <c r="D653" s="22" t="s">
        <v>236</v>
      </c>
      <c r="E653" s="22" t="s">
        <v>2</v>
      </c>
      <c r="F653" s="22" t="s">
        <v>112</v>
      </c>
      <c r="G653" s="25" t="s">
        <v>3</v>
      </c>
      <c r="H653" s="22">
        <v>1</v>
      </c>
      <c r="I653" s="22">
        <f t="shared" si="14"/>
        <v>0.05</v>
      </c>
      <c r="J653" s="22">
        <v>38</v>
      </c>
      <c r="T653" s="22">
        <v>7</v>
      </c>
      <c r="W653" s="22">
        <v>7</v>
      </c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 spans="1:42" s="22" customFormat="1" x14ac:dyDescent="0.25">
      <c r="A654" s="24">
        <v>41611</v>
      </c>
      <c r="B654" s="22">
        <v>1</v>
      </c>
      <c r="C654" s="22" t="s">
        <v>233</v>
      </c>
      <c r="D654" s="22" t="s">
        <v>236</v>
      </c>
      <c r="E654" s="22" t="s">
        <v>2</v>
      </c>
      <c r="F654" s="22" t="s">
        <v>112</v>
      </c>
      <c r="G654" s="25" t="s">
        <v>3</v>
      </c>
      <c r="H654" s="22">
        <v>1</v>
      </c>
      <c r="I654" s="22">
        <f t="shared" si="14"/>
        <v>0.05</v>
      </c>
      <c r="J654" s="22">
        <v>38</v>
      </c>
      <c r="T654" s="22">
        <v>5</v>
      </c>
      <c r="W654" s="22">
        <v>5</v>
      </c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spans="1:42" s="22" customFormat="1" x14ac:dyDescent="0.25">
      <c r="A655" s="24">
        <v>41611</v>
      </c>
      <c r="B655" s="22">
        <v>1</v>
      </c>
      <c r="C655" s="22" t="s">
        <v>233</v>
      </c>
      <c r="D655" s="22" t="s">
        <v>236</v>
      </c>
      <c r="E655" s="22" t="s">
        <v>2</v>
      </c>
      <c r="F655" s="22" t="s">
        <v>112</v>
      </c>
      <c r="G655" s="25" t="s">
        <v>3</v>
      </c>
      <c r="H655" s="22">
        <v>1</v>
      </c>
      <c r="I655" s="22">
        <f t="shared" si="14"/>
        <v>0.05</v>
      </c>
      <c r="J655" s="22">
        <v>38</v>
      </c>
      <c r="T655" s="22">
        <v>5</v>
      </c>
      <c r="W655" s="22">
        <v>5</v>
      </c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spans="1:42" s="22" customFormat="1" x14ac:dyDescent="0.25">
      <c r="A656" s="24">
        <v>41611</v>
      </c>
      <c r="B656" s="22">
        <v>1</v>
      </c>
      <c r="C656" s="22" t="s">
        <v>233</v>
      </c>
      <c r="D656" s="22" t="s">
        <v>236</v>
      </c>
      <c r="E656" s="22" t="s">
        <v>2</v>
      </c>
      <c r="F656" s="22" t="s">
        <v>112</v>
      </c>
      <c r="G656" s="25" t="s">
        <v>3</v>
      </c>
      <c r="H656" s="22">
        <v>1</v>
      </c>
      <c r="I656" s="22">
        <f t="shared" si="14"/>
        <v>0.05</v>
      </c>
      <c r="J656" s="22">
        <v>38</v>
      </c>
      <c r="T656" s="22">
        <v>5</v>
      </c>
      <c r="W656" s="22">
        <v>5</v>
      </c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spans="1:42" s="22" customFormat="1" x14ac:dyDescent="0.25">
      <c r="A657" s="24">
        <v>41611</v>
      </c>
      <c r="B657" s="22">
        <v>1</v>
      </c>
      <c r="C657" s="22" t="s">
        <v>233</v>
      </c>
      <c r="D657" s="22" t="s">
        <v>236</v>
      </c>
      <c r="E657" s="22" t="s">
        <v>2</v>
      </c>
      <c r="F657" s="22" t="s">
        <v>112</v>
      </c>
      <c r="G657" s="25" t="s">
        <v>3</v>
      </c>
      <c r="H657" s="22">
        <v>1</v>
      </c>
      <c r="I657" s="22">
        <f t="shared" si="14"/>
        <v>0.05</v>
      </c>
      <c r="J657" s="22">
        <v>38</v>
      </c>
      <c r="T657" s="22">
        <v>7</v>
      </c>
      <c r="W657" s="22">
        <v>7</v>
      </c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spans="1:42" s="22" customFormat="1" x14ac:dyDescent="0.25">
      <c r="A658" s="24">
        <v>41611</v>
      </c>
      <c r="B658" s="22">
        <v>1</v>
      </c>
      <c r="C658" s="22" t="s">
        <v>233</v>
      </c>
      <c r="D658" s="22" t="s">
        <v>236</v>
      </c>
      <c r="E658" s="22" t="s">
        <v>2</v>
      </c>
      <c r="F658" s="22" t="s">
        <v>112</v>
      </c>
      <c r="G658" s="25" t="s">
        <v>3</v>
      </c>
      <c r="H658" s="22">
        <v>1</v>
      </c>
      <c r="I658" s="22">
        <f t="shared" si="14"/>
        <v>0.05</v>
      </c>
      <c r="J658" s="22">
        <v>38</v>
      </c>
      <c r="T658" s="22">
        <v>5</v>
      </c>
      <c r="W658" s="22">
        <v>5</v>
      </c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spans="1:42" s="22" customFormat="1" x14ac:dyDescent="0.25">
      <c r="A659" s="24">
        <v>41611</v>
      </c>
      <c r="B659" s="22">
        <v>1</v>
      </c>
      <c r="C659" s="22" t="s">
        <v>233</v>
      </c>
      <c r="D659" s="22" t="s">
        <v>236</v>
      </c>
      <c r="E659" s="22" t="s">
        <v>2</v>
      </c>
      <c r="F659" s="22" t="s">
        <v>112</v>
      </c>
      <c r="G659" s="25" t="s">
        <v>57</v>
      </c>
      <c r="H659" s="22">
        <v>1</v>
      </c>
      <c r="I659" s="22">
        <f t="shared" si="14"/>
        <v>0.05</v>
      </c>
      <c r="J659" s="22">
        <v>38</v>
      </c>
      <c r="T659" s="22">
        <v>4</v>
      </c>
      <c r="W659" s="22">
        <v>4</v>
      </c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spans="1:42" s="22" customFormat="1" x14ac:dyDescent="0.25">
      <c r="A660" s="24">
        <v>41611</v>
      </c>
      <c r="B660" s="22">
        <v>1</v>
      </c>
      <c r="C660" s="22" t="s">
        <v>233</v>
      </c>
      <c r="D660" s="22" t="s">
        <v>236</v>
      </c>
      <c r="E660" s="22" t="s">
        <v>2</v>
      </c>
      <c r="F660" s="22" t="s">
        <v>112</v>
      </c>
      <c r="G660" s="25" t="s">
        <v>57</v>
      </c>
      <c r="H660" s="22">
        <v>1</v>
      </c>
      <c r="I660" s="22">
        <f t="shared" si="14"/>
        <v>0.05</v>
      </c>
      <c r="J660" s="22">
        <v>38</v>
      </c>
      <c r="T660" s="22">
        <v>6</v>
      </c>
      <c r="W660" s="22">
        <v>6</v>
      </c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spans="1:42" s="22" customFormat="1" x14ac:dyDescent="0.25">
      <c r="A661" s="24">
        <v>41611</v>
      </c>
      <c r="B661" s="22">
        <v>1</v>
      </c>
      <c r="C661" s="22" t="s">
        <v>233</v>
      </c>
      <c r="D661" s="22" t="s">
        <v>236</v>
      </c>
      <c r="E661" s="22" t="s">
        <v>2</v>
      </c>
      <c r="F661" s="22" t="s">
        <v>112</v>
      </c>
      <c r="G661" s="25" t="s">
        <v>57</v>
      </c>
      <c r="H661" s="22">
        <v>1</v>
      </c>
      <c r="I661" s="22">
        <f t="shared" si="14"/>
        <v>0.05</v>
      </c>
      <c r="J661" s="22">
        <v>38</v>
      </c>
      <c r="T661" s="22">
        <v>5</v>
      </c>
      <c r="W661" s="22">
        <v>5</v>
      </c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spans="1:42" s="22" customFormat="1" x14ac:dyDescent="0.25">
      <c r="A662" s="24">
        <v>41611</v>
      </c>
      <c r="B662" s="22">
        <v>1</v>
      </c>
      <c r="C662" s="22" t="s">
        <v>233</v>
      </c>
      <c r="D662" s="22" t="s">
        <v>236</v>
      </c>
      <c r="E662" s="22" t="s">
        <v>2</v>
      </c>
      <c r="F662" s="22" t="s">
        <v>112</v>
      </c>
      <c r="G662" s="25" t="s">
        <v>57</v>
      </c>
      <c r="H662" s="22">
        <v>1</v>
      </c>
      <c r="I662" s="22">
        <f t="shared" si="14"/>
        <v>0.05</v>
      </c>
      <c r="J662" s="22">
        <v>38</v>
      </c>
      <c r="T662" s="22">
        <v>6</v>
      </c>
      <c r="W662" s="22">
        <v>6</v>
      </c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spans="1:42" s="22" customFormat="1" x14ac:dyDescent="0.25">
      <c r="A663" s="24">
        <v>41611</v>
      </c>
      <c r="B663" s="22">
        <v>1</v>
      </c>
      <c r="C663" s="22" t="s">
        <v>233</v>
      </c>
      <c r="D663" s="22" t="s">
        <v>236</v>
      </c>
      <c r="E663" s="22" t="s">
        <v>2</v>
      </c>
      <c r="F663" s="22" t="s">
        <v>112</v>
      </c>
      <c r="G663" s="25" t="s">
        <v>11</v>
      </c>
      <c r="H663" s="22">
        <v>1</v>
      </c>
      <c r="I663" s="22">
        <f t="shared" si="14"/>
        <v>0.05</v>
      </c>
      <c r="J663" s="22">
        <v>38</v>
      </c>
      <c r="T663" s="22">
        <v>5</v>
      </c>
      <c r="W663" s="22">
        <v>5</v>
      </c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spans="1:42" s="22" customFormat="1" x14ac:dyDescent="0.25">
      <c r="A664" s="24">
        <v>41611</v>
      </c>
      <c r="B664" s="22">
        <v>1</v>
      </c>
      <c r="C664" s="22" t="s">
        <v>233</v>
      </c>
      <c r="D664" s="22" t="s">
        <v>236</v>
      </c>
      <c r="E664" s="22" t="s">
        <v>2</v>
      </c>
      <c r="F664" s="22" t="s">
        <v>112</v>
      </c>
      <c r="G664" s="25" t="s">
        <v>10</v>
      </c>
      <c r="H664" s="22">
        <v>1</v>
      </c>
      <c r="I664" s="22">
        <f t="shared" si="14"/>
        <v>0.05</v>
      </c>
      <c r="J664" s="22">
        <v>38</v>
      </c>
      <c r="T664" s="22">
        <v>11</v>
      </c>
      <c r="W664" s="22">
        <v>11</v>
      </c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spans="1:42" s="22" customFormat="1" x14ac:dyDescent="0.25">
      <c r="A665" s="24">
        <v>41611</v>
      </c>
      <c r="B665" s="22">
        <v>1</v>
      </c>
      <c r="C665" s="22" t="s">
        <v>233</v>
      </c>
      <c r="D665" s="22" t="s">
        <v>236</v>
      </c>
      <c r="E665" s="22" t="s">
        <v>2</v>
      </c>
      <c r="F665" s="22" t="s">
        <v>112</v>
      </c>
      <c r="G665" s="25" t="s">
        <v>10</v>
      </c>
      <c r="H665" s="22">
        <v>1</v>
      </c>
      <c r="I665" s="22">
        <f t="shared" si="14"/>
        <v>0.05</v>
      </c>
      <c r="J665" s="22">
        <v>38</v>
      </c>
      <c r="T665" s="22">
        <v>5</v>
      </c>
      <c r="W665" s="22">
        <v>5</v>
      </c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spans="1:42" s="22" customFormat="1" x14ac:dyDescent="0.25">
      <c r="A666" s="24">
        <v>41611</v>
      </c>
      <c r="B666" s="22">
        <v>1</v>
      </c>
      <c r="C666" s="22" t="s">
        <v>233</v>
      </c>
      <c r="D666" s="22" t="s">
        <v>236</v>
      </c>
      <c r="E666" s="22" t="s">
        <v>2</v>
      </c>
      <c r="F666" s="22" t="s">
        <v>112</v>
      </c>
      <c r="G666" s="25" t="s">
        <v>10</v>
      </c>
      <c r="H666" s="22">
        <v>1</v>
      </c>
      <c r="I666" s="22">
        <f t="shared" si="14"/>
        <v>0.05</v>
      </c>
      <c r="J666" s="22">
        <v>38</v>
      </c>
      <c r="T666" s="22">
        <v>5</v>
      </c>
      <c r="W666" s="22">
        <v>5</v>
      </c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spans="1:42" s="22" customFormat="1" x14ac:dyDescent="0.25">
      <c r="A667" s="24">
        <v>41611</v>
      </c>
      <c r="B667" s="22">
        <v>1</v>
      </c>
      <c r="C667" s="22" t="s">
        <v>233</v>
      </c>
      <c r="D667" s="22" t="s">
        <v>236</v>
      </c>
      <c r="E667" s="22" t="s">
        <v>2</v>
      </c>
      <c r="F667" s="22" t="s">
        <v>112</v>
      </c>
      <c r="G667" s="25" t="s">
        <v>10</v>
      </c>
      <c r="H667" s="22">
        <v>1</v>
      </c>
      <c r="I667" s="22">
        <f t="shared" si="14"/>
        <v>0.05</v>
      </c>
      <c r="J667" s="22">
        <v>38</v>
      </c>
      <c r="T667" s="22">
        <v>6</v>
      </c>
      <c r="W667" s="22">
        <v>6</v>
      </c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spans="1:42" s="22" customFormat="1" x14ac:dyDescent="0.25">
      <c r="A668" s="24">
        <v>41611</v>
      </c>
      <c r="B668" s="22">
        <v>1</v>
      </c>
      <c r="C668" s="22" t="s">
        <v>233</v>
      </c>
      <c r="D668" s="22" t="s">
        <v>236</v>
      </c>
      <c r="E668" s="22" t="s">
        <v>2</v>
      </c>
      <c r="F668" s="22" t="s">
        <v>112</v>
      </c>
      <c r="G668" s="25" t="s">
        <v>10</v>
      </c>
      <c r="H668" s="22">
        <v>1</v>
      </c>
      <c r="I668" s="22">
        <f t="shared" si="14"/>
        <v>0.05</v>
      </c>
      <c r="J668" s="22">
        <v>38</v>
      </c>
      <c r="T668" s="22">
        <v>9</v>
      </c>
      <c r="W668" s="22">
        <v>9</v>
      </c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 spans="1:42" s="22" customFormat="1" x14ac:dyDescent="0.25">
      <c r="A669" s="24">
        <v>41611</v>
      </c>
      <c r="B669" s="22">
        <v>1</v>
      </c>
      <c r="C669" s="22" t="s">
        <v>233</v>
      </c>
      <c r="D669" s="22" t="s">
        <v>236</v>
      </c>
      <c r="E669" s="22" t="s">
        <v>2</v>
      </c>
      <c r="F669" s="22" t="s">
        <v>112</v>
      </c>
      <c r="G669" s="25" t="s">
        <v>10</v>
      </c>
      <c r="H669" s="22">
        <v>1</v>
      </c>
      <c r="I669" s="22">
        <f t="shared" si="14"/>
        <v>0.05</v>
      </c>
      <c r="J669" s="22">
        <v>38</v>
      </c>
      <c r="T669" s="22">
        <v>12</v>
      </c>
      <c r="W669" s="22">
        <v>12</v>
      </c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spans="1:42" s="22" customFormat="1" x14ac:dyDescent="0.25">
      <c r="A670" s="24">
        <v>41611</v>
      </c>
      <c r="B670" s="22">
        <v>1</v>
      </c>
      <c r="C670" s="22" t="s">
        <v>233</v>
      </c>
      <c r="D670" s="22" t="s">
        <v>236</v>
      </c>
      <c r="E670" s="22" t="s">
        <v>2</v>
      </c>
      <c r="F670" s="22" t="s">
        <v>112</v>
      </c>
      <c r="G670" s="25" t="s">
        <v>10</v>
      </c>
      <c r="H670" s="22">
        <v>1</v>
      </c>
      <c r="I670" s="22">
        <f t="shared" si="14"/>
        <v>0.05</v>
      </c>
      <c r="J670" s="22">
        <v>38</v>
      </c>
      <c r="T670" s="22">
        <v>10</v>
      </c>
      <c r="W670" s="22">
        <v>10</v>
      </c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spans="1:42" s="22" customFormat="1" x14ac:dyDescent="0.25">
      <c r="A671" s="24">
        <v>41611</v>
      </c>
      <c r="B671" s="22">
        <v>1</v>
      </c>
      <c r="C671" s="22" t="s">
        <v>233</v>
      </c>
      <c r="D671" s="22" t="s">
        <v>236</v>
      </c>
      <c r="E671" s="22" t="s">
        <v>2</v>
      </c>
      <c r="F671" s="22" t="s">
        <v>112</v>
      </c>
      <c r="G671" s="25" t="s">
        <v>10</v>
      </c>
      <c r="H671" s="22">
        <v>1</v>
      </c>
      <c r="I671" s="22">
        <f t="shared" si="14"/>
        <v>0.05</v>
      </c>
      <c r="J671" s="22">
        <v>38</v>
      </c>
      <c r="T671" s="22">
        <v>5</v>
      </c>
      <c r="W671" s="22">
        <v>5</v>
      </c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 spans="1:42" s="22" customFormat="1" x14ac:dyDescent="0.25">
      <c r="A672" s="24">
        <v>41611</v>
      </c>
      <c r="B672" s="22">
        <v>1</v>
      </c>
      <c r="C672" s="22" t="s">
        <v>233</v>
      </c>
      <c r="D672" s="22" t="s">
        <v>236</v>
      </c>
      <c r="E672" s="22" t="s">
        <v>2</v>
      </c>
      <c r="F672" s="22" t="s">
        <v>112</v>
      </c>
      <c r="G672" s="25" t="s">
        <v>10</v>
      </c>
      <c r="H672" s="22">
        <v>1</v>
      </c>
      <c r="I672" s="22">
        <f t="shared" si="14"/>
        <v>0.05</v>
      </c>
      <c r="J672" s="22">
        <v>38</v>
      </c>
      <c r="T672" s="22">
        <v>6</v>
      </c>
      <c r="W672" s="22">
        <v>6</v>
      </c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spans="1:42" s="22" customFormat="1" x14ac:dyDescent="0.25">
      <c r="A673" s="24">
        <v>41611</v>
      </c>
      <c r="B673" s="132">
        <v>1</v>
      </c>
      <c r="C673" s="22" t="s">
        <v>233</v>
      </c>
      <c r="D673" s="132" t="s">
        <v>236</v>
      </c>
      <c r="E673" s="132" t="s">
        <v>2</v>
      </c>
      <c r="F673" s="132" t="s">
        <v>112</v>
      </c>
      <c r="G673" s="139" t="s">
        <v>10</v>
      </c>
      <c r="H673" s="132">
        <v>1</v>
      </c>
      <c r="I673" s="22">
        <f t="shared" si="14"/>
        <v>0.05</v>
      </c>
      <c r="J673" s="22">
        <v>38</v>
      </c>
      <c r="Q673" s="132"/>
      <c r="T673" s="22">
        <v>13</v>
      </c>
      <c r="W673" s="22">
        <v>13</v>
      </c>
      <c r="AC673" s="6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</row>
    <row r="674" spans="1:42" s="22" customFormat="1" x14ac:dyDescent="0.25">
      <c r="A674" s="24">
        <v>41611</v>
      </c>
      <c r="B674" s="22">
        <v>1</v>
      </c>
      <c r="C674" s="22" t="s">
        <v>233</v>
      </c>
      <c r="D674" s="22" t="s">
        <v>236</v>
      </c>
      <c r="E674" s="22" t="s">
        <v>2</v>
      </c>
      <c r="F674" s="22" t="s">
        <v>112</v>
      </c>
      <c r="G674" s="25" t="s">
        <v>10</v>
      </c>
      <c r="H674" s="22">
        <v>1</v>
      </c>
      <c r="I674" s="22">
        <f t="shared" si="14"/>
        <v>0.05</v>
      </c>
      <c r="J674" s="22">
        <v>38</v>
      </c>
      <c r="T674" s="22">
        <v>12</v>
      </c>
      <c r="W674" s="22">
        <v>12</v>
      </c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 spans="1:42" s="22" customFormat="1" x14ac:dyDescent="0.25">
      <c r="A675" s="24">
        <v>41611</v>
      </c>
      <c r="B675" s="22">
        <v>1</v>
      </c>
      <c r="C675" s="22" t="s">
        <v>233</v>
      </c>
      <c r="D675" s="22" t="s">
        <v>236</v>
      </c>
      <c r="E675" s="22" t="s">
        <v>2</v>
      </c>
      <c r="F675" s="22" t="s">
        <v>112</v>
      </c>
      <c r="G675" s="25" t="s">
        <v>10</v>
      </c>
      <c r="H675" s="22">
        <v>1</v>
      </c>
      <c r="I675" s="22">
        <f t="shared" si="14"/>
        <v>0.05</v>
      </c>
      <c r="J675" s="22">
        <v>38</v>
      </c>
      <c r="T675" s="22">
        <v>5</v>
      </c>
      <c r="W675" s="22">
        <v>5</v>
      </c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spans="1:42" s="22" customFormat="1" x14ac:dyDescent="0.25">
      <c r="A676" s="24">
        <v>41611</v>
      </c>
      <c r="B676" s="22">
        <v>1</v>
      </c>
      <c r="C676" s="22" t="s">
        <v>233</v>
      </c>
      <c r="D676" s="22" t="s">
        <v>236</v>
      </c>
      <c r="E676" s="22" t="s">
        <v>2</v>
      </c>
      <c r="F676" s="22" t="s">
        <v>112</v>
      </c>
      <c r="G676" s="25" t="s">
        <v>10</v>
      </c>
      <c r="H676" s="22">
        <v>1</v>
      </c>
      <c r="I676" s="22">
        <f t="shared" si="14"/>
        <v>0.05</v>
      </c>
      <c r="J676" s="22">
        <v>38</v>
      </c>
      <c r="T676" s="22">
        <v>12</v>
      </c>
      <c r="W676" s="22">
        <v>12</v>
      </c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spans="1:42" s="22" customFormat="1" x14ac:dyDescent="0.25">
      <c r="A677" s="24">
        <v>41611</v>
      </c>
      <c r="B677" s="22">
        <v>1</v>
      </c>
      <c r="C677" s="22" t="s">
        <v>233</v>
      </c>
      <c r="D677" s="22" t="s">
        <v>236</v>
      </c>
      <c r="E677" s="22" t="s">
        <v>2</v>
      </c>
      <c r="F677" s="22" t="s">
        <v>112</v>
      </c>
      <c r="G677" s="25" t="s">
        <v>10</v>
      </c>
      <c r="H677" s="22">
        <v>1</v>
      </c>
      <c r="I677" s="22">
        <f t="shared" si="14"/>
        <v>0.05</v>
      </c>
      <c r="J677" s="22">
        <v>38</v>
      </c>
      <c r="T677" s="22">
        <v>13</v>
      </c>
      <c r="W677" s="22">
        <v>13</v>
      </c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spans="1:42" s="22" customFormat="1" x14ac:dyDescent="0.25">
      <c r="A678" s="24">
        <v>41611</v>
      </c>
      <c r="B678" s="22">
        <v>1</v>
      </c>
      <c r="C678" s="22" t="s">
        <v>233</v>
      </c>
      <c r="D678" s="22" t="s">
        <v>236</v>
      </c>
      <c r="E678" s="22" t="s">
        <v>2</v>
      </c>
      <c r="F678" s="22" t="s">
        <v>112</v>
      </c>
      <c r="G678" s="25" t="s">
        <v>10</v>
      </c>
      <c r="H678" s="22">
        <v>1</v>
      </c>
      <c r="I678" s="22">
        <f t="shared" si="14"/>
        <v>0.05</v>
      </c>
      <c r="J678" s="22">
        <v>38</v>
      </c>
      <c r="T678" s="22">
        <v>12</v>
      </c>
      <c r="W678" s="22">
        <v>12</v>
      </c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spans="1:42" s="22" customFormat="1" x14ac:dyDescent="0.25">
      <c r="A679" s="24">
        <v>41611</v>
      </c>
      <c r="B679" s="22">
        <v>1</v>
      </c>
      <c r="C679" s="22" t="s">
        <v>233</v>
      </c>
      <c r="D679" s="22" t="s">
        <v>236</v>
      </c>
      <c r="E679" s="22" t="s">
        <v>2</v>
      </c>
      <c r="F679" s="22" t="s">
        <v>112</v>
      </c>
      <c r="G679" s="25" t="s">
        <v>10</v>
      </c>
      <c r="H679" s="22">
        <v>1</v>
      </c>
      <c r="I679" s="22">
        <f t="shared" si="14"/>
        <v>0.05</v>
      </c>
      <c r="J679" s="22">
        <v>38</v>
      </c>
      <c r="T679" s="22">
        <v>10</v>
      </c>
      <c r="W679" s="22">
        <v>10</v>
      </c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spans="1:42" s="22" customFormat="1" x14ac:dyDescent="0.25">
      <c r="A680" s="24">
        <v>41611</v>
      </c>
      <c r="B680" s="22">
        <v>1</v>
      </c>
      <c r="C680" s="22" t="s">
        <v>233</v>
      </c>
      <c r="D680" s="22" t="s">
        <v>236</v>
      </c>
      <c r="E680" s="22" t="s">
        <v>2</v>
      </c>
      <c r="F680" s="22" t="s">
        <v>112</v>
      </c>
      <c r="G680" s="25" t="s">
        <v>10</v>
      </c>
      <c r="H680" s="22">
        <v>1</v>
      </c>
      <c r="I680" s="22">
        <f t="shared" si="14"/>
        <v>0.05</v>
      </c>
      <c r="J680" s="22">
        <v>38</v>
      </c>
      <c r="T680" s="22">
        <v>8</v>
      </c>
      <c r="W680" s="22">
        <v>8</v>
      </c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 spans="1:42" s="22" customFormat="1" x14ac:dyDescent="0.25">
      <c r="A681" s="24">
        <v>41611</v>
      </c>
      <c r="B681" s="22">
        <v>1</v>
      </c>
      <c r="C681" s="22" t="s">
        <v>135</v>
      </c>
      <c r="D681" s="22" t="s">
        <v>136</v>
      </c>
      <c r="E681" s="22" t="s">
        <v>2</v>
      </c>
      <c r="F681" s="22" t="s">
        <v>58</v>
      </c>
      <c r="G681" s="25" t="s">
        <v>59</v>
      </c>
      <c r="H681" s="22">
        <v>3</v>
      </c>
      <c r="I681" s="22">
        <f t="shared" si="14"/>
        <v>0.15</v>
      </c>
      <c r="J681" s="22">
        <v>40</v>
      </c>
      <c r="Z681" s="22">
        <f t="shared" ref="Z681:Z697" si="15">H681*Y681</f>
        <v>0</v>
      </c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 spans="1:42" s="22" customFormat="1" x14ac:dyDescent="0.25">
      <c r="A682" s="24">
        <v>41611</v>
      </c>
      <c r="B682" s="22">
        <v>1</v>
      </c>
      <c r="C682" s="22" t="s">
        <v>135</v>
      </c>
      <c r="D682" s="22" t="s">
        <v>136</v>
      </c>
      <c r="E682" s="22" t="s">
        <v>2</v>
      </c>
      <c r="F682" s="22" t="s">
        <v>58</v>
      </c>
      <c r="G682" s="25" t="s">
        <v>60</v>
      </c>
      <c r="H682" s="22">
        <v>11</v>
      </c>
      <c r="I682" s="22">
        <f t="shared" si="14"/>
        <v>0.55000000000000004</v>
      </c>
      <c r="J682" s="22">
        <v>40</v>
      </c>
      <c r="Z682" s="22">
        <f t="shared" si="15"/>
        <v>0</v>
      </c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spans="1:42" s="22" customFormat="1" x14ac:dyDescent="0.25">
      <c r="A683" s="24">
        <v>41611</v>
      </c>
      <c r="B683" s="22">
        <v>1</v>
      </c>
      <c r="C683" s="22" t="s">
        <v>135</v>
      </c>
      <c r="D683" s="22" t="s">
        <v>136</v>
      </c>
      <c r="E683" s="22" t="s">
        <v>2</v>
      </c>
      <c r="F683" s="22" t="s">
        <v>58</v>
      </c>
      <c r="G683" s="25" t="s">
        <v>61</v>
      </c>
      <c r="H683" s="22">
        <v>6</v>
      </c>
      <c r="I683" s="22">
        <f t="shared" si="14"/>
        <v>0.3</v>
      </c>
      <c r="J683" s="22">
        <v>40</v>
      </c>
      <c r="Z683" s="22">
        <f t="shared" si="15"/>
        <v>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spans="1:42" s="22" customFormat="1" x14ac:dyDescent="0.25">
      <c r="A684" s="24">
        <v>41611</v>
      </c>
      <c r="B684" s="22">
        <v>1</v>
      </c>
      <c r="C684" s="22" t="s">
        <v>135</v>
      </c>
      <c r="D684" s="22" t="s">
        <v>136</v>
      </c>
      <c r="E684" s="22" t="s">
        <v>2</v>
      </c>
      <c r="F684" s="22" t="s">
        <v>58</v>
      </c>
      <c r="G684" s="25" t="s">
        <v>62</v>
      </c>
      <c r="H684" s="22">
        <v>22</v>
      </c>
      <c r="I684" s="22">
        <f t="shared" si="14"/>
        <v>1.1000000000000001</v>
      </c>
      <c r="J684" s="22">
        <v>40</v>
      </c>
      <c r="Z684" s="22">
        <f t="shared" si="15"/>
        <v>0</v>
      </c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 spans="1:42" s="22" customFormat="1" x14ac:dyDescent="0.25">
      <c r="A685" s="24">
        <v>41611</v>
      </c>
      <c r="B685" s="22">
        <v>1</v>
      </c>
      <c r="C685" s="22" t="s">
        <v>135</v>
      </c>
      <c r="D685" s="22" t="s">
        <v>136</v>
      </c>
      <c r="E685" s="22" t="s">
        <v>2</v>
      </c>
      <c r="F685" s="22" t="s">
        <v>58</v>
      </c>
      <c r="G685" s="25" t="s">
        <v>63</v>
      </c>
      <c r="H685" s="22">
        <v>16</v>
      </c>
      <c r="I685" s="22">
        <f t="shared" si="14"/>
        <v>0.8</v>
      </c>
      <c r="J685" s="22">
        <v>40</v>
      </c>
      <c r="Z685" s="22">
        <f t="shared" si="15"/>
        <v>0</v>
      </c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spans="1:42" s="22" customFormat="1" x14ac:dyDescent="0.25">
      <c r="A686" s="24">
        <v>41611</v>
      </c>
      <c r="B686" s="22">
        <v>1</v>
      </c>
      <c r="C686" s="22" t="s">
        <v>135</v>
      </c>
      <c r="D686" s="22" t="s">
        <v>136</v>
      </c>
      <c r="E686" s="22" t="s">
        <v>2</v>
      </c>
      <c r="F686" s="22" t="s">
        <v>58</v>
      </c>
      <c r="G686" s="25" t="s">
        <v>64</v>
      </c>
      <c r="H686" s="22">
        <v>2</v>
      </c>
      <c r="I686" s="22">
        <f t="shared" si="14"/>
        <v>0.1</v>
      </c>
      <c r="J686" s="22">
        <v>40</v>
      </c>
      <c r="Z686" s="22">
        <f t="shared" si="15"/>
        <v>0</v>
      </c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spans="1:42" s="22" customFormat="1" x14ac:dyDescent="0.25">
      <c r="A687" s="24">
        <v>41611</v>
      </c>
      <c r="B687" s="22">
        <v>1</v>
      </c>
      <c r="C687" s="22" t="s">
        <v>135</v>
      </c>
      <c r="D687" s="22" t="s">
        <v>136</v>
      </c>
      <c r="E687" s="22" t="s">
        <v>2</v>
      </c>
      <c r="F687" s="22" t="s">
        <v>58</v>
      </c>
      <c r="G687" s="25" t="s">
        <v>83</v>
      </c>
      <c r="H687" s="22">
        <v>4</v>
      </c>
      <c r="I687" s="22">
        <f t="shared" si="14"/>
        <v>0.2</v>
      </c>
      <c r="J687" s="22">
        <v>40</v>
      </c>
      <c r="Z687" s="22">
        <f t="shared" si="15"/>
        <v>0</v>
      </c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spans="1:42" s="22" customFormat="1" x14ac:dyDescent="0.25">
      <c r="A688" s="24">
        <v>41611</v>
      </c>
      <c r="B688" s="22">
        <v>1</v>
      </c>
      <c r="C688" s="22" t="s">
        <v>135</v>
      </c>
      <c r="D688" s="22" t="s">
        <v>137</v>
      </c>
      <c r="E688" s="22" t="s">
        <v>2</v>
      </c>
      <c r="F688" s="22" t="s">
        <v>58</v>
      </c>
      <c r="G688" s="25" t="s">
        <v>59</v>
      </c>
      <c r="H688" s="22">
        <v>12</v>
      </c>
      <c r="I688" s="22">
        <f t="shared" si="14"/>
        <v>0.6</v>
      </c>
      <c r="J688" s="22">
        <v>40</v>
      </c>
      <c r="Z688" s="22">
        <f t="shared" si="15"/>
        <v>0</v>
      </c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spans="1:42" s="22" customFormat="1" x14ac:dyDescent="0.25">
      <c r="A689" s="24">
        <v>41611</v>
      </c>
      <c r="B689" s="22">
        <v>1</v>
      </c>
      <c r="C689" s="22" t="s">
        <v>135</v>
      </c>
      <c r="D689" s="22" t="s">
        <v>137</v>
      </c>
      <c r="E689" s="22" t="s">
        <v>2</v>
      </c>
      <c r="F689" s="22" t="s">
        <v>58</v>
      </c>
      <c r="G689" s="25" t="s">
        <v>60</v>
      </c>
      <c r="H689" s="22">
        <v>10</v>
      </c>
      <c r="I689" s="22">
        <f t="shared" si="14"/>
        <v>0.5</v>
      </c>
      <c r="J689" s="22">
        <v>40</v>
      </c>
      <c r="Z689" s="22">
        <f t="shared" si="15"/>
        <v>0</v>
      </c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 spans="1:42" s="22" customFormat="1" x14ac:dyDescent="0.25">
      <c r="A690" s="24">
        <v>41611</v>
      </c>
      <c r="B690" s="22">
        <v>1</v>
      </c>
      <c r="C690" s="22" t="s">
        <v>135</v>
      </c>
      <c r="D690" s="22" t="s">
        <v>137</v>
      </c>
      <c r="E690" s="22" t="s">
        <v>2</v>
      </c>
      <c r="F690" s="22" t="s">
        <v>58</v>
      </c>
      <c r="G690" s="25" t="s">
        <v>61</v>
      </c>
      <c r="H690" s="22">
        <v>1</v>
      </c>
      <c r="I690" s="22">
        <f t="shared" si="14"/>
        <v>0.05</v>
      </c>
      <c r="J690" s="22">
        <v>40</v>
      </c>
      <c r="Z690" s="22">
        <f t="shared" si="15"/>
        <v>0</v>
      </c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 spans="1:42" s="22" customFormat="1" x14ac:dyDescent="0.25">
      <c r="A691" s="24">
        <v>41611</v>
      </c>
      <c r="B691" s="22">
        <v>1</v>
      </c>
      <c r="C691" s="22" t="s">
        <v>135</v>
      </c>
      <c r="D691" s="22" t="s">
        <v>137</v>
      </c>
      <c r="E691" s="22" t="s">
        <v>2</v>
      </c>
      <c r="F691" s="22" t="s">
        <v>58</v>
      </c>
      <c r="G691" s="25" t="s">
        <v>62</v>
      </c>
      <c r="H691" s="22">
        <v>10</v>
      </c>
      <c r="I691" s="22">
        <f t="shared" si="14"/>
        <v>0.5</v>
      </c>
      <c r="J691" s="22">
        <v>40</v>
      </c>
      <c r="Z691" s="22">
        <f t="shared" si="15"/>
        <v>0</v>
      </c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 spans="1:42" s="22" customFormat="1" x14ac:dyDescent="0.25">
      <c r="A692" s="24">
        <v>41611</v>
      </c>
      <c r="B692" s="22">
        <v>1</v>
      </c>
      <c r="C692" s="22" t="s">
        <v>135</v>
      </c>
      <c r="D692" s="22" t="s">
        <v>137</v>
      </c>
      <c r="E692" s="22" t="s">
        <v>2</v>
      </c>
      <c r="F692" s="22" t="s">
        <v>58</v>
      </c>
      <c r="G692" s="25" t="s">
        <v>63</v>
      </c>
      <c r="H692" s="22">
        <v>21</v>
      </c>
      <c r="I692" s="22">
        <f t="shared" si="14"/>
        <v>1.05</v>
      </c>
      <c r="J692" s="22">
        <v>40</v>
      </c>
      <c r="Z692" s="22">
        <f t="shared" si="15"/>
        <v>0</v>
      </c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spans="1:42" s="22" customFormat="1" x14ac:dyDescent="0.25">
      <c r="A693" s="24">
        <v>41611</v>
      </c>
      <c r="B693" s="22">
        <v>1</v>
      </c>
      <c r="C693" s="22" t="s">
        <v>135</v>
      </c>
      <c r="D693" s="22" t="s">
        <v>138</v>
      </c>
      <c r="E693" s="22" t="s">
        <v>2</v>
      </c>
      <c r="F693" s="22" t="s">
        <v>58</v>
      </c>
      <c r="G693" s="25" t="s">
        <v>59</v>
      </c>
      <c r="H693" s="22">
        <v>5</v>
      </c>
      <c r="I693" s="22">
        <f t="shared" si="14"/>
        <v>0.25</v>
      </c>
      <c r="J693" s="22">
        <v>40</v>
      </c>
      <c r="Z693" s="22">
        <f t="shared" si="15"/>
        <v>0</v>
      </c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spans="1:42" s="22" customFormat="1" x14ac:dyDescent="0.25">
      <c r="A694" s="24">
        <v>41611</v>
      </c>
      <c r="B694" s="22">
        <v>1</v>
      </c>
      <c r="C694" s="22" t="s">
        <v>135</v>
      </c>
      <c r="D694" s="22" t="s">
        <v>138</v>
      </c>
      <c r="E694" s="22" t="s">
        <v>2</v>
      </c>
      <c r="F694" s="22" t="s">
        <v>58</v>
      </c>
      <c r="G694" s="25" t="s">
        <v>60</v>
      </c>
      <c r="H694" s="22">
        <v>5</v>
      </c>
      <c r="I694" s="22">
        <f t="shared" si="14"/>
        <v>0.25</v>
      </c>
      <c r="J694" s="22">
        <v>40</v>
      </c>
      <c r="Z694" s="22">
        <f t="shared" si="15"/>
        <v>0</v>
      </c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spans="1:42" s="22" customFormat="1" x14ac:dyDescent="0.25">
      <c r="A695" s="24">
        <v>41611</v>
      </c>
      <c r="B695" s="22">
        <v>1</v>
      </c>
      <c r="C695" s="22" t="s">
        <v>135</v>
      </c>
      <c r="D695" s="22" t="s">
        <v>138</v>
      </c>
      <c r="E695" s="22" t="s">
        <v>2</v>
      </c>
      <c r="F695" s="22" t="s">
        <v>58</v>
      </c>
      <c r="G695" s="25" t="s">
        <v>61</v>
      </c>
      <c r="H695" s="22">
        <v>1</v>
      </c>
      <c r="I695" s="22">
        <f t="shared" si="14"/>
        <v>0.05</v>
      </c>
      <c r="J695" s="22">
        <v>40</v>
      </c>
      <c r="Z695" s="22">
        <f t="shared" si="15"/>
        <v>0</v>
      </c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spans="1:42" s="22" customFormat="1" x14ac:dyDescent="0.25">
      <c r="A696" s="24">
        <v>41611</v>
      </c>
      <c r="B696" s="22">
        <v>1</v>
      </c>
      <c r="C696" s="22" t="s">
        <v>135</v>
      </c>
      <c r="D696" s="22" t="s">
        <v>138</v>
      </c>
      <c r="E696" s="22" t="s">
        <v>2</v>
      </c>
      <c r="F696" s="22" t="s">
        <v>58</v>
      </c>
      <c r="G696" s="25" t="s">
        <v>62</v>
      </c>
      <c r="H696" s="22">
        <v>20</v>
      </c>
      <c r="I696" s="22">
        <f t="shared" si="14"/>
        <v>1</v>
      </c>
      <c r="J696" s="22">
        <v>40</v>
      </c>
      <c r="Z696" s="22">
        <f t="shared" si="15"/>
        <v>0</v>
      </c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spans="1:42" s="22" customFormat="1" x14ac:dyDescent="0.25">
      <c r="A697" s="24">
        <v>41611</v>
      </c>
      <c r="B697" s="22">
        <v>1</v>
      </c>
      <c r="C697" s="22" t="s">
        <v>135</v>
      </c>
      <c r="D697" s="22" t="s">
        <v>138</v>
      </c>
      <c r="E697" s="22" t="s">
        <v>2</v>
      </c>
      <c r="F697" s="22" t="s">
        <v>58</v>
      </c>
      <c r="G697" s="25" t="s">
        <v>63</v>
      </c>
      <c r="H697" s="22">
        <v>8</v>
      </c>
      <c r="I697" s="22">
        <f t="shared" si="14"/>
        <v>0.4</v>
      </c>
      <c r="J697" s="22">
        <v>40</v>
      </c>
      <c r="Z697" s="22">
        <f t="shared" si="15"/>
        <v>0</v>
      </c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spans="1:42" s="22" customFormat="1" x14ac:dyDescent="0.25">
      <c r="A698" s="24">
        <v>41611</v>
      </c>
      <c r="B698" s="22">
        <v>1</v>
      </c>
      <c r="C698" s="22" t="s">
        <v>109</v>
      </c>
      <c r="D698" s="22" t="s">
        <v>241</v>
      </c>
      <c r="E698" s="22" t="s">
        <v>111</v>
      </c>
      <c r="F698" s="22" t="s">
        <v>58</v>
      </c>
      <c r="G698" s="21" t="s">
        <v>59</v>
      </c>
      <c r="H698" s="22">
        <v>6</v>
      </c>
      <c r="I698" s="22">
        <f t="shared" si="14"/>
        <v>0.3</v>
      </c>
      <c r="J698" s="22">
        <v>34</v>
      </c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spans="1:42" s="22" customFormat="1" x14ac:dyDescent="0.25">
      <c r="A699" s="24">
        <v>41611</v>
      </c>
      <c r="B699" s="22">
        <v>1</v>
      </c>
      <c r="C699" s="22" t="s">
        <v>109</v>
      </c>
      <c r="D699" s="22" t="s">
        <v>241</v>
      </c>
      <c r="E699" s="22" t="s">
        <v>111</v>
      </c>
      <c r="F699" s="22" t="s">
        <v>58</v>
      </c>
      <c r="G699" s="21" t="s">
        <v>60</v>
      </c>
      <c r="H699" s="22">
        <v>16</v>
      </c>
      <c r="I699" s="22">
        <f t="shared" si="14"/>
        <v>0.8</v>
      </c>
      <c r="J699" s="22">
        <v>34</v>
      </c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spans="1:42" s="22" customFormat="1" x14ac:dyDescent="0.25">
      <c r="A700" s="24">
        <v>41611</v>
      </c>
      <c r="B700" s="22">
        <v>1</v>
      </c>
      <c r="C700" s="22" t="s">
        <v>109</v>
      </c>
      <c r="D700" s="22" t="s">
        <v>241</v>
      </c>
      <c r="E700" s="22" t="s">
        <v>111</v>
      </c>
      <c r="F700" s="22" t="s">
        <v>58</v>
      </c>
      <c r="G700" s="21" t="s">
        <v>61</v>
      </c>
      <c r="H700" s="22">
        <v>17</v>
      </c>
      <c r="I700" s="22">
        <f t="shared" si="14"/>
        <v>0.85</v>
      </c>
      <c r="J700" s="22">
        <v>34</v>
      </c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spans="1:42" s="22" customFormat="1" x14ac:dyDescent="0.25">
      <c r="A701" s="24">
        <v>41611</v>
      </c>
      <c r="B701" s="22">
        <v>1</v>
      </c>
      <c r="C701" s="22" t="s">
        <v>109</v>
      </c>
      <c r="D701" s="22" t="s">
        <v>241</v>
      </c>
      <c r="E701" s="22" t="s">
        <v>111</v>
      </c>
      <c r="F701" s="22" t="s">
        <v>58</v>
      </c>
      <c r="G701" s="21" t="s">
        <v>62</v>
      </c>
      <c r="H701" s="22">
        <v>20</v>
      </c>
      <c r="I701" s="22">
        <f t="shared" si="14"/>
        <v>1</v>
      </c>
      <c r="J701" s="22">
        <v>34</v>
      </c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 spans="1:42" s="22" customFormat="1" x14ac:dyDescent="0.25">
      <c r="A702" s="24">
        <v>41611</v>
      </c>
      <c r="B702" s="22">
        <v>1</v>
      </c>
      <c r="C702" s="22" t="s">
        <v>109</v>
      </c>
      <c r="D702" s="22" t="s">
        <v>241</v>
      </c>
      <c r="E702" s="22" t="s">
        <v>111</v>
      </c>
      <c r="F702" s="22" t="s">
        <v>58</v>
      </c>
      <c r="G702" s="21" t="s">
        <v>63</v>
      </c>
      <c r="H702" s="22">
        <v>2</v>
      </c>
      <c r="I702" s="22">
        <f t="shared" si="14"/>
        <v>0.1</v>
      </c>
      <c r="J702" s="22">
        <v>34</v>
      </c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 spans="1:42" s="22" customFormat="1" x14ac:dyDescent="0.25">
      <c r="A703" s="24">
        <v>41611</v>
      </c>
      <c r="B703" s="22">
        <v>1</v>
      </c>
      <c r="C703" s="22" t="s">
        <v>109</v>
      </c>
      <c r="D703" s="22" t="s">
        <v>241</v>
      </c>
      <c r="E703" s="22" t="s">
        <v>111</v>
      </c>
      <c r="F703" s="22" t="s">
        <v>58</v>
      </c>
      <c r="G703" s="21" t="s">
        <v>64</v>
      </c>
      <c r="H703" s="22">
        <v>2</v>
      </c>
      <c r="I703" s="22">
        <f t="shared" si="14"/>
        <v>0.1</v>
      </c>
      <c r="J703" s="22">
        <v>34</v>
      </c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spans="1:42" s="22" customFormat="1" x14ac:dyDescent="0.25">
      <c r="A704" s="24">
        <v>41611</v>
      </c>
      <c r="B704" s="22">
        <v>1</v>
      </c>
      <c r="C704" s="22" t="s">
        <v>109</v>
      </c>
      <c r="D704" s="22" t="s">
        <v>241</v>
      </c>
      <c r="E704" s="22" t="s">
        <v>111</v>
      </c>
      <c r="F704" s="22" t="s">
        <v>58</v>
      </c>
      <c r="G704" s="25" t="s">
        <v>83</v>
      </c>
      <c r="H704" s="22">
        <v>3</v>
      </c>
      <c r="I704" s="22">
        <f t="shared" si="14"/>
        <v>0.15</v>
      </c>
      <c r="J704" s="22">
        <v>34</v>
      </c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spans="1:42" s="22" customFormat="1" x14ac:dyDescent="0.25">
      <c r="A705" s="24">
        <v>41611</v>
      </c>
      <c r="B705" s="22">
        <v>1</v>
      </c>
      <c r="C705" s="22" t="s">
        <v>109</v>
      </c>
      <c r="D705" s="22" t="s">
        <v>242</v>
      </c>
      <c r="E705" s="22" t="s">
        <v>111</v>
      </c>
      <c r="F705" s="22" t="s">
        <v>58</v>
      </c>
      <c r="G705" s="21" t="s">
        <v>59</v>
      </c>
      <c r="H705" s="22">
        <v>8</v>
      </c>
      <c r="I705" s="22">
        <f t="shared" si="14"/>
        <v>0.4</v>
      </c>
      <c r="J705" s="22">
        <v>33</v>
      </c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spans="1:42" s="22" customFormat="1" x14ac:dyDescent="0.25">
      <c r="A706" s="24">
        <v>41611</v>
      </c>
      <c r="B706" s="22">
        <v>1</v>
      </c>
      <c r="C706" s="22" t="s">
        <v>109</v>
      </c>
      <c r="D706" s="22" t="s">
        <v>242</v>
      </c>
      <c r="E706" s="22" t="s">
        <v>111</v>
      </c>
      <c r="F706" s="22" t="s">
        <v>58</v>
      </c>
      <c r="G706" s="21" t="s">
        <v>60</v>
      </c>
      <c r="H706" s="22">
        <v>21</v>
      </c>
      <c r="I706" s="22">
        <f t="shared" ref="I706:I769" si="16">H706/20</f>
        <v>1.05</v>
      </c>
      <c r="J706" s="22">
        <v>33</v>
      </c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spans="1:42" s="22" customFormat="1" x14ac:dyDescent="0.25">
      <c r="A707" s="24">
        <v>41611</v>
      </c>
      <c r="B707" s="22">
        <v>1</v>
      </c>
      <c r="C707" s="22" t="s">
        <v>109</v>
      </c>
      <c r="D707" s="22" t="s">
        <v>242</v>
      </c>
      <c r="E707" s="22" t="s">
        <v>111</v>
      </c>
      <c r="F707" s="22" t="s">
        <v>58</v>
      </c>
      <c r="G707" s="21" t="s">
        <v>61</v>
      </c>
      <c r="H707" s="22">
        <v>10</v>
      </c>
      <c r="I707" s="22">
        <f t="shared" si="16"/>
        <v>0.5</v>
      </c>
      <c r="J707" s="22">
        <v>33</v>
      </c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spans="1:42" s="22" customFormat="1" x14ac:dyDescent="0.25">
      <c r="A708" s="24">
        <v>41611</v>
      </c>
      <c r="B708" s="22">
        <v>1</v>
      </c>
      <c r="C708" s="22" t="s">
        <v>109</v>
      </c>
      <c r="D708" s="22" t="s">
        <v>242</v>
      </c>
      <c r="E708" s="22" t="s">
        <v>111</v>
      </c>
      <c r="F708" s="22" t="s">
        <v>58</v>
      </c>
      <c r="G708" s="21" t="s">
        <v>62</v>
      </c>
      <c r="H708" s="22">
        <v>22</v>
      </c>
      <c r="I708" s="22">
        <f t="shared" si="16"/>
        <v>1.1000000000000001</v>
      </c>
      <c r="J708" s="22">
        <v>33</v>
      </c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spans="1:42" s="22" customFormat="1" x14ac:dyDescent="0.25">
      <c r="A709" s="24">
        <v>41611</v>
      </c>
      <c r="B709" s="22">
        <v>1</v>
      </c>
      <c r="C709" s="22" t="s">
        <v>109</v>
      </c>
      <c r="D709" s="22" t="s">
        <v>242</v>
      </c>
      <c r="E709" s="22" t="s">
        <v>111</v>
      </c>
      <c r="F709" s="22" t="s">
        <v>58</v>
      </c>
      <c r="G709" s="21" t="s">
        <v>63</v>
      </c>
      <c r="H709" s="22">
        <v>2</v>
      </c>
      <c r="I709" s="22">
        <f t="shared" si="16"/>
        <v>0.1</v>
      </c>
      <c r="J709" s="22">
        <v>33</v>
      </c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spans="1:42" s="22" customFormat="1" x14ac:dyDescent="0.25">
      <c r="A710" s="24">
        <v>41611</v>
      </c>
      <c r="B710" s="22">
        <v>1</v>
      </c>
      <c r="C710" s="22" t="s">
        <v>109</v>
      </c>
      <c r="D710" s="22" t="s">
        <v>242</v>
      </c>
      <c r="E710" s="22" t="s">
        <v>111</v>
      </c>
      <c r="F710" s="22" t="s">
        <v>58</v>
      </c>
      <c r="G710" s="21" t="s">
        <v>64</v>
      </c>
      <c r="H710" s="22">
        <v>3</v>
      </c>
      <c r="I710" s="22">
        <f t="shared" si="16"/>
        <v>0.15</v>
      </c>
      <c r="J710" s="22">
        <v>33</v>
      </c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spans="1:42" s="21" customFormat="1" x14ac:dyDescent="0.25">
      <c r="A711" s="24">
        <v>41611</v>
      </c>
      <c r="B711" s="132">
        <v>1</v>
      </c>
      <c r="C711" s="22" t="s">
        <v>109</v>
      </c>
      <c r="D711" s="132" t="s">
        <v>242</v>
      </c>
      <c r="E711" s="132" t="s">
        <v>111</v>
      </c>
      <c r="F711" s="132" t="s">
        <v>58</v>
      </c>
      <c r="G711" s="139" t="s">
        <v>83</v>
      </c>
      <c r="H711" s="132">
        <v>2</v>
      </c>
      <c r="I711" s="22">
        <f t="shared" si="16"/>
        <v>0.1</v>
      </c>
      <c r="J711" s="22">
        <v>33</v>
      </c>
      <c r="K711" s="22"/>
      <c r="L711" s="22"/>
      <c r="M711" s="22"/>
      <c r="N711" s="22"/>
      <c r="O711" s="22"/>
      <c r="P711" s="22"/>
      <c r="Q711" s="13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6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</row>
    <row r="712" spans="1:42" s="21" customFormat="1" x14ac:dyDescent="0.25">
      <c r="A712" s="24">
        <v>41611</v>
      </c>
      <c r="B712" s="22">
        <v>1</v>
      </c>
      <c r="C712" s="22" t="s">
        <v>109</v>
      </c>
      <c r="D712" s="22" t="s">
        <v>243</v>
      </c>
      <c r="E712" s="22" t="s">
        <v>39</v>
      </c>
      <c r="F712" s="22" t="s">
        <v>58</v>
      </c>
      <c r="G712" s="21" t="s">
        <v>59</v>
      </c>
      <c r="H712" s="22">
        <v>18</v>
      </c>
      <c r="I712" s="22">
        <f t="shared" si="16"/>
        <v>0.9</v>
      </c>
      <c r="J712" s="22">
        <v>33</v>
      </c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spans="1:42" s="21" customFormat="1" x14ac:dyDescent="0.25">
      <c r="A713" s="24">
        <v>41611</v>
      </c>
      <c r="B713" s="22">
        <v>1</v>
      </c>
      <c r="C713" s="22" t="s">
        <v>109</v>
      </c>
      <c r="D713" s="22" t="s">
        <v>243</v>
      </c>
      <c r="E713" s="22" t="s">
        <v>39</v>
      </c>
      <c r="F713" s="22" t="s">
        <v>58</v>
      </c>
      <c r="G713" s="21" t="s">
        <v>60</v>
      </c>
      <c r="H713" s="22">
        <v>12</v>
      </c>
      <c r="I713" s="22">
        <f t="shared" si="16"/>
        <v>0.6</v>
      </c>
      <c r="J713" s="22">
        <v>33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spans="1:42" s="21" customFormat="1" x14ac:dyDescent="0.25">
      <c r="A714" s="24">
        <v>41611</v>
      </c>
      <c r="B714" s="22">
        <v>1</v>
      </c>
      <c r="C714" s="22" t="s">
        <v>109</v>
      </c>
      <c r="D714" s="22" t="s">
        <v>243</v>
      </c>
      <c r="E714" s="22" t="s">
        <v>39</v>
      </c>
      <c r="F714" s="22" t="s">
        <v>58</v>
      </c>
      <c r="G714" s="21" t="s">
        <v>61</v>
      </c>
      <c r="H714" s="22">
        <v>5</v>
      </c>
      <c r="I714" s="22">
        <f t="shared" si="16"/>
        <v>0.25</v>
      </c>
      <c r="J714" s="22">
        <v>33</v>
      </c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spans="1:42" s="22" customFormat="1" x14ac:dyDescent="0.25">
      <c r="A715" s="24">
        <v>41611</v>
      </c>
      <c r="B715" s="22">
        <v>1</v>
      </c>
      <c r="C715" s="22" t="s">
        <v>109</v>
      </c>
      <c r="D715" s="22" t="s">
        <v>243</v>
      </c>
      <c r="E715" s="22" t="s">
        <v>39</v>
      </c>
      <c r="F715" s="22" t="s">
        <v>58</v>
      </c>
      <c r="G715" s="21" t="s">
        <v>62</v>
      </c>
      <c r="H715" s="22">
        <v>56</v>
      </c>
      <c r="I715" s="22">
        <f t="shared" si="16"/>
        <v>2.8</v>
      </c>
      <c r="J715" s="22">
        <v>33</v>
      </c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spans="1:42" s="22" customFormat="1" x14ac:dyDescent="0.25">
      <c r="A716" s="24">
        <v>41611</v>
      </c>
      <c r="B716" s="22">
        <v>1</v>
      </c>
      <c r="C716" s="22" t="s">
        <v>109</v>
      </c>
      <c r="D716" s="22" t="s">
        <v>243</v>
      </c>
      <c r="E716" s="22" t="s">
        <v>39</v>
      </c>
      <c r="F716" s="22" t="s">
        <v>58</v>
      </c>
      <c r="G716" s="21" t="s">
        <v>63</v>
      </c>
      <c r="H716" s="22">
        <v>30</v>
      </c>
      <c r="I716" s="22">
        <f t="shared" si="16"/>
        <v>1.5</v>
      </c>
      <c r="J716" s="22">
        <v>33</v>
      </c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 spans="1:42" s="22" customFormat="1" x14ac:dyDescent="0.25">
      <c r="A717" s="24">
        <v>41611</v>
      </c>
      <c r="B717" s="22">
        <v>1</v>
      </c>
      <c r="C717" s="22" t="s">
        <v>109</v>
      </c>
      <c r="D717" s="22" t="s">
        <v>243</v>
      </c>
      <c r="E717" s="22" t="s">
        <v>39</v>
      </c>
      <c r="F717" s="22" t="s">
        <v>58</v>
      </c>
      <c r="G717" s="21" t="s">
        <v>64</v>
      </c>
      <c r="H717" s="22">
        <v>5</v>
      </c>
      <c r="I717" s="22">
        <f t="shared" si="16"/>
        <v>0.25</v>
      </c>
      <c r="J717" s="22">
        <v>33</v>
      </c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spans="1:42" s="22" customFormat="1" x14ac:dyDescent="0.25">
      <c r="A718" s="24">
        <v>41611</v>
      </c>
      <c r="B718" s="22">
        <v>1</v>
      </c>
      <c r="C718" s="22" t="s">
        <v>233</v>
      </c>
      <c r="D718" s="22" t="s">
        <v>234</v>
      </c>
      <c r="E718" s="22" t="s">
        <v>2</v>
      </c>
      <c r="F718" s="22" t="s">
        <v>58</v>
      </c>
      <c r="G718" s="21" t="s">
        <v>59</v>
      </c>
      <c r="H718" s="22">
        <v>18</v>
      </c>
      <c r="I718" s="22">
        <f t="shared" si="16"/>
        <v>0.9</v>
      </c>
      <c r="J718" s="22">
        <v>36</v>
      </c>
      <c r="AC718" s="47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spans="1:42" s="22" customFormat="1" x14ac:dyDescent="0.25">
      <c r="A719" s="24">
        <v>41611</v>
      </c>
      <c r="B719" s="22">
        <v>1</v>
      </c>
      <c r="C719" s="22" t="s">
        <v>233</v>
      </c>
      <c r="D719" s="22" t="s">
        <v>234</v>
      </c>
      <c r="E719" s="22" t="s">
        <v>2</v>
      </c>
      <c r="F719" s="22" t="s">
        <v>58</v>
      </c>
      <c r="G719" s="21" t="s">
        <v>60</v>
      </c>
      <c r="H719" s="22">
        <v>13</v>
      </c>
      <c r="I719" s="22">
        <f t="shared" si="16"/>
        <v>0.65</v>
      </c>
      <c r="J719" s="22">
        <v>36</v>
      </c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spans="1:42" s="22" customFormat="1" x14ac:dyDescent="0.25">
      <c r="A720" s="24">
        <v>41611</v>
      </c>
      <c r="B720" s="22">
        <v>1</v>
      </c>
      <c r="C720" s="22" t="s">
        <v>233</v>
      </c>
      <c r="D720" s="22" t="s">
        <v>234</v>
      </c>
      <c r="E720" s="22" t="s">
        <v>2</v>
      </c>
      <c r="F720" s="22" t="s">
        <v>58</v>
      </c>
      <c r="G720" s="21" t="s">
        <v>61</v>
      </c>
      <c r="H720" s="22">
        <v>4</v>
      </c>
      <c r="I720" s="22">
        <f t="shared" si="16"/>
        <v>0.2</v>
      </c>
      <c r="J720" s="22">
        <v>36</v>
      </c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 spans="1:42" s="22" customFormat="1" x14ac:dyDescent="0.25">
      <c r="A721" s="24">
        <v>41611</v>
      </c>
      <c r="B721" s="22">
        <v>1</v>
      </c>
      <c r="C721" s="22" t="s">
        <v>233</v>
      </c>
      <c r="D721" s="22" t="s">
        <v>234</v>
      </c>
      <c r="E721" s="22" t="s">
        <v>2</v>
      </c>
      <c r="F721" s="22" t="s">
        <v>58</v>
      </c>
      <c r="G721" s="21" t="s">
        <v>62</v>
      </c>
      <c r="H721" s="22">
        <v>29</v>
      </c>
      <c r="I721" s="22">
        <f t="shared" si="16"/>
        <v>1.45</v>
      </c>
      <c r="J721" s="22">
        <v>36</v>
      </c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 spans="1:42" s="22" customFormat="1" x14ac:dyDescent="0.25">
      <c r="A722" s="24">
        <v>41611</v>
      </c>
      <c r="B722" s="22">
        <v>1</v>
      </c>
      <c r="C722" s="22" t="s">
        <v>233</v>
      </c>
      <c r="D722" s="22" t="s">
        <v>234</v>
      </c>
      <c r="E722" s="22" t="s">
        <v>2</v>
      </c>
      <c r="F722" s="22" t="s">
        <v>58</v>
      </c>
      <c r="G722" s="21" t="s">
        <v>63</v>
      </c>
      <c r="H722" s="22">
        <v>23</v>
      </c>
      <c r="I722" s="22">
        <f t="shared" si="16"/>
        <v>1.1499999999999999</v>
      </c>
      <c r="J722" s="22">
        <v>36</v>
      </c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spans="1:42" s="22" customFormat="1" x14ac:dyDescent="0.25">
      <c r="A723" s="24">
        <v>41611</v>
      </c>
      <c r="B723" s="22">
        <v>1</v>
      </c>
      <c r="C723" s="22" t="s">
        <v>233</v>
      </c>
      <c r="D723" s="22" t="s">
        <v>234</v>
      </c>
      <c r="E723" s="22" t="s">
        <v>2</v>
      </c>
      <c r="F723" s="22" t="s">
        <v>58</v>
      </c>
      <c r="G723" s="21" t="s">
        <v>64</v>
      </c>
      <c r="H723" s="22">
        <v>2</v>
      </c>
      <c r="I723" s="22">
        <f t="shared" si="16"/>
        <v>0.1</v>
      </c>
      <c r="J723" s="22">
        <v>36</v>
      </c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spans="1:42" s="22" customFormat="1" x14ac:dyDescent="0.25">
      <c r="A724" s="24">
        <v>41611</v>
      </c>
      <c r="B724" s="22">
        <v>1</v>
      </c>
      <c r="C724" s="22" t="s">
        <v>233</v>
      </c>
      <c r="D724" s="22" t="s">
        <v>235</v>
      </c>
      <c r="E724" s="22" t="s">
        <v>2</v>
      </c>
      <c r="F724" s="22" t="s">
        <v>58</v>
      </c>
      <c r="G724" s="21" t="s">
        <v>59</v>
      </c>
      <c r="H724" s="22">
        <v>10</v>
      </c>
      <c r="I724" s="22">
        <f t="shared" si="16"/>
        <v>0.5</v>
      </c>
      <c r="J724" s="22">
        <v>38</v>
      </c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spans="1:42" s="22" customFormat="1" x14ac:dyDescent="0.25">
      <c r="A725" s="24">
        <v>41611</v>
      </c>
      <c r="B725" s="22">
        <v>1</v>
      </c>
      <c r="C725" s="22" t="s">
        <v>233</v>
      </c>
      <c r="D725" s="22" t="s">
        <v>235</v>
      </c>
      <c r="E725" s="22" t="s">
        <v>2</v>
      </c>
      <c r="F725" s="22" t="s">
        <v>58</v>
      </c>
      <c r="G725" s="22" t="s">
        <v>60</v>
      </c>
      <c r="H725" s="22">
        <v>7</v>
      </c>
      <c r="I725" s="22">
        <f t="shared" si="16"/>
        <v>0.35</v>
      </c>
      <c r="J725" s="22">
        <v>38</v>
      </c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spans="1:42" s="22" customFormat="1" x14ac:dyDescent="0.25">
      <c r="A726" s="24">
        <v>41611</v>
      </c>
      <c r="B726" s="22">
        <v>1</v>
      </c>
      <c r="C726" s="22" t="s">
        <v>233</v>
      </c>
      <c r="D726" s="22" t="s">
        <v>235</v>
      </c>
      <c r="E726" s="22" t="s">
        <v>2</v>
      </c>
      <c r="F726" s="22" t="s">
        <v>58</v>
      </c>
      <c r="G726" s="22" t="s">
        <v>61</v>
      </c>
      <c r="H726" s="22">
        <v>12</v>
      </c>
      <c r="I726" s="22">
        <f t="shared" si="16"/>
        <v>0.6</v>
      </c>
      <c r="J726" s="22">
        <v>38</v>
      </c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spans="1:42" s="22" customFormat="1" x14ac:dyDescent="0.25">
      <c r="A727" s="24">
        <v>41611</v>
      </c>
      <c r="B727" s="22">
        <v>1</v>
      </c>
      <c r="C727" s="22" t="s">
        <v>233</v>
      </c>
      <c r="D727" s="22" t="s">
        <v>235</v>
      </c>
      <c r="E727" s="22" t="s">
        <v>2</v>
      </c>
      <c r="F727" s="22" t="s">
        <v>58</v>
      </c>
      <c r="G727" s="22" t="s">
        <v>62</v>
      </c>
      <c r="H727" s="22">
        <v>46</v>
      </c>
      <c r="I727" s="22">
        <f t="shared" si="16"/>
        <v>2.2999999999999998</v>
      </c>
      <c r="J727" s="22">
        <v>38</v>
      </c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spans="1:42" s="22" customFormat="1" x14ac:dyDescent="0.25">
      <c r="A728" s="24">
        <v>41611</v>
      </c>
      <c r="B728" s="22">
        <v>1</v>
      </c>
      <c r="C728" s="22" t="s">
        <v>233</v>
      </c>
      <c r="D728" s="22" t="s">
        <v>235</v>
      </c>
      <c r="E728" s="22" t="s">
        <v>2</v>
      </c>
      <c r="F728" s="22" t="s">
        <v>58</v>
      </c>
      <c r="G728" s="22" t="s">
        <v>63</v>
      </c>
      <c r="H728" s="22">
        <v>19</v>
      </c>
      <c r="I728" s="22">
        <f t="shared" si="16"/>
        <v>0.95</v>
      </c>
      <c r="J728" s="22">
        <v>38</v>
      </c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spans="1:42" s="22" customFormat="1" x14ac:dyDescent="0.25">
      <c r="A729" s="24">
        <v>41611</v>
      </c>
      <c r="B729" s="22">
        <v>1</v>
      </c>
      <c r="C729" s="22" t="s">
        <v>233</v>
      </c>
      <c r="D729" s="22" t="s">
        <v>235</v>
      </c>
      <c r="E729" s="22" t="s">
        <v>2</v>
      </c>
      <c r="F729" s="22" t="s">
        <v>58</v>
      </c>
      <c r="G729" s="22" t="s">
        <v>64</v>
      </c>
      <c r="H729" s="22">
        <v>1</v>
      </c>
      <c r="I729" s="22">
        <f t="shared" si="16"/>
        <v>0.05</v>
      </c>
      <c r="J729" s="22">
        <v>38</v>
      </c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spans="1:42" s="22" customFormat="1" x14ac:dyDescent="0.25">
      <c r="A730" s="24">
        <v>41611</v>
      </c>
      <c r="B730" s="22">
        <v>1</v>
      </c>
      <c r="C730" s="22" t="s">
        <v>233</v>
      </c>
      <c r="D730" s="22" t="s">
        <v>236</v>
      </c>
      <c r="E730" s="22" t="s">
        <v>2</v>
      </c>
      <c r="F730" s="22" t="s">
        <v>58</v>
      </c>
      <c r="G730" s="22" t="s">
        <v>59</v>
      </c>
      <c r="H730" s="22">
        <v>6</v>
      </c>
      <c r="I730" s="22">
        <f t="shared" si="16"/>
        <v>0.3</v>
      </c>
      <c r="J730" s="22">
        <v>38</v>
      </c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spans="1:42" s="22" customFormat="1" x14ac:dyDescent="0.25">
      <c r="A731" s="24">
        <v>41611</v>
      </c>
      <c r="B731" s="22">
        <v>1</v>
      </c>
      <c r="C731" s="22" t="s">
        <v>233</v>
      </c>
      <c r="D731" s="22" t="s">
        <v>236</v>
      </c>
      <c r="E731" s="22" t="s">
        <v>2</v>
      </c>
      <c r="F731" s="22" t="s">
        <v>58</v>
      </c>
      <c r="G731" s="22" t="s">
        <v>60</v>
      </c>
      <c r="H731" s="22">
        <v>37</v>
      </c>
      <c r="I731" s="22">
        <f t="shared" si="16"/>
        <v>1.85</v>
      </c>
      <c r="J731" s="22">
        <v>38</v>
      </c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spans="1:42" s="22" customFormat="1" x14ac:dyDescent="0.25">
      <c r="A732" s="24">
        <v>41611</v>
      </c>
      <c r="B732" s="22">
        <v>1</v>
      </c>
      <c r="C732" s="22" t="s">
        <v>233</v>
      </c>
      <c r="D732" s="22" t="s">
        <v>236</v>
      </c>
      <c r="E732" s="22" t="s">
        <v>2</v>
      </c>
      <c r="F732" s="22" t="s">
        <v>58</v>
      </c>
      <c r="G732" s="22" t="s">
        <v>61</v>
      </c>
      <c r="H732" s="22">
        <v>8</v>
      </c>
      <c r="I732" s="22">
        <f t="shared" si="16"/>
        <v>0.4</v>
      </c>
      <c r="J732" s="22">
        <v>38</v>
      </c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spans="1:42" s="22" customFormat="1" x14ac:dyDescent="0.25">
      <c r="A733" s="24">
        <v>41611</v>
      </c>
      <c r="B733" s="132">
        <v>1</v>
      </c>
      <c r="C733" s="22" t="s">
        <v>233</v>
      </c>
      <c r="D733" s="132" t="s">
        <v>236</v>
      </c>
      <c r="E733" s="132" t="s">
        <v>2</v>
      </c>
      <c r="F733" s="132" t="s">
        <v>58</v>
      </c>
      <c r="G733" s="132" t="s">
        <v>62</v>
      </c>
      <c r="H733" s="132">
        <v>17</v>
      </c>
      <c r="I733" s="22">
        <f t="shared" si="16"/>
        <v>0.85</v>
      </c>
      <c r="J733" s="22">
        <v>38</v>
      </c>
      <c r="Q733" s="132"/>
      <c r="AC733" s="6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</row>
    <row r="734" spans="1:42" s="22" customFormat="1" x14ac:dyDescent="0.25">
      <c r="A734" s="24">
        <v>41611</v>
      </c>
      <c r="B734" s="22">
        <v>1</v>
      </c>
      <c r="C734" s="22" t="s">
        <v>233</v>
      </c>
      <c r="D734" s="22" t="s">
        <v>236</v>
      </c>
      <c r="E734" s="22" t="s">
        <v>2</v>
      </c>
      <c r="F734" s="22" t="s">
        <v>58</v>
      </c>
      <c r="G734" s="22" t="s">
        <v>63</v>
      </c>
      <c r="H734" s="22">
        <v>7</v>
      </c>
      <c r="I734" s="22">
        <f t="shared" si="16"/>
        <v>0.35</v>
      </c>
      <c r="J734" s="22">
        <v>38</v>
      </c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spans="1:42" s="22" customFormat="1" x14ac:dyDescent="0.25">
      <c r="A735" s="24">
        <v>41611</v>
      </c>
      <c r="B735" s="22">
        <v>1</v>
      </c>
      <c r="C735" s="22" t="s">
        <v>233</v>
      </c>
      <c r="D735" s="22" t="s">
        <v>236</v>
      </c>
      <c r="E735" s="22" t="s">
        <v>2</v>
      </c>
      <c r="F735" s="22" t="s">
        <v>58</v>
      </c>
      <c r="G735" s="22" t="s">
        <v>64</v>
      </c>
      <c r="H735" s="22">
        <v>1</v>
      </c>
      <c r="I735" s="22">
        <f t="shared" si="16"/>
        <v>0.05</v>
      </c>
      <c r="J735" s="22">
        <v>38</v>
      </c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 spans="1:42" s="22" customFormat="1" x14ac:dyDescent="0.25">
      <c r="A736" s="24">
        <v>41611</v>
      </c>
      <c r="B736" s="22">
        <v>1</v>
      </c>
      <c r="C736" s="22" t="s">
        <v>233</v>
      </c>
      <c r="D736" s="22" t="s">
        <v>236</v>
      </c>
      <c r="E736" s="22" t="s">
        <v>2</v>
      </c>
      <c r="F736" s="22" t="s">
        <v>58</v>
      </c>
      <c r="G736" s="22" t="s">
        <v>83</v>
      </c>
      <c r="H736" s="22">
        <v>1</v>
      </c>
      <c r="I736" s="22">
        <f t="shared" si="16"/>
        <v>0.05</v>
      </c>
      <c r="J736" s="22">
        <v>38</v>
      </c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 spans="1:42" s="22" customFormat="1" x14ac:dyDescent="0.25">
      <c r="A737" s="24">
        <v>41611</v>
      </c>
      <c r="B737" s="22">
        <v>1</v>
      </c>
      <c r="C737" s="22" t="s">
        <v>135</v>
      </c>
      <c r="D737" s="22" t="s">
        <v>136</v>
      </c>
      <c r="E737" s="22" t="s">
        <v>2</v>
      </c>
      <c r="F737" s="22" t="s">
        <v>65</v>
      </c>
      <c r="G737" s="25" t="s">
        <v>66</v>
      </c>
      <c r="H737" s="22">
        <v>1</v>
      </c>
      <c r="I737" s="22">
        <f t="shared" si="16"/>
        <v>0.05</v>
      </c>
      <c r="J737" s="22">
        <v>40</v>
      </c>
      <c r="Z737" s="22">
        <f>H737*Y737</f>
        <v>0</v>
      </c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spans="1:42" s="22" customFormat="1" x14ac:dyDescent="0.25">
      <c r="A738" s="24">
        <v>41611</v>
      </c>
      <c r="B738" s="22">
        <v>1</v>
      </c>
      <c r="C738" s="22" t="s">
        <v>109</v>
      </c>
      <c r="D738" s="22" t="s">
        <v>241</v>
      </c>
      <c r="E738" s="22" t="s">
        <v>111</v>
      </c>
      <c r="F738" s="22" t="s">
        <v>65</v>
      </c>
      <c r="G738" s="25" t="s">
        <v>66</v>
      </c>
      <c r="H738" s="22">
        <v>1</v>
      </c>
      <c r="I738" s="22">
        <f t="shared" si="16"/>
        <v>0.05</v>
      </c>
      <c r="J738" s="22">
        <v>34</v>
      </c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spans="1:42" s="22" customFormat="1" x14ac:dyDescent="0.25">
      <c r="A739" s="24">
        <v>41611</v>
      </c>
      <c r="B739" s="132">
        <v>1</v>
      </c>
      <c r="C739" s="22" t="s">
        <v>109</v>
      </c>
      <c r="D739" s="132" t="s">
        <v>242</v>
      </c>
      <c r="E739" s="132" t="s">
        <v>111</v>
      </c>
      <c r="F739" s="132" t="s">
        <v>65</v>
      </c>
      <c r="G739" s="139" t="s">
        <v>66</v>
      </c>
      <c r="H739" s="132">
        <v>1</v>
      </c>
      <c r="I739" s="22">
        <f t="shared" si="16"/>
        <v>0.05</v>
      </c>
      <c r="J739" s="22">
        <v>33</v>
      </c>
      <c r="Q739" s="132"/>
      <c r="AC739" s="6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</row>
    <row r="740" spans="1:42" s="22" customFormat="1" x14ac:dyDescent="0.25">
      <c r="A740" s="24">
        <v>41611</v>
      </c>
      <c r="B740" s="22">
        <v>1</v>
      </c>
      <c r="C740" s="22" t="s">
        <v>109</v>
      </c>
      <c r="D740" s="22" t="s">
        <v>243</v>
      </c>
      <c r="E740" s="22" t="s">
        <v>39</v>
      </c>
      <c r="F740" s="22" t="s">
        <v>65</v>
      </c>
      <c r="G740" s="25" t="s">
        <v>66</v>
      </c>
      <c r="H740" s="22">
        <v>8</v>
      </c>
      <c r="I740" s="22">
        <f t="shared" si="16"/>
        <v>0.4</v>
      </c>
      <c r="J740" s="22">
        <v>33</v>
      </c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spans="1:42" s="22" customFormat="1" x14ac:dyDescent="0.25">
      <c r="A741" s="24">
        <v>41611</v>
      </c>
      <c r="B741" s="22">
        <v>1</v>
      </c>
      <c r="C741" s="22" t="s">
        <v>233</v>
      </c>
      <c r="D741" s="22" t="s">
        <v>234</v>
      </c>
      <c r="E741" s="22" t="s">
        <v>2</v>
      </c>
      <c r="F741" s="22" t="s">
        <v>65</v>
      </c>
      <c r="G741" s="21" t="s">
        <v>66</v>
      </c>
      <c r="H741" s="22">
        <v>1</v>
      </c>
      <c r="I741" s="22">
        <f t="shared" si="16"/>
        <v>0.05</v>
      </c>
      <c r="J741" s="22">
        <v>36</v>
      </c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spans="1:42" s="22" customFormat="1" x14ac:dyDescent="0.25">
      <c r="A742" s="24">
        <v>41611</v>
      </c>
      <c r="B742" s="22">
        <v>1</v>
      </c>
      <c r="C742" s="22" t="s">
        <v>233</v>
      </c>
      <c r="D742" s="22" t="s">
        <v>235</v>
      </c>
      <c r="E742" s="22" t="s">
        <v>2</v>
      </c>
      <c r="F742" s="22" t="s">
        <v>65</v>
      </c>
      <c r="G742" s="22" t="s">
        <v>66</v>
      </c>
      <c r="H742" s="22">
        <v>4</v>
      </c>
      <c r="I742" s="22">
        <f t="shared" si="16"/>
        <v>0.2</v>
      </c>
      <c r="J742" s="22">
        <v>38</v>
      </c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spans="1:42" s="22" customFormat="1" x14ac:dyDescent="0.25">
      <c r="A743" s="24">
        <v>41611</v>
      </c>
      <c r="B743" s="22">
        <v>1</v>
      </c>
      <c r="C743" s="22" t="s">
        <v>233</v>
      </c>
      <c r="D743" s="22" t="s">
        <v>236</v>
      </c>
      <c r="E743" s="22" t="s">
        <v>2</v>
      </c>
      <c r="F743" s="22" t="s">
        <v>65</v>
      </c>
      <c r="G743" s="22" t="s">
        <v>66</v>
      </c>
      <c r="H743" s="22">
        <v>1</v>
      </c>
      <c r="I743" s="22">
        <f t="shared" si="16"/>
        <v>0.05</v>
      </c>
      <c r="J743" s="22">
        <v>38</v>
      </c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spans="1:42" s="22" customFormat="1" x14ac:dyDescent="0.25">
      <c r="A744" s="18">
        <v>41612</v>
      </c>
      <c r="B744" s="16">
        <v>1</v>
      </c>
      <c r="C744" s="15" t="s">
        <v>207</v>
      </c>
      <c r="D744" s="15" t="s">
        <v>208</v>
      </c>
      <c r="E744" s="15" t="s">
        <v>67</v>
      </c>
      <c r="F744" s="17" t="s">
        <v>110</v>
      </c>
      <c r="G744" s="19" t="s">
        <v>40</v>
      </c>
      <c r="H744" s="15">
        <v>1</v>
      </c>
      <c r="I744" s="22">
        <f t="shared" si="16"/>
        <v>0.05</v>
      </c>
      <c r="J744" s="15">
        <v>44</v>
      </c>
      <c r="K744" s="15"/>
      <c r="L744" s="15"/>
      <c r="M744" s="16"/>
      <c r="N744" s="16"/>
      <c r="O744" s="16"/>
      <c r="P744" s="16"/>
      <c r="Q744" s="16"/>
      <c r="R744" s="16"/>
      <c r="S744" s="16"/>
      <c r="T744" s="20"/>
      <c r="U744" s="16">
        <v>15</v>
      </c>
      <c r="V744" s="16"/>
      <c r="W744" s="16"/>
      <c r="X744" s="16"/>
      <c r="Y744" s="16"/>
      <c r="Z744" s="17"/>
      <c r="AA744" s="16"/>
      <c r="AB744" s="1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spans="1:42" s="22" customFormat="1" x14ac:dyDescent="0.25">
      <c r="A745" s="18">
        <v>41612</v>
      </c>
      <c r="B745" s="16">
        <v>1</v>
      </c>
      <c r="C745" s="15" t="s">
        <v>207</v>
      </c>
      <c r="D745" s="15" t="s">
        <v>208</v>
      </c>
      <c r="E745" s="15" t="s">
        <v>67</v>
      </c>
      <c r="F745" s="17" t="s">
        <v>110</v>
      </c>
      <c r="G745" s="19" t="s">
        <v>40</v>
      </c>
      <c r="H745" s="15">
        <v>1</v>
      </c>
      <c r="I745" s="22">
        <f t="shared" si="16"/>
        <v>0.05</v>
      </c>
      <c r="J745" s="15">
        <v>44</v>
      </c>
      <c r="K745" s="15"/>
      <c r="L745" s="15"/>
      <c r="M745" s="16"/>
      <c r="N745" s="16"/>
      <c r="O745" s="16"/>
      <c r="P745" s="16"/>
      <c r="Q745" s="16"/>
      <c r="R745" s="16"/>
      <c r="S745" s="16"/>
      <c r="T745" s="20"/>
      <c r="U745" s="16">
        <v>15</v>
      </c>
      <c r="V745" s="16"/>
      <c r="W745" s="16"/>
      <c r="X745" s="16"/>
      <c r="Y745" s="16"/>
      <c r="Z745" s="17"/>
      <c r="AA745" s="16"/>
      <c r="AB745" s="1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spans="1:42" s="22" customFormat="1" x14ac:dyDescent="0.25">
      <c r="A746" s="18">
        <v>41612</v>
      </c>
      <c r="B746" s="16">
        <v>1</v>
      </c>
      <c r="C746" s="15" t="s">
        <v>207</v>
      </c>
      <c r="D746" s="15" t="s">
        <v>208</v>
      </c>
      <c r="E746" s="15" t="s">
        <v>67</v>
      </c>
      <c r="F746" s="17" t="s">
        <v>110</v>
      </c>
      <c r="G746" s="19" t="s">
        <v>40</v>
      </c>
      <c r="H746" s="15">
        <v>1</v>
      </c>
      <c r="I746" s="22">
        <f t="shared" si="16"/>
        <v>0.05</v>
      </c>
      <c r="J746" s="15">
        <v>44</v>
      </c>
      <c r="K746" s="15"/>
      <c r="L746" s="15"/>
      <c r="M746" s="16"/>
      <c r="N746" s="16"/>
      <c r="O746" s="16"/>
      <c r="P746" s="16"/>
      <c r="Q746" s="16"/>
      <c r="R746" s="16"/>
      <c r="S746" s="16"/>
      <c r="T746" s="20"/>
      <c r="U746" s="16">
        <v>15</v>
      </c>
      <c r="V746" s="16"/>
      <c r="W746" s="16"/>
      <c r="X746" s="16"/>
      <c r="Y746" s="16"/>
      <c r="Z746" s="17"/>
      <c r="AA746" s="16"/>
      <c r="AB746" s="1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spans="1:42" s="22" customFormat="1" x14ac:dyDescent="0.25">
      <c r="A747" s="18">
        <v>41612</v>
      </c>
      <c r="B747" s="16">
        <v>1</v>
      </c>
      <c r="C747" s="15" t="s">
        <v>207</v>
      </c>
      <c r="D747" s="15" t="s">
        <v>208</v>
      </c>
      <c r="E747" s="15" t="s">
        <v>67</v>
      </c>
      <c r="F747" s="17" t="s">
        <v>110</v>
      </c>
      <c r="G747" s="19" t="s">
        <v>40</v>
      </c>
      <c r="H747" s="15">
        <v>1</v>
      </c>
      <c r="I747" s="22">
        <f t="shared" si="16"/>
        <v>0.05</v>
      </c>
      <c r="J747" s="15">
        <v>44</v>
      </c>
      <c r="K747" s="15"/>
      <c r="L747" s="15"/>
      <c r="M747" s="16"/>
      <c r="N747" s="16"/>
      <c r="O747" s="16"/>
      <c r="P747" s="16"/>
      <c r="Q747" s="16"/>
      <c r="R747" s="16"/>
      <c r="S747" s="16"/>
      <c r="T747" s="20"/>
      <c r="U747" s="16">
        <v>15</v>
      </c>
      <c r="V747" s="16"/>
      <c r="W747" s="16"/>
      <c r="X747" s="16"/>
      <c r="Y747" s="16"/>
      <c r="Z747" s="17"/>
      <c r="AA747" s="16"/>
      <c r="AB747" s="1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spans="1:42" s="22" customFormat="1" x14ac:dyDescent="0.25">
      <c r="A748" s="18">
        <v>41612</v>
      </c>
      <c r="B748" s="16">
        <v>1</v>
      </c>
      <c r="C748" s="15" t="s">
        <v>207</v>
      </c>
      <c r="D748" s="15" t="s">
        <v>208</v>
      </c>
      <c r="E748" s="15" t="s">
        <v>67</v>
      </c>
      <c r="F748" s="17" t="s">
        <v>110</v>
      </c>
      <c r="G748" s="19" t="s">
        <v>40</v>
      </c>
      <c r="H748" s="15">
        <v>1</v>
      </c>
      <c r="I748" s="22">
        <f t="shared" si="16"/>
        <v>0.05</v>
      </c>
      <c r="J748" s="15">
        <v>44</v>
      </c>
      <c r="K748" s="15"/>
      <c r="L748" s="15"/>
      <c r="M748" s="16"/>
      <c r="N748" s="16"/>
      <c r="O748" s="16"/>
      <c r="P748" s="16"/>
      <c r="Q748" s="16"/>
      <c r="R748" s="16"/>
      <c r="S748" s="16"/>
      <c r="T748" s="20"/>
      <c r="U748" s="16">
        <v>15</v>
      </c>
      <c r="V748" s="16"/>
      <c r="W748" s="16"/>
      <c r="X748" s="16"/>
      <c r="Y748" s="16"/>
      <c r="Z748" s="17">
        <f>Y748*H748</f>
        <v>0</v>
      </c>
      <c r="AA748" s="16"/>
      <c r="AB748" s="1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spans="1:42" s="22" customFormat="1" x14ac:dyDescent="0.25">
      <c r="A749" s="18">
        <v>41612</v>
      </c>
      <c r="B749" s="16">
        <v>1</v>
      </c>
      <c r="C749" s="15" t="s">
        <v>207</v>
      </c>
      <c r="D749" s="15" t="s">
        <v>208</v>
      </c>
      <c r="E749" s="15" t="s">
        <v>67</v>
      </c>
      <c r="F749" s="17" t="s">
        <v>110</v>
      </c>
      <c r="G749" s="19" t="s">
        <v>40</v>
      </c>
      <c r="H749" s="15">
        <v>1</v>
      </c>
      <c r="I749" s="22">
        <f t="shared" si="16"/>
        <v>0.05</v>
      </c>
      <c r="J749" s="15">
        <v>44</v>
      </c>
      <c r="K749" s="15"/>
      <c r="L749" s="15"/>
      <c r="M749" s="16"/>
      <c r="N749" s="16"/>
      <c r="O749" s="16"/>
      <c r="P749" s="16"/>
      <c r="Q749" s="16"/>
      <c r="R749" s="16"/>
      <c r="S749" s="16"/>
      <c r="T749" s="20"/>
      <c r="U749" s="16">
        <v>20</v>
      </c>
      <c r="V749" s="16"/>
      <c r="W749" s="16"/>
      <c r="X749" s="16"/>
      <c r="Y749" s="16"/>
      <c r="Z749" s="17"/>
      <c r="AA749" s="16"/>
      <c r="AB749" s="1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spans="1:42" s="22" customFormat="1" x14ac:dyDescent="0.25">
      <c r="A750" s="18">
        <v>41612</v>
      </c>
      <c r="B750" s="16">
        <v>1</v>
      </c>
      <c r="C750" s="15" t="s">
        <v>207</v>
      </c>
      <c r="D750" s="15" t="s">
        <v>208</v>
      </c>
      <c r="E750" s="15" t="s">
        <v>67</v>
      </c>
      <c r="F750" s="17" t="s">
        <v>110</v>
      </c>
      <c r="G750" s="19" t="s">
        <v>40</v>
      </c>
      <c r="H750" s="15">
        <v>1</v>
      </c>
      <c r="I750" s="22">
        <f t="shared" si="16"/>
        <v>0.05</v>
      </c>
      <c r="J750" s="15">
        <v>44</v>
      </c>
      <c r="K750" s="15"/>
      <c r="L750" s="15"/>
      <c r="M750" s="16"/>
      <c r="N750" s="16"/>
      <c r="O750" s="16"/>
      <c r="P750" s="16"/>
      <c r="Q750" s="16"/>
      <c r="R750" s="16"/>
      <c r="S750" s="16"/>
      <c r="T750" s="20"/>
      <c r="U750" s="16">
        <v>20</v>
      </c>
      <c r="V750" s="16"/>
      <c r="W750" s="16"/>
      <c r="X750" s="16"/>
      <c r="Y750" s="16"/>
      <c r="Z750" s="17"/>
      <c r="AA750" s="16"/>
      <c r="AB750" s="1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spans="1:42" s="22" customFormat="1" x14ac:dyDescent="0.25">
      <c r="A751" s="18">
        <v>41612</v>
      </c>
      <c r="B751" s="16">
        <v>1</v>
      </c>
      <c r="C751" s="15" t="s">
        <v>207</v>
      </c>
      <c r="D751" s="15" t="s">
        <v>208</v>
      </c>
      <c r="E751" s="15" t="s">
        <v>67</v>
      </c>
      <c r="F751" s="17" t="s">
        <v>110</v>
      </c>
      <c r="G751" s="19" t="s">
        <v>40</v>
      </c>
      <c r="H751" s="15">
        <v>1</v>
      </c>
      <c r="I751" s="22">
        <f t="shared" si="16"/>
        <v>0.05</v>
      </c>
      <c r="J751" s="15">
        <v>44</v>
      </c>
      <c r="K751" s="15"/>
      <c r="L751" s="15"/>
      <c r="M751" s="16"/>
      <c r="N751" s="16"/>
      <c r="O751" s="16"/>
      <c r="P751" s="16"/>
      <c r="Q751" s="16"/>
      <c r="R751" s="16"/>
      <c r="S751" s="16"/>
      <c r="T751" s="20"/>
      <c r="U751" s="16">
        <v>20</v>
      </c>
      <c r="V751" s="16"/>
      <c r="W751" s="16"/>
      <c r="X751" s="16"/>
      <c r="Y751" s="16"/>
      <c r="Z751" s="17"/>
      <c r="AA751" s="16"/>
      <c r="AB751" s="1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spans="1:42" s="22" customFormat="1" x14ac:dyDescent="0.25">
      <c r="A752" s="18">
        <v>41612</v>
      </c>
      <c r="B752" s="16">
        <v>1</v>
      </c>
      <c r="C752" s="15" t="s">
        <v>207</v>
      </c>
      <c r="D752" s="15" t="s">
        <v>208</v>
      </c>
      <c r="E752" s="15" t="s">
        <v>67</v>
      </c>
      <c r="F752" s="17" t="s">
        <v>110</v>
      </c>
      <c r="G752" s="19" t="s">
        <v>40</v>
      </c>
      <c r="H752" s="15">
        <v>1</v>
      </c>
      <c r="I752" s="22">
        <f t="shared" si="16"/>
        <v>0.05</v>
      </c>
      <c r="J752" s="15">
        <v>44</v>
      </c>
      <c r="K752" s="15"/>
      <c r="L752" s="15"/>
      <c r="M752" s="16"/>
      <c r="N752" s="16"/>
      <c r="O752" s="16"/>
      <c r="P752" s="16"/>
      <c r="Q752" s="16"/>
      <c r="R752" s="16"/>
      <c r="S752" s="16"/>
      <c r="T752" s="20"/>
      <c r="U752" s="16">
        <v>20</v>
      </c>
      <c r="V752" s="16"/>
      <c r="W752" s="16"/>
      <c r="X752" s="16"/>
      <c r="Y752" s="16"/>
      <c r="Z752" s="17"/>
      <c r="AA752" s="16"/>
      <c r="AB752" s="1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spans="1:42" s="22" customFormat="1" x14ac:dyDescent="0.25">
      <c r="A753" s="18">
        <v>41612</v>
      </c>
      <c r="B753" s="16">
        <v>1</v>
      </c>
      <c r="C753" s="15" t="s">
        <v>207</v>
      </c>
      <c r="D753" s="15" t="s">
        <v>208</v>
      </c>
      <c r="E753" s="15" t="s">
        <v>67</v>
      </c>
      <c r="F753" s="17" t="s">
        <v>110</v>
      </c>
      <c r="G753" s="19" t="s">
        <v>40</v>
      </c>
      <c r="H753" s="15">
        <v>1</v>
      </c>
      <c r="I753" s="22">
        <f t="shared" si="16"/>
        <v>0.05</v>
      </c>
      <c r="J753" s="15">
        <v>44</v>
      </c>
      <c r="K753" s="15"/>
      <c r="L753" s="15"/>
      <c r="M753" s="16"/>
      <c r="N753" s="16"/>
      <c r="O753" s="16"/>
      <c r="P753" s="16"/>
      <c r="Q753" s="16"/>
      <c r="R753" s="16"/>
      <c r="S753" s="16"/>
      <c r="T753" s="20"/>
      <c r="U753" s="16">
        <v>20</v>
      </c>
      <c r="V753" s="16"/>
      <c r="W753" s="16"/>
      <c r="X753" s="16"/>
      <c r="Y753" s="16"/>
      <c r="Z753" s="17">
        <f>Y753*H753</f>
        <v>0</v>
      </c>
      <c r="AA753" s="16"/>
      <c r="AB753" s="1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spans="1:42" s="40" customFormat="1" x14ac:dyDescent="0.25">
      <c r="A754" s="18">
        <v>41612</v>
      </c>
      <c r="B754" s="35">
        <v>1</v>
      </c>
      <c r="C754" s="15" t="s">
        <v>207</v>
      </c>
      <c r="D754" s="36" t="s">
        <v>208</v>
      </c>
      <c r="E754" s="36" t="s">
        <v>67</v>
      </c>
      <c r="F754" s="39" t="s">
        <v>110</v>
      </c>
      <c r="G754" s="37" t="s">
        <v>40</v>
      </c>
      <c r="H754" s="36">
        <v>1</v>
      </c>
      <c r="I754" s="22">
        <f t="shared" si="16"/>
        <v>0.05</v>
      </c>
      <c r="J754" s="15">
        <v>44</v>
      </c>
      <c r="K754" s="15"/>
      <c r="L754" s="15"/>
      <c r="M754" s="16"/>
      <c r="N754" s="16"/>
      <c r="O754" s="16"/>
      <c r="P754" s="16"/>
      <c r="Q754" s="35"/>
      <c r="R754" s="16"/>
      <c r="S754" s="16"/>
      <c r="T754" s="20"/>
      <c r="U754" s="16">
        <v>10</v>
      </c>
      <c r="V754" s="16"/>
      <c r="W754" s="16"/>
      <c r="X754" s="16"/>
      <c r="Y754" s="16"/>
      <c r="Z754" s="17">
        <f>Y754*H754</f>
        <v>0</v>
      </c>
      <c r="AA754" s="16"/>
      <c r="AB754" s="16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</row>
    <row r="755" spans="1:42" s="22" customFormat="1" x14ac:dyDescent="0.25">
      <c r="A755" s="18">
        <v>41612</v>
      </c>
      <c r="B755" s="16">
        <v>1</v>
      </c>
      <c r="C755" s="15" t="s">
        <v>207</v>
      </c>
      <c r="D755" s="15" t="s">
        <v>208</v>
      </c>
      <c r="E755" s="15" t="s">
        <v>67</v>
      </c>
      <c r="F755" s="17" t="s">
        <v>110</v>
      </c>
      <c r="G755" s="19" t="s">
        <v>69</v>
      </c>
      <c r="H755" s="15">
        <v>1</v>
      </c>
      <c r="I755" s="22">
        <f t="shared" si="16"/>
        <v>0.05</v>
      </c>
      <c r="J755" s="15">
        <v>44</v>
      </c>
      <c r="K755" s="15"/>
      <c r="L755" s="15"/>
      <c r="M755" s="16"/>
      <c r="N755" s="16"/>
      <c r="O755" s="16"/>
      <c r="P755" s="16"/>
      <c r="Q755" s="16"/>
      <c r="R755" s="16"/>
      <c r="S755" s="16"/>
      <c r="T755" s="20"/>
      <c r="U755" s="16">
        <v>50</v>
      </c>
      <c r="V755" s="16"/>
      <c r="W755" s="16"/>
      <c r="X755" s="16"/>
      <c r="Y755" s="16"/>
      <c r="Z755" s="17">
        <f>Y755*H755</f>
        <v>0</v>
      </c>
      <c r="AA755" s="16"/>
      <c r="AB755" s="1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spans="1:42" s="22" customFormat="1" x14ac:dyDescent="0.25">
      <c r="A756" s="18">
        <v>41612</v>
      </c>
      <c r="B756" s="16">
        <v>1</v>
      </c>
      <c r="C756" s="15" t="s">
        <v>207</v>
      </c>
      <c r="D756" s="15" t="s">
        <v>208</v>
      </c>
      <c r="E756" s="15" t="s">
        <v>67</v>
      </c>
      <c r="F756" s="17" t="s">
        <v>110</v>
      </c>
      <c r="G756" s="19" t="s">
        <v>71</v>
      </c>
      <c r="H756" s="15">
        <v>1</v>
      </c>
      <c r="I756" s="22">
        <f t="shared" si="16"/>
        <v>0.05</v>
      </c>
      <c r="J756" s="15">
        <v>44</v>
      </c>
      <c r="K756" s="15"/>
      <c r="L756" s="15"/>
      <c r="M756" s="16"/>
      <c r="N756" s="16"/>
      <c r="O756" s="16"/>
      <c r="P756" s="16"/>
      <c r="Q756" s="16"/>
      <c r="R756" s="16"/>
      <c r="S756" s="16"/>
      <c r="T756" s="20"/>
      <c r="U756" s="16">
        <v>50</v>
      </c>
      <c r="V756" s="16"/>
      <c r="W756" s="16"/>
      <c r="X756" s="16"/>
      <c r="Y756" s="16"/>
      <c r="Z756" s="17"/>
      <c r="AA756" s="16"/>
      <c r="AB756" s="1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spans="1:42" s="22" customFormat="1" x14ac:dyDescent="0.25">
      <c r="A757" s="18">
        <v>41612</v>
      </c>
      <c r="B757" s="16">
        <v>1</v>
      </c>
      <c r="C757" s="15" t="s">
        <v>207</v>
      </c>
      <c r="D757" s="15" t="s">
        <v>208</v>
      </c>
      <c r="E757" s="15" t="s">
        <v>67</v>
      </c>
      <c r="F757" s="17" t="s">
        <v>110</v>
      </c>
      <c r="G757" s="19" t="s">
        <v>71</v>
      </c>
      <c r="H757" s="15">
        <v>1</v>
      </c>
      <c r="I757" s="22">
        <f t="shared" si="16"/>
        <v>0.05</v>
      </c>
      <c r="J757" s="15">
        <v>44</v>
      </c>
      <c r="K757" s="15"/>
      <c r="L757" s="15"/>
      <c r="M757" s="16"/>
      <c r="N757" s="16"/>
      <c r="O757" s="16"/>
      <c r="P757" s="16"/>
      <c r="Q757" s="16"/>
      <c r="R757" s="16"/>
      <c r="S757" s="16"/>
      <c r="T757" s="20"/>
      <c r="U757" s="16">
        <v>50</v>
      </c>
      <c r="V757" s="16"/>
      <c r="W757" s="16"/>
      <c r="X757" s="16"/>
      <c r="Y757" s="16"/>
      <c r="Z757" s="17"/>
      <c r="AA757" s="16"/>
      <c r="AB757" s="1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spans="1:42" s="22" customFormat="1" x14ac:dyDescent="0.25">
      <c r="A758" s="18">
        <v>41612</v>
      </c>
      <c r="B758" s="16">
        <v>1</v>
      </c>
      <c r="C758" s="15" t="s">
        <v>207</v>
      </c>
      <c r="D758" s="15" t="s">
        <v>208</v>
      </c>
      <c r="E758" s="15" t="s">
        <v>67</v>
      </c>
      <c r="F758" s="17" t="s">
        <v>110</v>
      </c>
      <c r="G758" s="19" t="s">
        <v>71</v>
      </c>
      <c r="H758" s="15">
        <v>1</v>
      </c>
      <c r="I758" s="22">
        <f t="shared" si="16"/>
        <v>0.05</v>
      </c>
      <c r="J758" s="15">
        <v>44</v>
      </c>
      <c r="K758" s="15"/>
      <c r="L758" s="15"/>
      <c r="M758" s="16"/>
      <c r="N758" s="16"/>
      <c r="O758" s="16"/>
      <c r="P758" s="16"/>
      <c r="Q758" s="16"/>
      <c r="R758" s="16"/>
      <c r="S758" s="16"/>
      <c r="T758" s="20"/>
      <c r="U758" s="16">
        <v>50</v>
      </c>
      <c r="V758" s="16"/>
      <c r="W758" s="16"/>
      <c r="X758" s="16"/>
      <c r="Y758" s="16"/>
      <c r="Z758" s="17">
        <f>Y758*H758</f>
        <v>0</v>
      </c>
      <c r="AA758" s="16"/>
      <c r="AB758" s="1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spans="1:42" s="22" customFormat="1" x14ac:dyDescent="0.25">
      <c r="A759" s="18">
        <v>41612</v>
      </c>
      <c r="B759" s="16">
        <v>1</v>
      </c>
      <c r="C759" s="15" t="s">
        <v>207</v>
      </c>
      <c r="D759" s="15" t="s">
        <v>208</v>
      </c>
      <c r="E759" s="15" t="s">
        <v>67</v>
      </c>
      <c r="F759" s="17" t="s">
        <v>110</v>
      </c>
      <c r="G759" s="19" t="s">
        <v>71</v>
      </c>
      <c r="H759" s="15">
        <v>1</v>
      </c>
      <c r="I759" s="22">
        <f t="shared" si="16"/>
        <v>0.05</v>
      </c>
      <c r="J759" s="15">
        <v>44</v>
      </c>
      <c r="K759" s="15"/>
      <c r="L759" s="15"/>
      <c r="M759" s="16"/>
      <c r="N759" s="16"/>
      <c r="O759" s="16"/>
      <c r="P759" s="16"/>
      <c r="Q759" s="16"/>
      <c r="R759" s="16"/>
      <c r="S759" s="16"/>
      <c r="T759" s="20"/>
      <c r="U759" s="16">
        <v>40</v>
      </c>
      <c r="V759" s="16"/>
      <c r="W759" s="16"/>
      <c r="X759" s="16"/>
      <c r="Y759" s="16"/>
      <c r="Z759" s="17"/>
      <c r="AA759" s="16"/>
      <c r="AB759" s="1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spans="1:42" s="22" customFormat="1" x14ac:dyDescent="0.25">
      <c r="A760" s="18">
        <v>41612</v>
      </c>
      <c r="B760" s="16">
        <v>1</v>
      </c>
      <c r="C760" s="15" t="s">
        <v>207</v>
      </c>
      <c r="D760" s="15" t="s">
        <v>208</v>
      </c>
      <c r="E760" s="15" t="s">
        <v>67</v>
      </c>
      <c r="F760" s="17" t="s">
        <v>110</v>
      </c>
      <c r="G760" s="19" t="s">
        <v>71</v>
      </c>
      <c r="H760" s="15">
        <v>1</v>
      </c>
      <c r="I760" s="22">
        <f t="shared" si="16"/>
        <v>0.05</v>
      </c>
      <c r="J760" s="15">
        <v>44</v>
      </c>
      <c r="K760" s="15"/>
      <c r="L760" s="15"/>
      <c r="M760" s="16"/>
      <c r="N760" s="16"/>
      <c r="O760" s="16"/>
      <c r="P760" s="16"/>
      <c r="Q760" s="16"/>
      <c r="R760" s="16"/>
      <c r="S760" s="16"/>
      <c r="T760" s="20"/>
      <c r="U760" s="16">
        <v>40</v>
      </c>
      <c r="V760" s="16"/>
      <c r="W760" s="16"/>
      <c r="X760" s="16"/>
      <c r="Y760" s="16"/>
      <c r="Z760" s="17"/>
      <c r="AA760" s="16"/>
      <c r="AB760" s="1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spans="1:42" s="22" customFormat="1" x14ac:dyDescent="0.25">
      <c r="A761" s="18">
        <v>41612</v>
      </c>
      <c r="B761" s="16">
        <v>1</v>
      </c>
      <c r="C761" s="15" t="s">
        <v>207</v>
      </c>
      <c r="D761" s="15" t="s">
        <v>208</v>
      </c>
      <c r="E761" s="15" t="s">
        <v>67</v>
      </c>
      <c r="F761" s="17" t="s">
        <v>110</v>
      </c>
      <c r="G761" s="19" t="s">
        <v>71</v>
      </c>
      <c r="H761" s="15">
        <v>1</v>
      </c>
      <c r="I761" s="22">
        <f t="shared" si="16"/>
        <v>0.05</v>
      </c>
      <c r="J761" s="15">
        <v>44</v>
      </c>
      <c r="K761" s="15"/>
      <c r="L761" s="15"/>
      <c r="M761" s="16"/>
      <c r="N761" s="16"/>
      <c r="O761" s="16"/>
      <c r="P761" s="16"/>
      <c r="Q761" s="16"/>
      <c r="R761" s="16"/>
      <c r="S761" s="16"/>
      <c r="T761" s="20"/>
      <c r="U761" s="16">
        <v>40</v>
      </c>
      <c r="V761" s="16"/>
      <c r="W761" s="16"/>
      <c r="X761" s="16"/>
      <c r="Y761" s="16"/>
      <c r="Z761" s="17">
        <f>Y761*H761</f>
        <v>0</v>
      </c>
      <c r="AA761" s="16"/>
      <c r="AB761" s="1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spans="1:42" s="22" customFormat="1" x14ac:dyDescent="0.25">
      <c r="A762" s="18">
        <v>41612</v>
      </c>
      <c r="B762" s="16">
        <v>1</v>
      </c>
      <c r="C762" s="15" t="s">
        <v>207</v>
      </c>
      <c r="D762" s="15" t="s">
        <v>208</v>
      </c>
      <c r="E762" s="15" t="s">
        <v>67</v>
      </c>
      <c r="F762" s="17" t="s">
        <v>110</v>
      </c>
      <c r="G762" s="19" t="s">
        <v>71</v>
      </c>
      <c r="H762" s="15">
        <v>1</v>
      </c>
      <c r="I762" s="22">
        <f t="shared" si="16"/>
        <v>0.05</v>
      </c>
      <c r="J762" s="15">
        <v>44</v>
      </c>
      <c r="K762" s="15"/>
      <c r="L762" s="15"/>
      <c r="M762" s="16"/>
      <c r="N762" s="16"/>
      <c r="O762" s="16"/>
      <c r="P762" s="16"/>
      <c r="Q762" s="16"/>
      <c r="R762" s="16"/>
      <c r="S762" s="16"/>
      <c r="T762" s="20"/>
      <c r="U762" s="16">
        <v>15</v>
      </c>
      <c r="V762" s="16"/>
      <c r="W762" s="16"/>
      <c r="X762" s="16"/>
      <c r="Y762" s="16"/>
      <c r="Z762" s="17"/>
      <c r="AA762" s="16"/>
      <c r="AB762" s="1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 spans="1:42" s="22" customFormat="1" x14ac:dyDescent="0.25">
      <c r="A763" s="18">
        <v>41612</v>
      </c>
      <c r="B763" s="16">
        <v>1</v>
      </c>
      <c r="C763" s="15" t="s">
        <v>207</v>
      </c>
      <c r="D763" s="15" t="s">
        <v>208</v>
      </c>
      <c r="E763" s="15" t="s">
        <v>67</v>
      </c>
      <c r="F763" s="17" t="s">
        <v>110</v>
      </c>
      <c r="G763" s="19" t="s">
        <v>71</v>
      </c>
      <c r="H763" s="15">
        <v>1</v>
      </c>
      <c r="I763" s="22">
        <f t="shared" si="16"/>
        <v>0.05</v>
      </c>
      <c r="J763" s="15">
        <v>44</v>
      </c>
      <c r="K763" s="15"/>
      <c r="L763" s="15"/>
      <c r="M763" s="16"/>
      <c r="N763" s="16"/>
      <c r="O763" s="16"/>
      <c r="P763" s="16"/>
      <c r="Q763" s="16"/>
      <c r="R763" s="16"/>
      <c r="S763" s="16"/>
      <c r="T763" s="20"/>
      <c r="U763" s="16">
        <v>15</v>
      </c>
      <c r="V763" s="16"/>
      <c r="W763" s="16"/>
      <c r="X763" s="16"/>
      <c r="Y763" s="16"/>
      <c r="Z763" s="17">
        <f>Y763*H763</f>
        <v>0</v>
      </c>
      <c r="AA763" s="16"/>
      <c r="AB763" s="1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spans="1:42" s="22" customFormat="1" x14ac:dyDescent="0.25">
      <c r="A764" s="18">
        <v>41612</v>
      </c>
      <c r="B764" s="16">
        <v>1</v>
      </c>
      <c r="C764" s="15" t="s">
        <v>207</v>
      </c>
      <c r="D764" s="15" t="s">
        <v>208</v>
      </c>
      <c r="E764" s="15" t="s">
        <v>67</v>
      </c>
      <c r="F764" s="17" t="s">
        <v>110</v>
      </c>
      <c r="G764" s="19" t="s">
        <v>71</v>
      </c>
      <c r="H764" s="15">
        <v>1</v>
      </c>
      <c r="I764" s="22">
        <f t="shared" si="16"/>
        <v>0.05</v>
      </c>
      <c r="J764" s="15">
        <v>44</v>
      </c>
      <c r="K764" s="15"/>
      <c r="L764" s="15"/>
      <c r="M764" s="16"/>
      <c r="N764" s="16"/>
      <c r="O764" s="16"/>
      <c r="P764" s="16"/>
      <c r="Q764" s="16"/>
      <c r="R764" s="16"/>
      <c r="S764" s="16"/>
      <c r="T764" s="20"/>
      <c r="U764" s="16">
        <v>30</v>
      </c>
      <c r="V764" s="16"/>
      <c r="W764" s="16"/>
      <c r="X764" s="16"/>
      <c r="Y764" s="16"/>
      <c r="Z764" s="17"/>
      <c r="AA764" s="16"/>
      <c r="AB764" s="1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spans="1:42" s="22" customFormat="1" x14ac:dyDescent="0.25">
      <c r="A765" s="18">
        <v>41612</v>
      </c>
      <c r="B765" s="16">
        <v>1</v>
      </c>
      <c r="C765" s="15" t="s">
        <v>207</v>
      </c>
      <c r="D765" s="15" t="s">
        <v>208</v>
      </c>
      <c r="E765" s="15" t="s">
        <v>67</v>
      </c>
      <c r="F765" s="17" t="s">
        <v>110</v>
      </c>
      <c r="G765" s="19" t="s">
        <v>71</v>
      </c>
      <c r="H765" s="15">
        <v>1</v>
      </c>
      <c r="I765" s="22">
        <f t="shared" si="16"/>
        <v>0.05</v>
      </c>
      <c r="J765" s="15">
        <v>44</v>
      </c>
      <c r="K765" s="15"/>
      <c r="L765" s="15"/>
      <c r="M765" s="16"/>
      <c r="N765" s="16"/>
      <c r="O765" s="16"/>
      <c r="P765" s="16"/>
      <c r="Q765" s="16"/>
      <c r="R765" s="16"/>
      <c r="S765" s="16"/>
      <c r="T765" s="20"/>
      <c r="U765" s="16">
        <v>30</v>
      </c>
      <c r="V765" s="16"/>
      <c r="W765" s="16"/>
      <c r="X765" s="16"/>
      <c r="Y765" s="16"/>
      <c r="Z765" s="17"/>
      <c r="AA765" s="16"/>
      <c r="AB765" s="1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spans="1:42" s="22" customFormat="1" x14ac:dyDescent="0.25">
      <c r="A766" s="18">
        <v>41612</v>
      </c>
      <c r="B766" s="16">
        <v>1</v>
      </c>
      <c r="C766" s="15" t="s">
        <v>207</v>
      </c>
      <c r="D766" s="15" t="s">
        <v>208</v>
      </c>
      <c r="E766" s="15" t="s">
        <v>67</v>
      </c>
      <c r="F766" s="17" t="s">
        <v>110</v>
      </c>
      <c r="G766" s="19" t="s">
        <v>71</v>
      </c>
      <c r="H766" s="15">
        <v>1</v>
      </c>
      <c r="I766" s="22">
        <f t="shared" si="16"/>
        <v>0.05</v>
      </c>
      <c r="J766" s="15">
        <v>44</v>
      </c>
      <c r="K766" s="15"/>
      <c r="L766" s="15"/>
      <c r="M766" s="16"/>
      <c r="N766" s="16"/>
      <c r="O766" s="16"/>
      <c r="P766" s="16"/>
      <c r="Q766" s="16"/>
      <c r="R766" s="16"/>
      <c r="S766" s="16"/>
      <c r="T766" s="20"/>
      <c r="U766" s="16">
        <v>30</v>
      </c>
      <c r="V766" s="16"/>
      <c r="W766" s="16"/>
      <c r="X766" s="16"/>
      <c r="Y766" s="16"/>
      <c r="Z766" s="17"/>
      <c r="AA766" s="16"/>
      <c r="AB766" s="1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spans="1:42" s="22" customFormat="1" x14ac:dyDescent="0.25">
      <c r="A767" s="18">
        <v>41612</v>
      </c>
      <c r="B767" s="16">
        <v>1</v>
      </c>
      <c r="C767" s="15" t="s">
        <v>207</v>
      </c>
      <c r="D767" s="15" t="s">
        <v>208</v>
      </c>
      <c r="E767" s="15" t="s">
        <v>67</v>
      </c>
      <c r="F767" s="17" t="s">
        <v>110</v>
      </c>
      <c r="G767" s="19" t="s">
        <v>71</v>
      </c>
      <c r="H767" s="15">
        <v>1</v>
      </c>
      <c r="I767" s="22">
        <f t="shared" si="16"/>
        <v>0.05</v>
      </c>
      <c r="J767" s="15">
        <v>44</v>
      </c>
      <c r="K767" s="15"/>
      <c r="L767" s="15"/>
      <c r="M767" s="16"/>
      <c r="N767" s="16"/>
      <c r="O767" s="16"/>
      <c r="P767" s="16"/>
      <c r="Q767" s="16"/>
      <c r="R767" s="16"/>
      <c r="S767" s="16"/>
      <c r="T767" s="20"/>
      <c r="U767" s="16">
        <v>30</v>
      </c>
      <c r="V767" s="16"/>
      <c r="W767" s="16"/>
      <c r="X767" s="16"/>
      <c r="Y767" s="16"/>
      <c r="Z767" s="17">
        <f>Y767*H767</f>
        <v>0</v>
      </c>
      <c r="AA767" s="16"/>
      <c r="AB767" s="1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spans="1:42" s="22" customFormat="1" x14ac:dyDescent="0.25">
      <c r="A768" s="18">
        <v>41612</v>
      </c>
      <c r="B768" s="16">
        <v>1</v>
      </c>
      <c r="C768" s="15" t="s">
        <v>207</v>
      </c>
      <c r="D768" s="15" t="s">
        <v>208</v>
      </c>
      <c r="E768" s="15" t="s">
        <v>67</v>
      </c>
      <c r="F768" s="17" t="s">
        <v>110</v>
      </c>
      <c r="G768" s="19" t="s">
        <v>71</v>
      </c>
      <c r="H768" s="15">
        <v>1</v>
      </c>
      <c r="I768" s="22">
        <f t="shared" si="16"/>
        <v>0.05</v>
      </c>
      <c r="J768" s="15">
        <v>44</v>
      </c>
      <c r="K768" s="15"/>
      <c r="L768" s="15"/>
      <c r="M768" s="16"/>
      <c r="N768" s="16"/>
      <c r="O768" s="16"/>
      <c r="P768" s="16"/>
      <c r="Q768" s="16"/>
      <c r="R768" s="16"/>
      <c r="S768" s="16"/>
      <c r="T768" s="20"/>
      <c r="U768" s="16">
        <v>20</v>
      </c>
      <c r="V768" s="16"/>
      <c r="W768" s="16"/>
      <c r="X768" s="16"/>
      <c r="Y768" s="16"/>
      <c r="Z768" s="17"/>
      <c r="AA768" s="16"/>
      <c r="AB768" s="1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spans="1:42" s="22" customFormat="1" x14ac:dyDescent="0.25">
      <c r="A769" s="18">
        <v>41612</v>
      </c>
      <c r="B769" s="16">
        <v>1</v>
      </c>
      <c r="C769" s="15" t="s">
        <v>207</v>
      </c>
      <c r="D769" s="15" t="s">
        <v>208</v>
      </c>
      <c r="E769" s="15" t="s">
        <v>67</v>
      </c>
      <c r="F769" s="17" t="s">
        <v>110</v>
      </c>
      <c r="G769" s="19" t="s">
        <v>71</v>
      </c>
      <c r="H769" s="15">
        <v>1</v>
      </c>
      <c r="I769" s="22">
        <f t="shared" si="16"/>
        <v>0.05</v>
      </c>
      <c r="J769" s="15">
        <v>44</v>
      </c>
      <c r="K769" s="15"/>
      <c r="L769" s="15"/>
      <c r="M769" s="16"/>
      <c r="N769" s="16"/>
      <c r="O769" s="16"/>
      <c r="P769" s="16"/>
      <c r="Q769" s="16"/>
      <c r="R769" s="16"/>
      <c r="S769" s="16"/>
      <c r="T769" s="20"/>
      <c r="U769" s="16">
        <v>20</v>
      </c>
      <c r="V769" s="16"/>
      <c r="W769" s="16"/>
      <c r="X769" s="16"/>
      <c r="Y769" s="16"/>
      <c r="Z769" s="17"/>
      <c r="AA769" s="16"/>
      <c r="AB769" s="1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spans="1:42" s="22" customFormat="1" x14ac:dyDescent="0.25">
      <c r="A770" s="18">
        <v>41612</v>
      </c>
      <c r="B770" s="16">
        <v>1</v>
      </c>
      <c r="C770" s="15" t="s">
        <v>207</v>
      </c>
      <c r="D770" s="15" t="s">
        <v>208</v>
      </c>
      <c r="E770" s="15" t="s">
        <v>67</v>
      </c>
      <c r="F770" s="17" t="s">
        <v>110</v>
      </c>
      <c r="G770" s="19" t="s">
        <v>71</v>
      </c>
      <c r="H770" s="15">
        <v>1</v>
      </c>
      <c r="I770" s="22">
        <f t="shared" ref="I770:I833" si="17">H770/20</f>
        <v>0.05</v>
      </c>
      <c r="J770" s="15">
        <v>44</v>
      </c>
      <c r="K770" s="15"/>
      <c r="L770" s="15"/>
      <c r="M770" s="16"/>
      <c r="N770" s="16"/>
      <c r="O770" s="16"/>
      <c r="P770" s="16"/>
      <c r="Q770" s="16"/>
      <c r="R770" s="16"/>
      <c r="S770" s="16"/>
      <c r="T770" s="20"/>
      <c r="U770" s="16">
        <v>20</v>
      </c>
      <c r="V770" s="16"/>
      <c r="W770" s="16"/>
      <c r="X770" s="16"/>
      <c r="Y770" s="16"/>
      <c r="Z770" s="17">
        <f>Y770*H770</f>
        <v>0</v>
      </c>
      <c r="AA770" s="16"/>
      <c r="AB770" s="1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spans="1:42" s="22" customFormat="1" x14ac:dyDescent="0.25">
      <c r="A771" s="18">
        <v>41612</v>
      </c>
      <c r="B771" s="16">
        <v>1</v>
      </c>
      <c r="C771" s="15" t="s">
        <v>207</v>
      </c>
      <c r="D771" s="15" t="s">
        <v>208</v>
      </c>
      <c r="E771" s="15" t="s">
        <v>67</v>
      </c>
      <c r="F771" s="17" t="s">
        <v>110</v>
      </c>
      <c r="G771" s="19" t="s">
        <v>71</v>
      </c>
      <c r="H771" s="15">
        <v>1</v>
      </c>
      <c r="I771" s="22">
        <f t="shared" si="17"/>
        <v>0.05</v>
      </c>
      <c r="J771" s="15">
        <v>44</v>
      </c>
      <c r="K771" s="15"/>
      <c r="L771" s="15"/>
      <c r="M771" s="16"/>
      <c r="N771" s="16"/>
      <c r="O771" s="16"/>
      <c r="P771" s="16"/>
      <c r="Q771" s="16"/>
      <c r="R771" s="16"/>
      <c r="S771" s="16"/>
      <c r="T771" s="20"/>
      <c r="U771" s="16">
        <v>5</v>
      </c>
      <c r="V771" s="16"/>
      <c r="W771" s="16"/>
      <c r="X771" s="16"/>
      <c r="Y771" s="16"/>
      <c r="Z771" s="17">
        <f>Y771*H771</f>
        <v>0</v>
      </c>
      <c r="AA771" s="16"/>
      <c r="AB771" s="1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spans="1:42" s="22" customFormat="1" x14ac:dyDescent="0.25">
      <c r="A772" s="18">
        <v>41612</v>
      </c>
      <c r="B772" s="16">
        <v>1</v>
      </c>
      <c r="C772" s="15" t="s">
        <v>207</v>
      </c>
      <c r="D772" s="15" t="s">
        <v>208</v>
      </c>
      <c r="E772" s="15" t="s">
        <v>67</v>
      </c>
      <c r="F772" s="17" t="s">
        <v>110</v>
      </c>
      <c r="G772" s="19" t="s">
        <v>71</v>
      </c>
      <c r="H772" s="15">
        <v>1</v>
      </c>
      <c r="I772" s="22">
        <f t="shared" si="17"/>
        <v>0.05</v>
      </c>
      <c r="J772" s="15">
        <v>44</v>
      </c>
      <c r="K772" s="15"/>
      <c r="L772" s="15"/>
      <c r="M772" s="16"/>
      <c r="N772" s="16"/>
      <c r="O772" s="16"/>
      <c r="P772" s="16"/>
      <c r="Q772" s="16"/>
      <c r="R772" s="16"/>
      <c r="S772" s="16"/>
      <c r="T772" s="20"/>
      <c r="U772" s="16">
        <v>25</v>
      </c>
      <c r="V772" s="16"/>
      <c r="W772" s="16"/>
      <c r="X772" s="16"/>
      <c r="Y772" s="16"/>
      <c r="Z772" s="17"/>
      <c r="AA772" s="16"/>
      <c r="AB772" s="1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 spans="1:42" s="22" customFormat="1" x14ac:dyDescent="0.25">
      <c r="A773" s="18">
        <v>41612</v>
      </c>
      <c r="B773" s="16">
        <v>1</v>
      </c>
      <c r="C773" s="15" t="s">
        <v>207</v>
      </c>
      <c r="D773" s="15" t="s">
        <v>208</v>
      </c>
      <c r="E773" s="15" t="s">
        <v>67</v>
      </c>
      <c r="F773" s="17" t="s">
        <v>110</v>
      </c>
      <c r="G773" s="19" t="s">
        <v>71</v>
      </c>
      <c r="H773" s="15">
        <v>1</v>
      </c>
      <c r="I773" s="22">
        <f t="shared" si="17"/>
        <v>0.05</v>
      </c>
      <c r="J773" s="15">
        <v>44</v>
      </c>
      <c r="K773" s="15"/>
      <c r="L773" s="15"/>
      <c r="M773" s="16"/>
      <c r="N773" s="16"/>
      <c r="O773" s="16"/>
      <c r="P773" s="16"/>
      <c r="Q773" s="16"/>
      <c r="R773" s="16"/>
      <c r="S773" s="16"/>
      <c r="T773" s="20"/>
      <c r="U773" s="16">
        <v>25</v>
      </c>
      <c r="V773" s="16"/>
      <c r="W773" s="16"/>
      <c r="X773" s="16"/>
      <c r="Y773" s="16"/>
      <c r="Z773" s="17">
        <f>Y773*H773</f>
        <v>0</v>
      </c>
      <c r="AA773" s="16"/>
      <c r="AB773" s="1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 spans="1:42" s="22" customFormat="1" x14ac:dyDescent="0.25">
      <c r="A774" s="18">
        <v>41612</v>
      </c>
      <c r="B774" s="16">
        <v>1</v>
      </c>
      <c r="C774" s="15" t="s">
        <v>207</v>
      </c>
      <c r="D774" s="15" t="s">
        <v>208</v>
      </c>
      <c r="E774" s="15" t="s">
        <v>67</v>
      </c>
      <c r="F774" s="17" t="s">
        <v>110</v>
      </c>
      <c r="G774" s="19" t="s">
        <v>71</v>
      </c>
      <c r="H774" s="15">
        <v>1</v>
      </c>
      <c r="I774" s="22">
        <f t="shared" si="17"/>
        <v>0.05</v>
      </c>
      <c r="J774" s="15">
        <v>44</v>
      </c>
      <c r="K774" s="15"/>
      <c r="L774" s="15"/>
      <c r="M774" s="16"/>
      <c r="N774" s="16"/>
      <c r="O774" s="16"/>
      <c r="P774" s="16"/>
      <c r="Q774" s="16"/>
      <c r="R774" s="16"/>
      <c r="S774" s="16"/>
      <c r="T774" s="20"/>
      <c r="U774" s="16">
        <v>10</v>
      </c>
      <c r="V774" s="16"/>
      <c r="W774" s="16"/>
      <c r="X774" s="16"/>
      <c r="Y774" s="16"/>
      <c r="Z774" s="17"/>
      <c r="AA774" s="16"/>
      <c r="AB774" s="1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spans="1:42" s="22" customFormat="1" x14ac:dyDescent="0.25">
      <c r="A775" s="18">
        <v>41612</v>
      </c>
      <c r="B775" s="16">
        <v>1</v>
      </c>
      <c r="C775" s="15" t="s">
        <v>207</v>
      </c>
      <c r="D775" s="15" t="s">
        <v>208</v>
      </c>
      <c r="E775" s="15" t="s">
        <v>67</v>
      </c>
      <c r="F775" s="17" t="s">
        <v>110</v>
      </c>
      <c r="G775" s="19" t="s">
        <v>71</v>
      </c>
      <c r="H775" s="15">
        <v>1</v>
      </c>
      <c r="I775" s="22">
        <f t="shared" si="17"/>
        <v>0.05</v>
      </c>
      <c r="J775" s="15">
        <v>44</v>
      </c>
      <c r="K775" s="15"/>
      <c r="L775" s="15"/>
      <c r="M775" s="16"/>
      <c r="N775" s="16"/>
      <c r="O775" s="16"/>
      <c r="P775" s="16"/>
      <c r="Q775" s="16"/>
      <c r="R775" s="16"/>
      <c r="S775" s="16"/>
      <c r="T775" s="20"/>
      <c r="U775" s="16">
        <v>10</v>
      </c>
      <c r="V775" s="16"/>
      <c r="W775" s="16"/>
      <c r="X775" s="16"/>
      <c r="Y775" s="16"/>
      <c r="Z775" s="17">
        <f>Y775*H775</f>
        <v>0</v>
      </c>
      <c r="AA775" s="16"/>
      <c r="AB775" s="1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spans="1:42" s="22" customFormat="1" x14ac:dyDescent="0.25">
      <c r="A776" s="18">
        <v>41612</v>
      </c>
      <c r="B776" s="16">
        <v>1</v>
      </c>
      <c r="C776" s="15" t="s">
        <v>207</v>
      </c>
      <c r="D776" s="15" t="s">
        <v>208</v>
      </c>
      <c r="E776" s="15" t="s">
        <v>67</v>
      </c>
      <c r="F776" s="17" t="s">
        <v>110</v>
      </c>
      <c r="G776" s="19" t="s">
        <v>71</v>
      </c>
      <c r="H776" s="15">
        <v>1</v>
      </c>
      <c r="I776" s="22">
        <f t="shared" si="17"/>
        <v>0.05</v>
      </c>
      <c r="J776" s="15">
        <v>44</v>
      </c>
      <c r="K776" s="15"/>
      <c r="L776" s="15"/>
      <c r="M776" s="16"/>
      <c r="N776" s="16"/>
      <c r="O776" s="16"/>
      <c r="P776" s="16"/>
      <c r="Q776" s="16"/>
      <c r="R776" s="16"/>
      <c r="S776" s="16"/>
      <c r="T776" s="20"/>
      <c r="U776" s="16">
        <v>35</v>
      </c>
      <c r="V776" s="16"/>
      <c r="W776" s="16"/>
      <c r="X776" s="16"/>
      <c r="Y776" s="16"/>
      <c r="Z776" s="17"/>
      <c r="AA776" s="16"/>
      <c r="AB776" s="1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spans="1:42" s="22" customFormat="1" x14ac:dyDescent="0.25">
      <c r="A777" s="18">
        <v>41612</v>
      </c>
      <c r="B777" s="16">
        <v>1</v>
      </c>
      <c r="C777" s="15" t="s">
        <v>207</v>
      </c>
      <c r="D777" s="15" t="s">
        <v>208</v>
      </c>
      <c r="E777" s="15" t="s">
        <v>67</v>
      </c>
      <c r="F777" s="17" t="s">
        <v>110</v>
      </c>
      <c r="G777" s="19" t="s">
        <v>71</v>
      </c>
      <c r="H777" s="15">
        <v>1</v>
      </c>
      <c r="I777" s="22">
        <f t="shared" si="17"/>
        <v>0.05</v>
      </c>
      <c r="J777" s="15">
        <v>44</v>
      </c>
      <c r="K777" s="15"/>
      <c r="L777" s="15"/>
      <c r="M777" s="16"/>
      <c r="N777" s="16"/>
      <c r="O777" s="16"/>
      <c r="P777" s="16"/>
      <c r="Q777" s="16"/>
      <c r="R777" s="16"/>
      <c r="S777" s="16"/>
      <c r="T777" s="20"/>
      <c r="U777" s="16">
        <v>35</v>
      </c>
      <c r="V777" s="16"/>
      <c r="W777" s="16"/>
      <c r="X777" s="16"/>
      <c r="Y777" s="16"/>
      <c r="Z777" s="17"/>
      <c r="AA777" s="16"/>
      <c r="AB777" s="1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spans="1:42" s="22" customFormat="1" x14ac:dyDescent="0.25">
      <c r="A778" s="18">
        <v>41612</v>
      </c>
      <c r="B778" s="16">
        <v>1</v>
      </c>
      <c r="C778" s="15" t="s">
        <v>207</v>
      </c>
      <c r="D778" s="15" t="s">
        <v>208</v>
      </c>
      <c r="E778" s="15" t="s">
        <v>67</v>
      </c>
      <c r="F778" s="17" t="s">
        <v>110</v>
      </c>
      <c r="G778" s="19" t="s">
        <v>71</v>
      </c>
      <c r="H778" s="15">
        <v>1</v>
      </c>
      <c r="I778" s="22">
        <f t="shared" si="17"/>
        <v>0.05</v>
      </c>
      <c r="J778" s="15">
        <v>44</v>
      </c>
      <c r="K778" s="15"/>
      <c r="L778" s="15"/>
      <c r="M778" s="16"/>
      <c r="N778" s="16"/>
      <c r="O778" s="16"/>
      <c r="P778" s="16"/>
      <c r="Q778" s="16"/>
      <c r="R778" s="16"/>
      <c r="S778" s="16"/>
      <c r="T778" s="20"/>
      <c r="U778" s="16">
        <v>35</v>
      </c>
      <c r="V778" s="16"/>
      <c r="W778" s="16"/>
      <c r="X778" s="16"/>
      <c r="Y778" s="16"/>
      <c r="Z778" s="17">
        <f>Y778*H778</f>
        <v>0</v>
      </c>
      <c r="AA778" s="16"/>
      <c r="AB778" s="1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 spans="1:42" s="22" customFormat="1" x14ac:dyDescent="0.25">
      <c r="A779" s="18">
        <v>41612</v>
      </c>
      <c r="B779" s="16">
        <v>1</v>
      </c>
      <c r="C779" s="15" t="s">
        <v>207</v>
      </c>
      <c r="D779" s="15" t="s">
        <v>209</v>
      </c>
      <c r="E779" s="15" t="s">
        <v>67</v>
      </c>
      <c r="F779" s="17" t="s">
        <v>110</v>
      </c>
      <c r="G779" s="19" t="s">
        <v>40</v>
      </c>
      <c r="H779" s="15">
        <v>1</v>
      </c>
      <c r="I779" s="22">
        <f t="shared" si="17"/>
        <v>0.05</v>
      </c>
      <c r="J779" s="15">
        <v>44</v>
      </c>
      <c r="K779" s="15"/>
      <c r="L779" s="15"/>
      <c r="M779" s="16"/>
      <c r="N779" s="16"/>
      <c r="O779" s="16"/>
      <c r="P779" s="16"/>
      <c r="Q779" s="16"/>
      <c r="R779" s="16"/>
      <c r="S779" s="16"/>
      <c r="T779" s="20"/>
      <c r="U779" s="16">
        <v>5</v>
      </c>
      <c r="V779" s="16"/>
      <c r="W779" s="16"/>
      <c r="X779" s="16"/>
      <c r="Y779" s="16"/>
      <c r="Z779" s="17"/>
      <c r="AA779" s="16"/>
      <c r="AB779" s="1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spans="1:42" s="22" customFormat="1" x14ac:dyDescent="0.25">
      <c r="A780" s="18">
        <v>41612</v>
      </c>
      <c r="B780" s="16">
        <v>1</v>
      </c>
      <c r="C780" s="15" t="s">
        <v>207</v>
      </c>
      <c r="D780" s="15" t="s">
        <v>209</v>
      </c>
      <c r="E780" s="15" t="s">
        <v>67</v>
      </c>
      <c r="F780" s="17" t="s">
        <v>110</v>
      </c>
      <c r="G780" s="19" t="s">
        <v>40</v>
      </c>
      <c r="H780" s="15">
        <v>1</v>
      </c>
      <c r="I780" s="22">
        <f t="shared" si="17"/>
        <v>0.05</v>
      </c>
      <c r="J780" s="15">
        <v>44</v>
      </c>
      <c r="K780" s="15"/>
      <c r="L780" s="15"/>
      <c r="M780" s="16"/>
      <c r="N780" s="16"/>
      <c r="O780" s="16"/>
      <c r="P780" s="16"/>
      <c r="Q780" s="16"/>
      <c r="R780" s="16"/>
      <c r="S780" s="16"/>
      <c r="T780" s="20"/>
      <c r="U780" s="16">
        <v>5</v>
      </c>
      <c r="V780" s="16"/>
      <c r="W780" s="16"/>
      <c r="X780" s="16"/>
      <c r="Y780" s="16"/>
      <c r="Z780" s="17">
        <f>Y780*H780</f>
        <v>0</v>
      </c>
      <c r="AA780" s="16"/>
      <c r="AB780" s="1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spans="1:42" s="22" customFormat="1" x14ac:dyDescent="0.25">
      <c r="A781" s="18">
        <v>41612</v>
      </c>
      <c r="B781" s="16">
        <v>1</v>
      </c>
      <c r="C781" s="15" t="s">
        <v>207</v>
      </c>
      <c r="D781" s="15" t="s">
        <v>209</v>
      </c>
      <c r="E781" s="15" t="s">
        <v>67</v>
      </c>
      <c r="F781" s="17" t="s">
        <v>110</v>
      </c>
      <c r="G781" s="19" t="s">
        <v>40</v>
      </c>
      <c r="H781" s="15">
        <v>1</v>
      </c>
      <c r="I781" s="22">
        <f t="shared" si="17"/>
        <v>0.05</v>
      </c>
      <c r="J781" s="15">
        <v>44</v>
      </c>
      <c r="K781" s="15"/>
      <c r="L781" s="15"/>
      <c r="M781" s="16"/>
      <c r="N781" s="16"/>
      <c r="O781" s="16"/>
      <c r="P781" s="16"/>
      <c r="Q781" s="16"/>
      <c r="R781" s="16"/>
      <c r="S781" s="16"/>
      <c r="T781" s="20"/>
      <c r="U781" s="16">
        <v>10</v>
      </c>
      <c r="V781" s="16"/>
      <c r="W781" s="16"/>
      <c r="X781" s="16"/>
      <c r="Y781" s="16"/>
      <c r="Z781" s="17"/>
      <c r="AA781" s="16"/>
      <c r="AB781" s="1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spans="1:42" s="22" customFormat="1" x14ac:dyDescent="0.25">
      <c r="A782" s="18">
        <v>41612</v>
      </c>
      <c r="B782" s="16">
        <v>1</v>
      </c>
      <c r="C782" s="15" t="s">
        <v>207</v>
      </c>
      <c r="D782" s="15" t="s">
        <v>209</v>
      </c>
      <c r="E782" s="15" t="s">
        <v>67</v>
      </c>
      <c r="F782" s="17" t="s">
        <v>110</v>
      </c>
      <c r="G782" s="19" t="s">
        <v>40</v>
      </c>
      <c r="H782" s="15">
        <v>1</v>
      </c>
      <c r="I782" s="22">
        <f t="shared" si="17"/>
        <v>0.05</v>
      </c>
      <c r="J782" s="15">
        <v>44</v>
      </c>
      <c r="K782" s="15"/>
      <c r="L782" s="15"/>
      <c r="M782" s="16"/>
      <c r="N782" s="16"/>
      <c r="O782" s="16"/>
      <c r="P782" s="16"/>
      <c r="Q782" s="16"/>
      <c r="R782" s="16"/>
      <c r="S782" s="16"/>
      <c r="T782" s="20"/>
      <c r="U782" s="16">
        <v>10</v>
      </c>
      <c r="V782" s="16"/>
      <c r="W782" s="16"/>
      <c r="X782" s="16"/>
      <c r="Y782" s="16"/>
      <c r="Z782" s="17"/>
      <c r="AA782" s="16"/>
      <c r="AB782" s="1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spans="1:42" s="22" customFormat="1" x14ac:dyDescent="0.25">
      <c r="A783" s="18">
        <v>41612</v>
      </c>
      <c r="B783" s="16">
        <v>1</v>
      </c>
      <c r="C783" s="15" t="s">
        <v>207</v>
      </c>
      <c r="D783" s="15" t="s">
        <v>209</v>
      </c>
      <c r="E783" s="15" t="s">
        <v>67</v>
      </c>
      <c r="F783" s="17" t="s">
        <v>110</v>
      </c>
      <c r="G783" s="19" t="s">
        <v>40</v>
      </c>
      <c r="H783" s="15">
        <v>1</v>
      </c>
      <c r="I783" s="22">
        <f t="shared" si="17"/>
        <v>0.05</v>
      </c>
      <c r="J783" s="15">
        <v>44</v>
      </c>
      <c r="K783" s="15"/>
      <c r="L783" s="15"/>
      <c r="M783" s="16"/>
      <c r="N783" s="16"/>
      <c r="O783" s="16"/>
      <c r="P783" s="16"/>
      <c r="Q783" s="16"/>
      <c r="R783" s="16"/>
      <c r="S783" s="16"/>
      <c r="T783" s="20"/>
      <c r="U783" s="16">
        <v>10</v>
      </c>
      <c r="V783" s="16"/>
      <c r="W783" s="16"/>
      <c r="X783" s="16"/>
      <c r="Y783" s="16"/>
      <c r="Z783" s="17"/>
      <c r="AA783" s="16"/>
      <c r="AB783" s="1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spans="1:42" s="22" customFormat="1" x14ac:dyDescent="0.25">
      <c r="A784" s="18">
        <v>41612</v>
      </c>
      <c r="B784" s="16">
        <v>1</v>
      </c>
      <c r="C784" s="15" t="s">
        <v>207</v>
      </c>
      <c r="D784" s="15" t="s">
        <v>209</v>
      </c>
      <c r="E784" s="15" t="s">
        <v>67</v>
      </c>
      <c r="F784" s="17" t="s">
        <v>110</v>
      </c>
      <c r="G784" s="19" t="s">
        <v>40</v>
      </c>
      <c r="H784" s="15">
        <v>1</v>
      </c>
      <c r="I784" s="22">
        <f t="shared" si="17"/>
        <v>0.05</v>
      </c>
      <c r="J784" s="15">
        <v>44</v>
      </c>
      <c r="K784" s="15"/>
      <c r="L784" s="15"/>
      <c r="M784" s="16"/>
      <c r="N784" s="16"/>
      <c r="O784" s="16"/>
      <c r="P784" s="16"/>
      <c r="Q784" s="16"/>
      <c r="R784" s="16"/>
      <c r="S784" s="16"/>
      <c r="T784" s="20"/>
      <c r="U784" s="16">
        <v>10</v>
      </c>
      <c r="V784" s="16"/>
      <c r="W784" s="16"/>
      <c r="X784" s="16"/>
      <c r="Y784" s="16"/>
      <c r="Z784" s="17"/>
      <c r="AA784" s="16"/>
      <c r="AB784" s="1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spans="1:42" s="22" customFormat="1" x14ac:dyDescent="0.25">
      <c r="A785" s="18">
        <v>41612</v>
      </c>
      <c r="B785" s="16">
        <v>1</v>
      </c>
      <c r="C785" s="15" t="s">
        <v>207</v>
      </c>
      <c r="D785" s="15" t="s">
        <v>209</v>
      </c>
      <c r="E785" s="15" t="s">
        <v>67</v>
      </c>
      <c r="F785" s="17" t="s">
        <v>110</v>
      </c>
      <c r="G785" s="19" t="s">
        <v>40</v>
      </c>
      <c r="H785" s="15">
        <v>1</v>
      </c>
      <c r="I785" s="22">
        <f t="shared" si="17"/>
        <v>0.05</v>
      </c>
      <c r="J785" s="15">
        <v>44</v>
      </c>
      <c r="K785" s="15"/>
      <c r="L785" s="15"/>
      <c r="M785" s="16"/>
      <c r="N785" s="16"/>
      <c r="O785" s="16"/>
      <c r="P785" s="16"/>
      <c r="Q785" s="16"/>
      <c r="R785" s="16"/>
      <c r="S785" s="16"/>
      <c r="T785" s="20"/>
      <c r="U785" s="16">
        <v>10</v>
      </c>
      <c r="V785" s="16"/>
      <c r="W785" s="16"/>
      <c r="X785" s="16"/>
      <c r="Y785" s="16"/>
      <c r="Z785" s="17"/>
      <c r="AA785" s="16"/>
      <c r="AB785" s="1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 spans="1:42" s="22" customFormat="1" x14ac:dyDescent="0.25">
      <c r="A786" s="18">
        <v>41612</v>
      </c>
      <c r="B786" s="16">
        <v>1</v>
      </c>
      <c r="C786" s="15" t="s">
        <v>207</v>
      </c>
      <c r="D786" s="15" t="s">
        <v>209</v>
      </c>
      <c r="E786" s="15" t="s">
        <v>67</v>
      </c>
      <c r="F786" s="17" t="s">
        <v>110</v>
      </c>
      <c r="G786" s="19" t="s">
        <v>40</v>
      </c>
      <c r="H786" s="15">
        <v>1</v>
      </c>
      <c r="I786" s="22">
        <f t="shared" si="17"/>
        <v>0.05</v>
      </c>
      <c r="J786" s="15">
        <v>44</v>
      </c>
      <c r="K786" s="15"/>
      <c r="L786" s="15"/>
      <c r="M786" s="16"/>
      <c r="N786" s="16"/>
      <c r="O786" s="16"/>
      <c r="P786" s="16"/>
      <c r="Q786" s="16"/>
      <c r="R786" s="16"/>
      <c r="S786" s="16"/>
      <c r="T786" s="20"/>
      <c r="U786" s="16">
        <v>10</v>
      </c>
      <c r="V786" s="16"/>
      <c r="W786" s="16"/>
      <c r="X786" s="16"/>
      <c r="Y786" s="16"/>
      <c r="Z786" s="17">
        <f>Y786*H786</f>
        <v>0</v>
      </c>
      <c r="AA786" s="16"/>
      <c r="AB786" s="1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spans="1:42" s="22" customFormat="1" x14ac:dyDescent="0.25">
      <c r="A787" s="18">
        <v>41612</v>
      </c>
      <c r="B787" s="16">
        <v>1</v>
      </c>
      <c r="C787" s="15" t="s">
        <v>207</v>
      </c>
      <c r="D787" s="15" t="s">
        <v>209</v>
      </c>
      <c r="E787" s="15" t="s">
        <v>67</v>
      </c>
      <c r="F787" s="17" t="s">
        <v>110</v>
      </c>
      <c r="G787" s="19" t="s">
        <v>40</v>
      </c>
      <c r="H787" s="15">
        <v>1</v>
      </c>
      <c r="I787" s="22">
        <f t="shared" si="17"/>
        <v>0.05</v>
      </c>
      <c r="J787" s="15">
        <v>44</v>
      </c>
      <c r="K787" s="15"/>
      <c r="L787" s="15"/>
      <c r="M787" s="16"/>
      <c r="N787" s="16"/>
      <c r="O787" s="16"/>
      <c r="P787" s="16"/>
      <c r="Q787" s="16"/>
      <c r="R787" s="16"/>
      <c r="S787" s="16"/>
      <c r="T787" s="20"/>
      <c r="U787" s="16">
        <v>30</v>
      </c>
      <c r="V787" s="16"/>
      <c r="W787" s="16"/>
      <c r="X787" s="16"/>
      <c r="Y787" s="16"/>
      <c r="Z787" s="17">
        <f>Y787*H787</f>
        <v>0</v>
      </c>
      <c r="AA787" s="16"/>
      <c r="AB787" s="1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 spans="1:42" s="22" customFormat="1" x14ac:dyDescent="0.25">
      <c r="A788" s="18">
        <v>41612</v>
      </c>
      <c r="B788" s="16">
        <v>1</v>
      </c>
      <c r="C788" s="15" t="s">
        <v>207</v>
      </c>
      <c r="D788" s="15" t="s">
        <v>209</v>
      </c>
      <c r="E788" s="15" t="s">
        <v>67</v>
      </c>
      <c r="F788" s="17" t="s">
        <v>110</v>
      </c>
      <c r="G788" s="19" t="s">
        <v>40</v>
      </c>
      <c r="H788" s="15">
        <v>1</v>
      </c>
      <c r="I788" s="22">
        <f t="shared" si="17"/>
        <v>0.05</v>
      </c>
      <c r="J788" s="15">
        <v>44</v>
      </c>
      <c r="K788" s="15"/>
      <c r="L788" s="15"/>
      <c r="M788" s="16"/>
      <c r="N788" s="16"/>
      <c r="O788" s="16"/>
      <c r="P788" s="16"/>
      <c r="Q788" s="16"/>
      <c r="R788" s="16"/>
      <c r="S788" s="16"/>
      <c r="T788" s="20"/>
      <c r="U788" s="16">
        <v>15</v>
      </c>
      <c r="V788" s="16"/>
      <c r="W788" s="16"/>
      <c r="X788" s="16"/>
      <c r="Y788" s="16"/>
      <c r="Z788" s="17"/>
      <c r="AA788" s="16"/>
      <c r="AB788" s="1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spans="1:42" s="22" customFormat="1" x14ac:dyDescent="0.25">
      <c r="A789" s="18">
        <v>41612</v>
      </c>
      <c r="B789" s="16">
        <v>1</v>
      </c>
      <c r="C789" s="15" t="s">
        <v>207</v>
      </c>
      <c r="D789" s="15" t="s">
        <v>209</v>
      </c>
      <c r="E789" s="15" t="s">
        <v>67</v>
      </c>
      <c r="F789" s="17" t="s">
        <v>110</v>
      </c>
      <c r="G789" s="19" t="s">
        <v>40</v>
      </c>
      <c r="H789" s="15">
        <v>1</v>
      </c>
      <c r="I789" s="22">
        <f t="shared" si="17"/>
        <v>0.05</v>
      </c>
      <c r="J789" s="15">
        <v>44</v>
      </c>
      <c r="K789" s="15"/>
      <c r="L789" s="15"/>
      <c r="M789" s="16"/>
      <c r="N789" s="16"/>
      <c r="O789" s="16"/>
      <c r="P789" s="16"/>
      <c r="Q789" s="16"/>
      <c r="R789" s="16"/>
      <c r="S789" s="16"/>
      <c r="T789" s="20"/>
      <c r="U789" s="16">
        <v>15</v>
      </c>
      <c r="V789" s="16"/>
      <c r="W789" s="16"/>
      <c r="X789" s="16"/>
      <c r="Y789" s="16"/>
      <c r="Z789" s="17"/>
      <c r="AA789" s="16"/>
      <c r="AB789" s="1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spans="1:42" s="22" customFormat="1" x14ac:dyDescent="0.25">
      <c r="A790" s="18">
        <v>41612</v>
      </c>
      <c r="B790" s="16">
        <v>1</v>
      </c>
      <c r="C790" s="15" t="s">
        <v>207</v>
      </c>
      <c r="D790" s="15" t="s">
        <v>209</v>
      </c>
      <c r="E790" s="15" t="s">
        <v>67</v>
      </c>
      <c r="F790" s="17" t="s">
        <v>110</v>
      </c>
      <c r="G790" s="19" t="s">
        <v>40</v>
      </c>
      <c r="H790" s="15">
        <v>1</v>
      </c>
      <c r="I790" s="22">
        <f t="shared" si="17"/>
        <v>0.05</v>
      </c>
      <c r="J790" s="15">
        <v>44</v>
      </c>
      <c r="K790" s="15"/>
      <c r="L790" s="15"/>
      <c r="M790" s="16"/>
      <c r="N790" s="16"/>
      <c r="O790" s="16"/>
      <c r="P790" s="16"/>
      <c r="Q790" s="16"/>
      <c r="R790" s="16"/>
      <c r="S790" s="16"/>
      <c r="T790" s="20"/>
      <c r="U790" s="16">
        <v>15</v>
      </c>
      <c r="V790" s="16"/>
      <c r="W790" s="16"/>
      <c r="X790" s="16"/>
      <c r="Y790" s="16"/>
      <c r="Z790" s="17">
        <f>Y790*H790</f>
        <v>0</v>
      </c>
      <c r="AA790" s="16"/>
      <c r="AB790" s="1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spans="1:42" s="22" customFormat="1" x14ac:dyDescent="0.25">
      <c r="A791" s="18">
        <v>41612</v>
      </c>
      <c r="B791" s="16">
        <v>1</v>
      </c>
      <c r="C791" s="15" t="s">
        <v>207</v>
      </c>
      <c r="D791" s="15" t="s">
        <v>209</v>
      </c>
      <c r="E791" s="15" t="s">
        <v>67</v>
      </c>
      <c r="F791" s="17" t="s">
        <v>110</v>
      </c>
      <c r="G791" s="19" t="s">
        <v>40</v>
      </c>
      <c r="H791" s="15">
        <v>1</v>
      </c>
      <c r="I791" s="22">
        <f t="shared" si="17"/>
        <v>0.05</v>
      </c>
      <c r="J791" s="15">
        <v>44</v>
      </c>
      <c r="K791" s="15"/>
      <c r="L791" s="15"/>
      <c r="M791" s="16"/>
      <c r="N791" s="16"/>
      <c r="O791" s="16"/>
      <c r="P791" s="16"/>
      <c r="Q791" s="16"/>
      <c r="R791" s="16"/>
      <c r="S791" s="16"/>
      <c r="T791" s="20"/>
      <c r="U791" s="16">
        <v>20</v>
      </c>
      <c r="V791" s="16"/>
      <c r="W791" s="16"/>
      <c r="X791" s="16"/>
      <c r="Y791" s="16"/>
      <c r="Z791" s="17">
        <f>Y791*H791</f>
        <v>0</v>
      </c>
      <c r="AA791" s="16"/>
      <c r="AB791" s="1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spans="1:42" s="22" customFormat="1" x14ac:dyDescent="0.25">
      <c r="A792" s="18">
        <v>41612</v>
      </c>
      <c r="B792" s="16">
        <v>1</v>
      </c>
      <c r="C792" s="15" t="s">
        <v>207</v>
      </c>
      <c r="D792" s="15" t="s">
        <v>209</v>
      </c>
      <c r="E792" s="15" t="s">
        <v>67</v>
      </c>
      <c r="F792" s="17" t="s">
        <v>110</v>
      </c>
      <c r="G792" s="19" t="s">
        <v>40</v>
      </c>
      <c r="H792" s="15">
        <v>1</v>
      </c>
      <c r="I792" s="22">
        <f t="shared" si="17"/>
        <v>0.05</v>
      </c>
      <c r="J792" s="15">
        <v>44</v>
      </c>
      <c r="K792" s="15"/>
      <c r="L792" s="15"/>
      <c r="M792" s="16"/>
      <c r="N792" s="16"/>
      <c r="O792" s="16"/>
      <c r="P792" s="16"/>
      <c r="Q792" s="16"/>
      <c r="R792" s="16"/>
      <c r="S792" s="16"/>
      <c r="T792" s="20"/>
      <c r="U792" s="16">
        <v>50</v>
      </c>
      <c r="V792" s="16"/>
      <c r="W792" s="16"/>
      <c r="X792" s="16"/>
      <c r="Y792" s="16"/>
      <c r="Z792" s="17">
        <f>Y792*H792</f>
        <v>0</v>
      </c>
      <c r="AA792" s="16"/>
      <c r="AB792" s="1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spans="1:42" s="22" customFormat="1" x14ac:dyDescent="0.25">
      <c r="A793" s="18">
        <v>41612</v>
      </c>
      <c r="B793" s="16">
        <v>1</v>
      </c>
      <c r="C793" s="15" t="s">
        <v>207</v>
      </c>
      <c r="D793" s="15" t="s">
        <v>209</v>
      </c>
      <c r="E793" s="15" t="s">
        <v>67</v>
      </c>
      <c r="F793" s="17" t="s">
        <v>110</v>
      </c>
      <c r="G793" s="19" t="s">
        <v>71</v>
      </c>
      <c r="H793" s="15">
        <v>1</v>
      </c>
      <c r="I793" s="22">
        <f t="shared" si="17"/>
        <v>0.05</v>
      </c>
      <c r="J793" s="15">
        <v>44</v>
      </c>
      <c r="K793" s="15"/>
      <c r="L793" s="15"/>
      <c r="M793" s="16"/>
      <c r="N793" s="16"/>
      <c r="O793" s="16"/>
      <c r="P793" s="16"/>
      <c r="Q793" s="16"/>
      <c r="R793" s="16"/>
      <c r="S793" s="16"/>
      <c r="T793" s="20"/>
      <c r="U793" s="16">
        <v>30</v>
      </c>
      <c r="V793" s="16"/>
      <c r="W793" s="16"/>
      <c r="X793" s="16"/>
      <c r="Y793" s="16"/>
      <c r="Z793" s="17"/>
      <c r="AA793" s="16"/>
      <c r="AB793" s="1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spans="1:42" s="22" customFormat="1" x14ac:dyDescent="0.25">
      <c r="A794" s="18">
        <v>41612</v>
      </c>
      <c r="B794" s="16">
        <v>1</v>
      </c>
      <c r="C794" s="15" t="s">
        <v>207</v>
      </c>
      <c r="D794" s="15" t="s">
        <v>209</v>
      </c>
      <c r="E794" s="15" t="s">
        <v>67</v>
      </c>
      <c r="F794" s="17" t="s">
        <v>110</v>
      </c>
      <c r="G794" s="19" t="s">
        <v>71</v>
      </c>
      <c r="H794" s="15">
        <v>1</v>
      </c>
      <c r="I794" s="22">
        <f t="shared" si="17"/>
        <v>0.05</v>
      </c>
      <c r="J794" s="15">
        <v>44</v>
      </c>
      <c r="K794" s="15"/>
      <c r="L794" s="15"/>
      <c r="M794" s="16"/>
      <c r="N794" s="16"/>
      <c r="O794" s="16"/>
      <c r="P794" s="16"/>
      <c r="Q794" s="16"/>
      <c r="R794" s="16"/>
      <c r="S794" s="16"/>
      <c r="T794" s="20"/>
      <c r="U794" s="16">
        <v>30</v>
      </c>
      <c r="V794" s="16"/>
      <c r="W794" s="16"/>
      <c r="X794" s="16"/>
      <c r="Y794" s="16"/>
      <c r="Z794" s="17"/>
      <c r="AA794" s="16"/>
      <c r="AB794" s="1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spans="1:42" s="22" customFormat="1" x14ac:dyDescent="0.25">
      <c r="A795" s="18">
        <v>41612</v>
      </c>
      <c r="B795" s="16">
        <v>1</v>
      </c>
      <c r="C795" s="15" t="s">
        <v>207</v>
      </c>
      <c r="D795" s="15" t="s">
        <v>209</v>
      </c>
      <c r="E795" s="15" t="s">
        <v>67</v>
      </c>
      <c r="F795" s="17" t="s">
        <v>110</v>
      </c>
      <c r="G795" s="19" t="s">
        <v>71</v>
      </c>
      <c r="H795" s="15">
        <v>1</v>
      </c>
      <c r="I795" s="22">
        <f t="shared" si="17"/>
        <v>0.05</v>
      </c>
      <c r="J795" s="15">
        <v>44</v>
      </c>
      <c r="K795" s="15"/>
      <c r="L795" s="15"/>
      <c r="M795" s="16"/>
      <c r="N795" s="16"/>
      <c r="O795" s="16"/>
      <c r="P795" s="16"/>
      <c r="Q795" s="16"/>
      <c r="R795" s="16"/>
      <c r="S795" s="16"/>
      <c r="T795" s="20"/>
      <c r="U795" s="16">
        <v>30</v>
      </c>
      <c r="V795" s="16"/>
      <c r="W795" s="16"/>
      <c r="X795" s="16"/>
      <c r="Y795" s="16"/>
      <c r="Z795" s="17"/>
      <c r="AA795" s="16"/>
      <c r="AB795" s="1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spans="1:42" s="22" customFormat="1" x14ac:dyDescent="0.25">
      <c r="A796" s="18">
        <v>41612</v>
      </c>
      <c r="B796" s="16">
        <v>1</v>
      </c>
      <c r="C796" s="15" t="s">
        <v>207</v>
      </c>
      <c r="D796" s="15" t="s">
        <v>209</v>
      </c>
      <c r="E796" s="15" t="s">
        <v>67</v>
      </c>
      <c r="F796" s="17" t="s">
        <v>110</v>
      </c>
      <c r="G796" s="19" t="s">
        <v>71</v>
      </c>
      <c r="H796" s="15">
        <v>1</v>
      </c>
      <c r="I796" s="22">
        <f t="shared" si="17"/>
        <v>0.05</v>
      </c>
      <c r="J796" s="15">
        <v>44</v>
      </c>
      <c r="K796" s="15"/>
      <c r="L796" s="15"/>
      <c r="M796" s="16"/>
      <c r="N796" s="16"/>
      <c r="O796" s="16"/>
      <c r="P796" s="16"/>
      <c r="Q796" s="16"/>
      <c r="R796" s="16"/>
      <c r="S796" s="16"/>
      <c r="T796" s="20"/>
      <c r="U796" s="16">
        <v>30</v>
      </c>
      <c r="V796" s="16"/>
      <c r="W796" s="16"/>
      <c r="X796" s="16"/>
      <c r="Y796" s="16"/>
      <c r="Z796" s="17">
        <f>Y796*H796</f>
        <v>0</v>
      </c>
      <c r="AA796" s="16"/>
      <c r="AB796" s="1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spans="1:42" s="22" customFormat="1" x14ac:dyDescent="0.25">
      <c r="A797" s="18">
        <v>41612</v>
      </c>
      <c r="B797" s="16">
        <v>1</v>
      </c>
      <c r="C797" s="15" t="s">
        <v>207</v>
      </c>
      <c r="D797" s="15" t="s">
        <v>209</v>
      </c>
      <c r="E797" s="15" t="s">
        <v>67</v>
      </c>
      <c r="F797" s="17" t="s">
        <v>110</v>
      </c>
      <c r="G797" s="19" t="s">
        <v>71</v>
      </c>
      <c r="H797" s="15">
        <v>1</v>
      </c>
      <c r="I797" s="22">
        <f t="shared" si="17"/>
        <v>0.05</v>
      </c>
      <c r="J797" s="15">
        <v>44</v>
      </c>
      <c r="K797" s="15"/>
      <c r="L797" s="15"/>
      <c r="M797" s="16"/>
      <c r="N797" s="16"/>
      <c r="O797" s="16"/>
      <c r="P797" s="16"/>
      <c r="Q797" s="16"/>
      <c r="R797" s="16"/>
      <c r="S797" s="16"/>
      <c r="T797" s="20"/>
      <c r="U797" s="16">
        <v>50</v>
      </c>
      <c r="V797" s="16"/>
      <c r="W797" s="16"/>
      <c r="X797" s="16"/>
      <c r="Y797" s="16"/>
      <c r="Z797" s="17"/>
      <c r="AA797" s="16"/>
      <c r="AB797" s="1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spans="1:42" s="22" customFormat="1" x14ac:dyDescent="0.25">
      <c r="A798" s="18">
        <v>41612</v>
      </c>
      <c r="B798" s="16">
        <v>1</v>
      </c>
      <c r="C798" s="15" t="s">
        <v>207</v>
      </c>
      <c r="D798" s="15" t="s">
        <v>209</v>
      </c>
      <c r="E798" s="15" t="s">
        <v>67</v>
      </c>
      <c r="F798" s="17" t="s">
        <v>110</v>
      </c>
      <c r="G798" s="19" t="s">
        <v>71</v>
      </c>
      <c r="H798" s="15">
        <v>1</v>
      </c>
      <c r="I798" s="22">
        <f t="shared" si="17"/>
        <v>0.05</v>
      </c>
      <c r="J798" s="15">
        <v>44</v>
      </c>
      <c r="K798" s="15"/>
      <c r="L798" s="15"/>
      <c r="M798" s="16"/>
      <c r="N798" s="16"/>
      <c r="O798" s="16"/>
      <c r="P798" s="16"/>
      <c r="Q798" s="16"/>
      <c r="R798" s="16"/>
      <c r="S798" s="16"/>
      <c r="T798" s="20"/>
      <c r="U798" s="16">
        <v>50</v>
      </c>
      <c r="V798" s="16"/>
      <c r="W798" s="16"/>
      <c r="X798" s="16"/>
      <c r="Y798" s="16"/>
      <c r="Z798" s="17">
        <f>Y798*H798</f>
        <v>0</v>
      </c>
      <c r="AA798" s="16"/>
      <c r="AB798" s="1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spans="1:42" s="22" customFormat="1" x14ac:dyDescent="0.25">
      <c r="A799" s="18">
        <v>41612</v>
      </c>
      <c r="B799" s="16">
        <v>1</v>
      </c>
      <c r="C799" s="15" t="s">
        <v>207</v>
      </c>
      <c r="D799" s="15" t="s">
        <v>209</v>
      </c>
      <c r="E799" s="15" t="s">
        <v>67</v>
      </c>
      <c r="F799" s="17" t="s">
        <v>110</v>
      </c>
      <c r="G799" s="19" t="s">
        <v>71</v>
      </c>
      <c r="H799" s="15">
        <v>1</v>
      </c>
      <c r="I799" s="22">
        <f t="shared" si="17"/>
        <v>0.05</v>
      </c>
      <c r="J799" s="15">
        <v>44</v>
      </c>
      <c r="K799" s="15"/>
      <c r="L799" s="15"/>
      <c r="M799" s="16"/>
      <c r="N799" s="16"/>
      <c r="O799" s="16"/>
      <c r="P799" s="16"/>
      <c r="Q799" s="16"/>
      <c r="R799" s="16"/>
      <c r="S799" s="16"/>
      <c r="T799" s="20"/>
      <c r="U799" s="16">
        <v>5</v>
      </c>
      <c r="V799" s="16"/>
      <c r="W799" s="16"/>
      <c r="X799" s="16"/>
      <c r="Y799" s="16"/>
      <c r="Z799" s="17"/>
      <c r="AA799" s="16"/>
      <c r="AB799" s="1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spans="1:42" s="22" customFormat="1" x14ac:dyDescent="0.25">
      <c r="A800" s="18">
        <v>41612</v>
      </c>
      <c r="B800" s="16">
        <v>1</v>
      </c>
      <c r="C800" s="15" t="s">
        <v>207</v>
      </c>
      <c r="D800" s="15" t="s">
        <v>209</v>
      </c>
      <c r="E800" s="15" t="s">
        <v>67</v>
      </c>
      <c r="F800" s="17" t="s">
        <v>110</v>
      </c>
      <c r="G800" s="19" t="s">
        <v>71</v>
      </c>
      <c r="H800" s="15">
        <v>1</v>
      </c>
      <c r="I800" s="22">
        <f t="shared" si="17"/>
        <v>0.05</v>
      </c>
      <c r="J800" s="15">
        <v>44</v>
      </c>
      <c r="K800" s="15"/>
      <c r="L800" s="15"/>
      <c r="M800" s="16"/>
      <c r="N800" s="16"/>
      <c r="O800" s="16"/>
      <c r="P800" s="16"/>
      <c r="Q800" s="16"/>
      <c r="R800" s="16"/>
      <c r="S800" s="16"/>
      <c r="T800" s="20"/>
      <c r="U800" s="16">
        <v>5</v>
      </c>
      <c r="V800" s="16"/>
      <c r="W800" s="16"/>
      <c r="X800" s="16"/>
      <c r="Y800" s="16"/>
      <c r="Z800" s="17"/>
      <c r="AA800" s="16"/>
      <c r="AB800" s="1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spans="1:42" s="22" customFormat="1" x14ac:dyDescent="0.25">
      <c r="A801" s="18">
        <v>41612</v>
      </c>
      <c r="B801" s="16">
        <v>1</v>
      </c>
      <c r="C801" s="15" t="s">
        <v>207</v>
      </c>
      <c r="D801" s="15" t="s">
        <v>209</v>
      </c>
      <c r="E801" s="15" t="s">
        <v>67</v>
      </c>
      <c r="F801" s="17" t="s">
        <v>110</v>
      </c>
      <c r="G801" s="19" t="s">
        <v>71</v>
      </c>
      <c r="H801" s="15">
        <v>1</v>
      </c>
      <c r="I801" s="22">
        <f t="shared" si="17"/>
        <v>0.05</v>
      </c>
      <c r="J801" s="15">
        <v>44</v>
      </c>
      <c r="K801" s="15"/>
      <c r="L801" s="15"/>
      <c r="M801" s="16"/>
      <c r="N801" s="16"/>
      <c r="O801" s="16"/>
      <c r="P801" s="16"/>
      <c r="Q801" s="16"/>
      <c r="R801" s="16"/>
      <c r="S801" s="16"/>
      <c r="T801" s="20"/>
      <c r="U801" s="16">
        <v>5</v>
      </c>
      <c r="V801" s="16"/>
      <c r="W801" s="16"/>
      <c r="X801" s="16"/>
      <c r="Y801" s="16"/>
      <c r="Z801" s="17"/>
      <c r="AA801" s="16"/>
      <c r="AB801" s="1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spans="1:42" s="22" customFormat="1" x14ac:dyDescent="0.25">
      <c r="A802" s="18">
        <v>41612</v>
      </c>
      <c r="B802" s="16">
        <v>1</v>
      </c>
      <c r="C802" s="15" t="s">
        <v>207</v>
      </c>
      <c r="D802" s="15" t="s">
        <v>209</v>
      </c>
      <c r="E802" s="15" t="s">
        <v>67</v>
      </c>
      <c r="F802" s="17" t="s">
        <v>110</v>
      </c>
      <c r="G802" s="19" t="s">
        <v>71</v>
      </c>
      <c r="H802" s="15">
        <v>1</v>
      </c>
      <c r="I802" s="22">
        <f t="shared" si="17"/>
        <v>0.05</v>
      </c>
      <c r="J802" s="15">
        <v>44</v>
      </c>
      <c r="K802" s="15"/>
      <c r="L802" s="15"/>
      <c r="M802" s="16"/>
      <c r="N802" s="16"/>
      <c r="O802" s="16"/>
      <c r="P802" s="16"/>
      <c r="Q802" s="16"/>
      <c r="R802" s="16"/>
      <c r="S802" s="16"/>
      <c r="T802" s="20"/>
      <c r="U802" s="16">
        <v>5</v>
      </c>
      <c r="V802" s="16"/>
      <c r="W802" s="16"/>
      <c r="X802" s="16"/>
      <c r="Y802" s="16"/>
      <c r="Z802" s="17"/>
      <c r="AA802" s="16"/>
      <c r="AB802" s="1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spans="1:42" s="22" customFormat="1" x14ac:dyDescent="0.25">
      <c r="A803" s="18">
        <v>41612</v>
      </c>
      <c r="B803" s="16">
        <v>1</v>
      </c>
      <c r="C803" s="15" t="s">
        <v>207</v>
      </c>
      <c r="D803" s="15" t="s">
        <v>209</v>
      </c>
      <c r="E803" s="15" t="s">
        <v>67</v>
      </c>
      <c r="F803" s="17" t="s">
        <v>110</v>
      </c>
      <c r="G803" s="19" t="s">
        <v>71</v>
      </c>
      <c r="H803" s="15">
        <v>1</v>
      </c>
      <c r="I803" s="22">
        <f t="shared" si="17"/>
        <v>0.05</v>
      </c>
      <c r="J803" s="15">
        <v>44</v>
      </c>
      <c r="K803" s="15"/>
      <c r="L803" s="15"/>
      <c r="M803" s="16"/>
      <c r="N803" s="16"/>
      <c r="O803" s="16"/>
      <c r="P803" s="16"/>
      <c r="Q803" s="16"/>
      <c r="R803" s="16"/>
      <c r="S803" s="16"/>
      <c r="T803" s="20"/>
      <c r="U803" s="16">
        <v>5</v>
      </c>
      <c r="V803" s="16"/>
      <c r="W803" s="16"/>
      <c r="X803" s="16"/>
      <c r="Y803" s="16"/>
      <c r="Z803" s="17"/>
      <c r="AA803" s="16"/>
      <c r="AB803" s="1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spans="1:42" s="22" customFormat="1" x14ac:dyDescent="0.25">
      <c r="A804" s="18">
        <v>41612</v>
      </c>
      <c r="B804" s="16">
        <v>1</v>
      </c>
      <c r="C804" s="15" t="s">
        <v>207</v>
      </c>
      <c r="D804" s="15" t="s">
        <v>209</v>
      </c>
      <c r="E804" s="15" t="s">
        <v>67</v>
      </c>
      <c r="F804" s="17" t="s">
        <v>110</v>
      </c>
      <c r="G804" s="19" t="s">
        <v>71</v>
      </c>
      <c r="H804" s="15">
        <v>1</v>
      </c>
      <c r="I804" s="22">
        <f t="shared" si="17"/>
        <v>0.05</v>
      </c>
      <c r="J804" s="15">
        <v>44</v>
      </c>
      <c r="K804" s="15"/>
      <c r="L804" s="15"/>
      <c r="M804" s="16"/>
      <c r="N804" s="16"/>
      <c r="O804" s="16"/>
      <c r="P804" s="16"/>
      <c r="Q804" s="16"/>
      <c r="R804" s="16"/>
      <c r="S804" s="16"/>
      <c r="T804" s="20"/>
      <c r="U804" s="16">
        <v>5</v>
      </c>
      <c r="V804" s="16"/>
      <c r="W804" s="16"/>
      <c r="X804" s="16"/>
      <c r="Y804" s="16"/>
      <c r="Z804" s="17"/>
      <c r="AA804" s="16"/>
      <c r="AB804" s="1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spans="1:42" s="22" customFormat="1" x14ac:dyDescent="0.25">
      <c r="A805" s="18">
        <v>41612</v>
      </c>
      <c r="B805" s="16">
        <v>1</v>
      </c>
      <c r="C805" s="15" t="s">
        <v>207</v>
      </c>
      <c r="D805" s="15" t="s">
        <v>209</v>
      </c>
      <c r="E805" s="15" t="s">
        <v>67</v>
      </c>
      <c r="F805" s="17" t="s">
        <v>110</v>
      </c>
      <c r="G805" s="19" t="s">
        <v>71</v>
      </c>
      <c r="H805" s="15">
        <v>1</v>
      </c>
      <c r="I805" s="22">
        <f t="shared" si="17"/>
        <v>0.05</v>
      </c>
      <c r="J805" s="15">
        <v>44</v>
      </c>
      <c r="K805" s="15"/>
      <c r="L805" s="15"/>
      <c r="M805" s="16"/>
      <c r="N805" s="16"/>
      <c r="O805" s="16"/>
      <c r="P805" s="16"/>
      <c r="Q805" s="16"/>
      <c r="R805" s="16"/>
      <c r="S805" s="16"/>
      <c r="T805" s="20"/>
      <c r="U805" s="16">
        <v>5</v>
      </c>
      <c r="V805" s="16"/>
      <c r="W805" s="16"/>
      <c r="X805" s="16"/>
      <c r="Y805" s="16"/>
      <c r="Z805" s="17">
        <f>Y805*H805</f>
        <v>0</v>
      </c>
      <c r="AA805" s="16"/>
      <c r="AB805" s="1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 spans="1:42" s="22" customFormat="1" x14ac:dyDescent="0.25">
      <c r="A806" s="18">
        <v>41612</v>
      </c>
      <c r="B806" s="16">
        <v>1</v>
      </c>
      <c r="C806" s="15" t="s">
        <v>207</v>
      </c>
      <c r="D806" s="15" t="s">
        <v>209</v>
      </c>
      <c r="E806" s="15" t="s">
        <v>67</v>
      </c>
      <c r="F806" s="17" t="s">
        <v>110</v>
      </c>
      <c r="G806" s="19" t="s">
        <v>71</v>
      </c>
      <c r="H806" s="15">
        <v>1</v>
      </c>
      <c r="I806" s="22">
        <f t="shared" si="17"/>
        <v>0.05</v>
      </c>
      <c r="J806" s="15">
        <v>44</v>
      </c>
      <c r="K806" s="15"/>
      <c r="L806" s="15"/>
      <c r="M806" s="16"/>
      <c r="N806" s="16"/>
      <c r="O806" s="16"/>
      <c r="P806" s="16"/>
      <c r="Q806" s="16"/>
      <c r="R806" s="16"/>
      <c r="S806" s="16"/>
      <c r="T806" s="20"/>
      <c r="U806" s="16">
        <v>40</v>
      </c>
      <c r="V806" s="16"/>
      <c r="W806" s="16"/>
      <c r="X806" s="16"/>
      <c r="Y806" s="16"/>
      <c r="Z806" s="17"/>
      <c r="AA806" s="16"/>
      <c r="AB806" s="1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 spans="1:42" s="22" customFormat="1" x14ac:dyDescent="0.25">
      <c r="A807" s="18">
        <v>41612</v>
      </c>
      <c r="B807" s="16">
        <v>1</v>
      </c>
      <c r="C807" s="15" t="s">
        <v>207</v>
      </c>
      <c r="D807" s="15" t="s">
        <v>209</v>
      </c>
      <c r="E807" s="15" t="s">
        <v>67</v>
      </c>
      <c r="F807" s="17" t="s">
        <v>110</v>
      </c>
      <c r="G807" s="19" t="s">
        <v>71</v>
      </c>
      <c r="H807" s="15">
        <v>1</v>
      </c>
      <c r="I807" s="22">
        <f t="shared" si="17"/>
        <v>0.05</v>
      </c>
      <c r="J807" s="15">
        <v>44</v>
      </c>
      <c r="K807" s="15"/>
      <c r="L807" s="15"/>
      <c r="M807" s="16"/>
      <c r="N807" s="16"/>
      <c r="O807" s="16"/>
      <c r="P807" s="16"/>
      <c r="Q807" s="16"/>
      <c r="R807" s="16"/>
      <c r="S807" s="16"/>
      <c r="T807" s="20"/>
      <c r="U807" s="16">
        <v>40</v>
      </c>
      <c r="V807" s="16"/>
      <c r="W807" s="16"/>
      <c r="X807" s="16"/>
      <c r="Y807" s="16"/>
      <c r="Z807" s="17"/>
      <c r="AA807" s="16"/>
      <c r="AB807" s="1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spans="1:42" s="22" customFormat="1" x14ac:dyDescent="0.25">
      <c r="A808" s="18">
        <v>41612</v>
      </c>
      <c r="B808" s="16">
        <v>1</v>
      </c>
      <c r="C808" s="15" t="s">
        <v>207</v>
      </c>
      <c r="D808" s="15" t="s">
        <v>209</v>
      </c>
      <c r="E808" s="15" t="s">
        <v>67</v>
      </c>
      <c r="F808" s="17" t="s">
        <v>110</v>
      </c>
      <c r="G808" s="19" t="s">
        <v>71</v>
      </c>
      <c r="H808" s="15">
        <v>1</v>
      </c>
      <c r="I808" s="22">
        <f t="shared" si="17"/>
        <v>0.05</v>
      </c>
      <c r="J808" s="15">
        <v>44</v>
      </c>
      <c r="K808" s="15"/>
      <c r="L808" s="15"/>
      <c r="M808" s="16"/>
      <c r="N808" s="16"/>
      <c r="O808" s="16"/>
      <c r="P808" s="16"/>
      <c r="Q808" s="16"/>
      <c r="R808" s="16"/>
      <c r="S808" s="16"/>
      <c r="T808" s="20"/>
      <c r="U808" s="16">
        <v>40</v>
      </c>
      <c r="V808" s="16"/>
      <c r="W808" s="16"/>
      <c r="X808" s="16"/>
      <c r="Y808" s="16"/>
      <c r="Z808" s="17">
        <f>Y808*H808</f>
        <v>0</v>
      </c>
      <c r="AA808" s="16"/>
      <c r="AB808" s="1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spans="1:42" s="22" customFormat="1" x14ac:dyDescent="0.25">
      <c r="A809" s="18">
        <v>41612</v>
      </c>
      <c r="B809" s="16">
        <v>1</v>
      </c>
      <c r="C809" s="15" t="s">
        <v>207</v>
      </c>
      <c r="D809" s="15" t="s">
        <v>209</v>
      </c>
      <c r="E809" s="15" t="s">
        <v>67</v>
      </c>
      <c r="F809" s="17" t="s">
        <v>110</v>
      </c>
      <c r="G809" s="19" t="s">
        <v>71</v>
      </c>
      <c r="H809" s="15">
        <v>1</v>
      </c>
      <c r="I809" s="22">
        <f t="shared" si="17"/>
        <v>0.05</v>
      </c>
      <c r="J809" s="15">
        <v>44</v>
      </c>
      <c r="K809" s="15"/>
      <c r="L809" s="15"/>
      <c r="M809" s="16"/>
      <c r="N809" s="16"/>
      <c r="O809" s="16"/>
      <c r="P809" s="16"/>
      <c r="Q809" s="16"/>
      <c r="R809" s="16"/>
      <c r="S809" s="16"/>
      <c r="T809" s="20"/>
      <c r="U809" s="16">
        <v>70</v>
      </c>
      <c r="V809" s="16"/>
      <c r="W809" s="16"/>
      <c r="X809" s="16"/>
      <c r="Y809" s="16"/>
      <c r="Z809" s="17"/>
      <c r="AA809" s="16"/>
      <c r="AB809" s="1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spans="1:42" s="22" customFormat="1" x14ac:dyDescent="0.25">
      <c r="A810" s="18">
        <v>41612</v>
      </c>
      <c r="B810" s="16">
        <v>1</v>
      </c>
      <c r="C810" s="15" t="s">
        <v>207</v>
      </c>
      <c r="D810" s="15" t="s">
        <v>209</v>
      </c>
      <c r="E810" s="15" t="s">
        <v>67</v>
      </c>
      <c r="F810" s="17" t="s">
        <v>110</v>
      </c>
      <c r="G810" s="19" t="s">
        <v>71</v>
      </c>
      <c r="H810" s="15">
        <v>1</v>
      </c>
      <c r="I810" s="22">
        <f t="shared" si="17"/>
        <v>0.05</v>
      </c>
      <c r="J810" s="15">
        <v>44</v>
      </c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6">
        <v>70</v>
      </c>
      <c r="V810" s="17"/>
      <c r="W810" s="17"/>
      <c r="X810" s="17"/>
      <c r="Y810" s="17"/>
      <c r="Z810" s="17">
        <f>Y810*H810</f>
        <v>0</v>
      </c>
      <c r="AA810" s="17"/>
      <c r="AB810" s="17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spans="1:42" s="22" customFormat="1" x14ac:dyDescent="0.25">
      <c r="A811" s="18">
        <v>41612</v>
      </c>
      <c r="B811" s="16">
        <v>1</v>
      </c>
      <c r="C811" s="15" t="s">
        <v>207</v>
      </c>
      <c r="D811" s="15" t="s">
        <v>209</v>
      </c>
      <c r="E811" s="15" t="s">
        <v>67</v>
      </c>
      <c r="F811" s="17" t="s">
        <v>110</v>
      </c>
      <c r="G811" s="19" t="s">
        <v>71</v>
      </c>
      <c r="H811" s="15">
        <v>1</v>
      </c>
      <c r="I811" s="22">
        <f t="shared" si="17"/>
        <v>0.05</v>
      </c>
      <c r="J811" s="15">
        <v>44</v>
      </c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6">
        <v>20</v>
      </c>
      <c r="V811" s="17"/>
      <c r="W811" s="17"/>
      <c r="X811" s="17"/>
      <c r="Y811" s="17"/>
      <c r="Z811" s="17"/>
      <c r="AA811" s="17"/>
      <c r="AB811" s="17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spans="1:42" s="22" customFormat="1" x14ac:dyDescent="0.25">
      <c r="A812" s="18">
        <v>41612</v>
      </c>
      <c r="B812" s="16">
        <v>1</v>
      </c>
      <c r="C812" s="15" t="s">
        <v>207</v>
      </c>
      <c r="D812" s="15" t="s">
        <v>209</v>
      </c>
      <c r="E812" s="15" t="s">
        <v>67</v>
      </c>
      <c r="F812" s="17" t="s">
        <v>110</v>
      </c>
      <c r="G812" s="19" t="s">
        <v>71</v>
      </c>
      <c r="H812" s="15">
        <v>1</v>
      </c>
      <c r="I812" s="22">
        <f t="shared" si="17"/>
        <v>0.05</v>
      </c>
      <c r="J812" s="15">
        <v>44</v>
      </c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6">
        <v>20</v>
      </c>
      <c r="V812" s="17"/>
      <c r="W812" s="17"/>
      <c r="X812" s="17"/>
      <c r="Y812" s="17"/>
      <c r="Z812" s="17"/>
      <c r="AA812" s="17"/>
      <c r="AB812" s="17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 spans="1:42" s="22" customFormat="1" x14ac:dyDescent="0.25">
      <c r="A813" s="18">
        <v>41612</v>
      </c>
      <c r="B813" s="16">
        <v>1</v>
      </c>
      <c r="C813" s="15" t="s">
        <v>207</v>
      </c>
      <c r="D813" s="15" t="s">
        <v>209</v>
      </c>
      <c r="E813" s="15" t="s">
        <v>67</v>
      </c>
      <c r="F813" s="17" t="s">
        <v>110</v>
      </c>
      <c r="G813" s="19" t="s">
        <v>71</v>
      </c>
      <c r="H813" s="15">
        <v>1</v>
      </c>
      <c r="I813" s="22">
        <f t="shared" si="17"/>
        <v>0.05</v>
      </c>
      <c r="J813" s="15">
        <v>44</v>
      </c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6">
        <v>20</v>
      </c>
      <c r="V813" s="17"/>
      <c r="W813" s="17"/>
      <c r="X813" s="17"/>
      <c r="Y813" s="17"/>
      <c r="Z813" s="17">
        <f>Y813*H813</f>
        <v>0</v>
      </c>
      <c r="AA813" s="17"/>
      <c r="AB813" s="17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 spans="1:42" s="22" customFormat="1" x14ac:dyDescent="0.25">
      <c r="A814" s="18">
        <v>41612</v>
      </c>
      <c r="B814" s="16">
        <v>1</v>
      </c>
      <c r="C814" s="15" t="s">
        <v>207</v>
      </c>
      <c r="D814" s="15" t="s">
        <v>209</v>
      </c>
      <c r="E814" s="15" t="s">
        <v>67</v>
      </c>
      <c r="F814" s="17" t="s">
        <v>110</v>
      </c>
      <c r="G814" s="19" t="s">
        <v>71</v>
      </c>
      <c r="H814" s="17">
        <v>1</v>
      </c>
      <c r="I814" s="22">
        <f t="shared" si="17"/>
        <v>0.05</v>
      </c>
      <c r="J814" s="15">
        <v>44</v>
      </c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6">
        <v>10</v>
      </c>
      <c r="V814" s="17"/>
      <c r="W814" s="17"/>
      <c r="X814" s="17"/>
      <c r="Y814" s="17"/>
      <c r="Z814" s="17">
        <f>Y814*H814</f>
        <v>0</v>
      </c>
      <c r="AA814" s="17"/>
      <c r="AB814" s="17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spans="1:42" s="22" customFormat="1" x14ac:dyDescent="0.25">
      <c r="A815" s="18">
        <v>41612</v>
      </c>
      <c r="B815" s="16">
        <v>1</v>
      </c>
      <c r="C815" s="15" t="s">
        <v>207</v>
      </c>
      <c r="D815" s="15" t="s">
        <v>209</v>
      </c>
      <c r="E815" s="15" t="s">
        <v>67</v>
      </c>
      <c r="F815" s="17" t="s">
        <v>110</v>
      </c>
      <c r="G815" s="19" t="s">
        <v>71</v>
      </c>
      <c r="H815" s="15">
        <v>1</v>
      </c>
      <c r="I815" s="22">
        <f t="shared" si="17"/>
        <v>0.05</v>
      </c>
      <c r="J815" s="15">
        <v>44</v>
      </c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6">
        <v>15</v>
      </c>
      <c r="V815" s="17"/>
      <c r="W815" s="17"/>
      <c r="X815" s="17"/>
      <c r="Y815" s="17"/>
      <c r="Z815" s="17"/>
      <c r="AA815" s="17"/>
      <c r="AB815" s="17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spans="1:42" s="22" customFormat="1" x14ac:dyDescent="0.25">
      <c r="A816" s="18">
        <v>41612</v>
      </c>
      <c r="B816" s="16">
        <v>1</v>
      </c>
      <c r="C816" s="15" t="s">
        <v>207</v>
      </c>
      <c r="D816" s="15" t="s">
        <v>209</v>
      </c>
      <c r="E816" s="15" t="s">
        <v>67</v>
      </c>
      <c r="F816" s="17" t="s">
        <v>110</v>
      </c>
      <c r="G816" s="19" t="s">
        <v>71</v>
      </c>
      <c r="H816" s="17">
        <v>1</v>
      </c>
      <c r="I816" s="22">
        <f t="shared" si="17"/>
        <v>0.05</v>
      </c>
      <c r="J816" s="15">
        <v>44</v>
      </c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6">
        <v>15</v>
      </c>
      <c r="V816" s="17"/>
      <c r="W816" s="17"/>
      <c r="X816" s="17"/>
      <c r="Y816" s="17"/>
      <c r="Z816" s="17">
        <f>Y816*H816</f>
        <v>0</v>
      </c>
      <c r="AA816" s="17"/>
      <c r="AB816" s="17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spans="1:42" s="22" customFormat="1" x14ac:dyDescent="0.25">
      <c r="A817" s="18">
        <v>41612</v>
      </c>
      <c r="B817" s="16">
        <v>1</v>
      </c>
      <c r="C817" s="15" t="s">
        <v>207</v>
      </c>
      <c r="D817" s="15" t="s">
        <v>209</v>
      </c>
      <c r="E817" s="15" t="s">
        <v>67</v>
      </c>
      <c r="F817" s="17" t="s">
        <v>110</v>
      </c>
      <c r="G817" s="19" t="s">
        <v>71</v>
      </c>
      <c r="H817" s="17">
        <v>1</v>
      </c>
      <c r="I817" s="22">
        <f t="shared" si="17"/>
        <v>0.05</v>
      </c>
      <c r="J817" s="15">
        <v>44</v>
      </c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6">
        <v>35</v>
      </c>
      <c r="V817" s="17"/>
      <c r="W817" s="17"/>
      <c r="X817" s="17"/>
      <c r="Y817" s="17"/>
      <c r="Z817" s="17">
        <f>Y817*H817</f>
        <v>0</v>
      </c>
      <c r="AA817" s="17"/>
      <c r="AB817" s="17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spans="1:42" s="22" customFormat="1" x14ac:dyDescent="0.25">
      <c r="A818" s="18">
        <v>41612</v>
      </c>
      <c r="B818" s="16">
        <v>1</v>
      </c>
      <c r="C818" s="15" t="s">
        <v>207</v>
      </c>
      <c r="D818" s="15" t="s">
        <v>212</v>
      </c>
      <c r="E818" s="15" t="s">
        <v>67</v>
      </c>
      <c r="F818" s="15" t="s">
        <v>110</v>
      </c>
      <c r="G818" s="19" t="s">
        <v>40</v>
      </c>
      <c r="H818" s="17">
        <v>1</v>
      </c>
      <c r="I818" s="22">
        <f t="shared" si="17"/>
        <v>0.05</v>
      </c>
      <c r="J818" s="15">
        <v>45</v>
      </c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6">
        <v>15</v>
      </c>
      <c r="V818" s="17"/>
      <c r="W818" s="17"/>
      <c r="X818" s="17"/>
      <c r="Y818" s="17"/>
      <c r="Z818" s="17"/>
      <c r="AA818" s="17"/>
      <c r="AB818" s="17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spans="1:42" s="22" customFormat="1" x14ac:dyDescent="0.25">
      <c r="A819" s="18">
        <v>41612</v>
      </c>
      <c r="B819" s="16">
        <v>1</v>
      </c>
      <c r="C819" s="15" t="s">
        <v>207</v>
      </c>
      <c r="D819" s="15" t="s">
        <v>212</v>
      </c>
      <c r="E819" s="15" t="s">
        <v>67</v>
      </c>
      <c r="F819" s="15" t="s">
        <v>110</v>
      </c>
      <c r="G819" s="19" t="s">
        <v>40</v>
      </c>
      <c r="H819" s="17">
        <v>1</v>
      </c>
      <c r="I819" s="22">
        <f t="shared" si="17"/>
        <v>0.05</v>
      </c>
      <c r="J819" s="15">
        <v>45</v>
      </c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6">
        <v>15</v>
      </c>
      <c r="V819" s="17"/>
      <c r="W819" s="17"/>
      <c r="X819" s="17"/>
      <c r="Y819" s="17"/>
      <c r="Z819" s="17"/>
      <c r="AA819" s="17"/>
      <c r="AB819" s="17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spans="1:42" s="22" customFormat="1" x14ac:dyDescent="0.25">
      <c r="A820" s="18">
        <v>41612</v>
      </c>
      <c r="B820" s="16">
        <v>1</v>
      </c>
      <c r="C820" s="15" t="s">
        <v>207</v>
      </c>
      <c r="D820" s="15" t="s">
        <v>212</v>
      </c>
      <c r="E820" s="15" t="s">
        <v>67</v>
      </c>
      <c r="F820" s="15" t="s">
        <v>110</v>
      </c>
      <c r="G820" s="19" t="s">
        <v>40</v>
      </c>
      <c r="H820" s="17">
        <v>1</v>
      </c>
      <c r="I820" s="22">
        <f t="shared" si="17"/>
        <v>0.05</v>
      </c>
      <c r="J820" s="15">
        <v>45</v>
      </c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6">
        <v>15</v>
      </c>
      <c r="V820" s="17"/>
      <c r="W820" s="17"/>
      <c r="X820" s="17"/>
      <c r="Y820" s="17"/>
      <c r="Z820" s="17"/>
      <c r="AA820" s="17"/>
      <c r="AB820" s="17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spans="1:42" s="22" customFormat="1" x14ac:dyDescent="0.25">
      <c r="A821" s="18">
        <v>41612</v>
      </c>
      <c r="B821" s="16">
        <v>1</v>
      </c>
      <c r="C821" s="15" t="s">
        <v>207</v>
      </c>
      <c r="D821" s="15" t="s">
        <v>212</v>
      </c>
      <c r="E821" s="15" t="s">
        <v>67</v>
      </c>
      <c r="F821" s="15" t="s">
        <v>110</v>
      </c>
      <c r="G821" s="19" t="s">
        <v>40</v>
      </c>
      <c r="H821" s="17">
        <v>1</v>
      </c>
      <c r="I821" s="22">
        <f t="shared" si="17"/>
        <v>0.05</v>
      </c>
      <c r="J821" s="15">
        <v>45</v>
      </c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6">
        <v>15</v>
      </c>
      <c r="V821" s="17"/>
      <c r="W821" s="17"/>
      <c r="X821" s="17"/>
      <c r="Y821" s="17"/>
      <c r="Z821" s="17"/>
      <c r="AA821" s="17"/>
      <c r="AB821" s="17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spans="1:42" s="22" customFormat="1" x14ac:dyDescent="0.25">
      <c r="A822" s="18">
        <v>41612</v>
      </c>
      <c r="B822" s="16">
        <v>1</v>
      </c>
      <c r="C822" s="15" t="s">
        <v>207</v>
      </c>
      <c r="D822" s="15" t="s">
        <v>212</v>
      </c>
      <c r="E822" s="15" t="s">
        <v>67</v>
      </c>
      <c r="F822" s="15" t="s">
        <v>110</v>
      </c>
      <c r="G822" s="19" t="s">
        <v>40</v>
      </c>
      <c r="H822" s="17">
        <v>1</v>
      </c>
      <c r="I822" s="22">
        <f t="shared" si="17"/>
        <v>0.05</v>
      </c>
      <c r="J822" s="15">
        <v>45</v>
      </c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6">
        <v>15</v>
      </c>
      <c r="V822" s="17"/>
      <c r="W822" s="17"/>
      <c r="X822" s="17"/>
      <c r="Y822" s="17"/>
      <c r="Z822" s="17"/>
      <c r="AA822" s="17"/>
      <c r="AB822" s="17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 spans="1:42" s="22" customFormat="1" x14ac:dyDescent="0.25">
      <c r="A823" s="18">
        <v>41612</v>
      </c>
      <c r="B823" s="16">
        <v>1</v>
      </c>
      <c r="C823" s="15" t="s">
        <v>207</v>
      </c>
      <c r="D823" s="15" t="s">
        <v>212</v>
      </c>
      <c r="E823" s="15" t="s">
        <v>67</v>
      </c>
      <c r="F823" s="15" t="s">
        <v>110</v>
      </c>
      <c r="G823" s="19" t="s">
        <v>40</v>
      </c>
      <c r="H823" s="17">
        <v>1</v>
      </c>
      <c r="I823" s="22">
        <f t="shared" si="17"/>
        <v>0.05</v>
      </c>
      <c r="J823" s="15">
        <v>45</v>
      </c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6">
        <v>15</v>
      </c>
      <c r="V823" s="17"/>
      <c r="W823" s="17"/>
      <c r="X823" s="17"/>
      <c r="Y823" s="17"/>
      <c r="Z823" s="17"/>
      <c r="AA823" s="17"/>
      <c r="AB823" s="17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 spans="1:42" s="22" customFormat="1" x14ac:dyDescent="0.25">
      <c r="A824" s="18">
        <v>41612</v>
      </c>
      <c r="B824" s="16">
        <v>1</v>
      </c>
      <c r="C824" s="15" t="s">
        <v>207</v>
      </c>
      <c r="D824" s="15" t="s">
        <v>212</v>
      </c>
      <c r="E824" s="15" t="s">
        <v>67</v>
      </c>
      <c r="F824" s="15" t="s">
        <v>110</v>
      </c>
      <c r="G824" s="19" t="s">
        <v>40</v>
      </c>
      <c r="H824" s="17">
        <v>1</v>
      </c>
      <c r="I824" s="22">
        <f t="shared" si="17"/>
        <v>0.05</v>
      </c>
      <c r="J824" s="15">
        <v>45</v>
      </c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6">
        <v>15</v>
      </c>
      <c r="V824" s="17"/>
      <c r="W824" s="17"/>
      <c r="X824" s="17"/>
      <c r="Y824" s="17"/>
      <c r="Z824" s="17"/>
      <c r="AA824" s="17"/>
      <c r="AB824" s="17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spans="1:42" s="22" customFormat="1" x14ac:dyDescent="0.25">
      <c r="A825" s="18">
        <v>41612</v>
      </c>
      <c r="B825" s="16">
        <v>1</v>
      </c>
      <c r="C825" s="15" t="s">
        <v>207</v>
      </c>
      <c r="D825" s="15" t="s">
        <v>212</v>
      </c>
      <c r="E825" s="15" t="s">
        <v>67</v>
      </c>
      <c r="F825" s="15" t="s">
        <v>110</v>
      </c>
      <c r="G825" s="19" t="s">
        <v>40</v>
      </c>
      <c r="H825" s="17">
        <v>1</v>
      </c>
      <c r="I825" s="22">
        <f t="shared" si="17"/>
        <v>0.05</v>
      </c>
      <c r="J825" s="15">
        <v>45</v>
      </c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6">
        <v>15</v>
      </c>
      <c r="V825" s="17"/>
      <c r="W825" s="17"/>
      <c r="X825" s="17"/>
      <c r="Y825" s="17"/>
      <c r="Z825" s="17">
        <f>Y825*H825</f>
        <v>0</v>
      </c>
      <c r="AA825" s="17"/>
      <c r="AB825" s="17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spans="1:42" s="22" customFormat="1" x14ac:dyDescent="0.25">
      <c r="A826" s="18">
        <v>41612</v>
      </c>
      <c r="B826" s="16">
        <v>1</v>
      </c>
      <c r="C826" s="15" t="s">
        <v>207</v>
      </c>
      <c r="D826" s="15" t="s">
        <v>212</v>
      </c>
      <c r="E826" s="15" t="s">
        <v>67</v>
      </c>
      <c r="F826" s="15" t="s">
        <v>110</v>
      </c>
      <c r="G826" s="19" t="s">
        <v>40</v>
      </c>
      <c r="H826" s="17">
        <v>1</v>
      </c>
      <c r="I826" s="22">
        <f t="shared" si="17"/>
        <v>0.05</v>
      </c>
      <c r="J826" s="15">
        <v>45</v>
      </c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6">
        <v>10</v>
      </c>
      <c r="V826" s="17"/>
      <c r="W826" s="17"/>
      <c r="X826" s="17"/>
      <c r="Y826" s="17"/>
      <c r="Z826" s="17"/>
      <c r="AA826" s="17"/>
      <c r="AB826" s="17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spans="1:42" s="22" customFormat="1" x14ac:dyDescent="0.25">
      <c r="A827" s="18">
        <v>41612</v>
      </c>
      <c r="B827" s="16">
        <v>1</v>
      </c>
      <c r="C827" s="15" t="s">
        <v>207</v>
      </c>
      <c r="D827" s="15" t="s">
        <v>212</v>
      </c>
      <c r="E827" s="15" t="s">
        <v>67</v>
      </c>
      <c r="F827" s="15" t="s">
        <v>110</v>
      </c>
      <c r="G827" s="19" t="s">
        <v>40</v>
      </c>
      <c r="H827" s="17">
        <v>1</v>
      </c>
      <c r="I827" s="22">
        <f t="shared" si="17"/>
        <v>0.05</v>
      </c>
      <c r="J827" s="15">
        <v>45</v>
      </c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6">
        <v>10</v>
      </c>
      <c r="V827" s="17"/>
      <c r="W827" s="17"/>
      <c r="X827" s="17"/>
      <c r="Y827" s="17"/>
      <c r="Z827" s="17"/>
      <c r="AA827" s="17"/>
      <c r="AB827" s="17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spans="1:42" s="22" customFormat="1" x14ac:dyDescent="0.25">
      <c r="A828" s="18">
        <v>41612</v>
      </c>
      <c r="B828" s="16">
        <v>1</v>
      </c>
      <c r="C828" s="15" t="s">
        <v>207</v>
      </c>
      <c r="D828" s="15" t="s">
        <v>212</v>
      </c>
      <c r="E828" s="15" t="s">
        <v>67</v>
      </c>
      <c r="F828" s="15" t="s">
        <v>110</v>
      </c>
      <c r="G828" s="19" t="s">
        <v>40</v>
      </c>
      <c r="H828" s="17">
        <v>1</v>
      </c>
      <c r="I828" s="22">
        <f t="shared" si="17"/>
        <v>0.05</v>
      </c>
      <c r="J828" s="15">
        <v>45</v>
      </c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6">
        <v>10</v>
      </c>
      <c r="V828" s="17"/>
      <c r="W828" s="17"/>
      <c r="X828" s="17"/>
      <c r="Y828" s="17"/>
      <c r="Z828" s="17"/>
      <c r="AA828" s="17"/>
      <c r="AB828" s="17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spans="1:42" s="22" customFormat="1" x14ac:dyDescent="0.25">
      <c r="A829" s="18">
        <v>41612</v>
      </c>
      <c r="B829" s="16">
        <v>1</v>
      </c>
      <c r="C829" s="15" t="s">
        <v>207</v>
      </c>
      <c r="D829" s="15" t="s">
        <v>212</v>
      </c>
      <c r="E829" s="15" t="s">
        <v>67</v>
      </c>
      <c r="F829" s="15" t="s">
        <v>110</v>
      </c>
      <c r="G829" s="19" t="s">
        <v>40</v>
      </c>
      <c r="H829" s="17">
        <v>1</v>
      </c>
      <c r="I829" s="22">
        <f t="shared" si="17"/>
        <v>0.05</v>
      </c>
      <c r="J829" s="15">
        <v>45</v>
      </c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6">
        <v>10</v>
      </c>
      <c r="V829" s="17"/>
      <c r="W829" s="17"/>
      <c r="X829" s="17"/>
      <c r="Y829" s="17"/>
      <c r="Z829" s="17"/>
      <c r="AA829" s="17"/>
      <c r="AB829" s="17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spans="1:42" s="22" customFormat="1" x14ac:dyDescent="0.25">
      <c r="A830" s="18">
        <v>41612</v>
      </c>
      <c r="B830" s="16">
        <v>1</v>
      </c>
      <c r="C830" s="15" t="s">
        <v>207</v>
      </c>
      <c r="D830" s="15" t="s">
        <v>212</v>
      </c>
      <c r="E830" s="15" t="s">
        <v>67</v>
      </c>
      <c r="F830" s="15" t="s">
        <v>110</v>
      </c>
      <c r="G830" s="19" t="s">
        <v>40</v>
      </c>
      <c r="H830" s="17">
        <v>1</v>
      </c>
      <c r="I830" s="22">
        <f t="shared" si="17"/>
        <v>0.05</v>
      </c>
      <c r="J830" s="15">
        <v>45</v>
      </c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6">
        <v>10</v>
      </c>
      <c r="V830" s="17"/>
      <c r="W830" s="17"/>
      <c r="X830" s="17"/>
      <c r="Y830" s="17"/>
      <c r="Z830" s="17">
        <f>Y830*H830</f>
        <v>0</v>
      </c>
      <c r="AA830" s="17"/>
      <c r="AB830" s="17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spans="1:42" s="22" customFormat="1" x14ac:dyDescent="0.25">
      <c r="A831" s="18">
        <v>41612</v>
      </c>
      <c r="B831" s="16">
        <v>1</v>
      </c>
      <c r="C831" s="15" t="s">
        <v>207</v>
      </c>
      <c r="D831" s="15" t="s">
        <v>212</v>
      </c>
      <c r="E831" s="15" t="s">
        <v>67</v>
      </c>
      <c r="F831" s="15" t="s">
        <v>110</v>
      </c>
      <c r="G831" s="19" t="s">
        <v>40</v>
      </c>
      <c r="H831" s="17">
        <v>1</v>
      </c>
      <c r="I831" s="22">
        <f t="shared" si="17"/>
        <v>0.05</v>
      </c>
      <c r="J831" s="15">
        <v>45</v>
      </c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6">
        <v>20</v>
      </c>
      <c r="V831" s="17"/>
      <c r="W831" s="17"/>
      <c r="X831" s="17"/>
      <c r="Y831" s="17"/>
      <c r="Z831" s="17"/>
      <c r="AA831" s="17"/>
      <c r="AB831" s="17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spans="1:42" s="22" customFormat="1" x14ac:dyDescent="0.25">
      <c r="A832" s="18">
        <v>41612</v>
      </c>
      <c r="B832" s="16">
        <v>1</v>
      </c>
      <c r="C832" s="15" t="s">
        <v>207</v>
      </c>
      <c r="D832" s="15" t="s">
        <v>212</v>
      </c>
      <c r="E832" s="15" t="s">
        <v>67</v>
      </c>
      <c r="F832" s="15" t="s">
        <v>110</v>
      </c>
      <c r="G832" s="19" t="s">
        <v>40</v>
      </c>
      <c r="H832" s="17">
        <v>1</v>
      </c>
      <c r="I832" s="22">
        <f t="shared" si="17"/>
        <v>0.05</v>
      </c>
      <c r="J832" s="15">
        <v>45</v>
      </c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6">
        <v>20</v>
      </c>
      <c r="V832" s="17"/>
      <c r="W832" s="17"/>
      <c r="X832" s="17"/>
      <c r="Y832" s="17"/>
      <c r="Z832" s="17"/>
      <c r="AA832" s="17"/>
      <c r="AB832" s="17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spans="1:42" s="22" customFormat="1" x14ac:dyDescent="0.25">
      <c r="A833" s="18">
        <v>41612</v>
      </c>
      <c r="B833" s="16">
        <v>1</v>
      </c>
      <c r="C833" s="15" t="s">
        <v>207</v>
      </c>
      <c r="D833" s="15" t="s">
        <v>212</v>
      </c>
      <c r="E833" s="15" t="s">
        <v>67</v>
      </c>
      <c r="F833" s="15" t="s">
        <v>110</v>
      </c>
      <c r="G833" s="19" t="s">
        <v>40</v>
      </c>
      <c r="H833" s="17">
        <v>1</v>
      </c>
      <c r="I833" s="22">
        <f t="shared" si="17"/>
        <v>0.05</v>
      </c>
      <c r="J833" s="15">
        <v>45</v>
      </c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6">
        <v>20</v>
      </c>
      <c r="V833" s="17"/>
      <c r="W833" s="17"/>
      <c r="X833" s="17"/>
      <c r="Y833" s="17"/>
      <c r="Z833" s="17"/>
      <c r="AA833" s="17"/>
      <c r="AB833" s="17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spans="1:42" s="22" customFormat="1" x14ac:dyDescent="0.25">
      <c r="A834" s="18">
        <v>41612</v>
      </c>
      <c r="B834" s="16">
        <v>1</v>
      </c>
      <c r="C834" s="15" t="s">
        <v>207</v>
      </c>
      <c r="D834" s="15" t="s">
        <v>212</v>
      </c>
      <c r="E834" s="15" t="s">
        <v>67</v>
      </c>
      <c r="F834" s="15" t="s">
        <v>110</v>
      </c>
      <c r="G834" s="19" t="s">
        <v>40</v>
      </c>
      <c r="H834" s="17">
        <v>1</v>
      </c>
      <c r="I834" s="22">
        <f t="shared" ref="I834:I897" si="18">H834/20</f>
        <v>0.05</v>
      </c>
      <c r="J834" s="15">
        <v>45</v>
      </c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6">
        <v>20</v>
      </c>
      <c r="V834" s="17"/>
      <c r="W834" s="17"/>
      <c r="X834" s="17"/>
      <c r="Y834" s="17"/>
      <c r="Z834" s="17"/>
      <c r="AA834" s="17"/>
      <c r="AB834" s="17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spans="1:42" s="22" customFormat="1" x14ac:dyDescent="0.25">
      <c r="A835" s="18">
        <v>41612</v>
      </c>
      <c r="B835" s="16">
        <v>1</v>
      </c>
      <c r="C835" s="15" t="s">
        <v>207</v>
      </c>
      <c r="D835" s="15" t="s">
        <v>212</v>
      </c>
      <c r="E835" s="15" t="s">
        <v>67</v>
      </c>
      <c r="F835" s="15" t="s">
        <v>110</v>
      </c>
      <c r="G835" s="19" t="s">
        <v>40</v>
      </c>
      <c r="H835" s="17">
        <v>1</v>
      </c>
      <c r="I835" s="22">
        <f t="shared" si="18"/>
        <v>0.05</v>
      </c>
      <c r="J835" s="15">
        <v>45</v>
      </c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6">
        <v>20</v>
      </c>
      <c r="V835" s="17"/>
      <c r="W835" s="17"/>
      <c r="X835" s="17"/>
      <c r="Y835" s="17"/>
      <c r="Z835" s="17"/>
      <c r="AA835" s="17"/>
      <c r="AB835" s="17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 spans="1:42" s="22" customFormat="1" x14ac:dyDescent="0.25">
      <c r="A836" s="18">
        <v>41612</v>
      </c>
      <c r="B836" s="16">
        <v>1</v>
      </c>
      <c r="C836" s="15" t="s">
        <v>207</v>
      </c>
      <c r="D836" s="15" t="s">
        <v>212</v>
      </c>
      <c r="E836" s="15" t="s">
        <v>67</v>
      </c>
      <c r="F836" s="15" t="s">
        <v>110</v>
      </c>
      <c r="G836" s="19" t="s">
        <v>40</v>
      </c>
      <c r="H836" s="17">
        <v>1</v>
      </c>
      <c r="I836" s="22">
        <f t="shared" si="18"/>
        <v>0.05</v>
      </c>
      <c r="J836" s="15">
        <v>45</v>
      </c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6">
        <v>20</v>
      </c>
      <c r="V836" s="17"/>
      <c r="W836" s="17"/>
      <c r="X836" s="17"/>
      <c r="Y836" s="17"/>
      <c r="Z836" s="17">
        <f>Y836*H836</f>
        <v>0</v>
      </c>
      <c r="AA836" s="17"/>
      <c r="AB836" s="17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 spans="1:42" s="22" customFormat="1" x14ac:dyDescent="0.25">
      <c r="A837" s="18">
        <v>41612</v>
      </c>
      <c r="B837" s="16">
        <v>1</v>
      </c>
      <c r="C837" s="15" t="s">
        <v>207</v>
      </c>
      <c r="D837" s="15" t="s">
        <v>212</v>
      </c>
      <c r="E837" s="15" t="s">
        <v>67</v>
      </c>
      <c r="F837" s="15" t="s">
        <v>110</v>
      </c>
      <c r="G837" s="19" t="s">
        <v>40</v>
      </c>
      <c r="H837" s="17">
        <v>1</v>
      </c>
      <c r="I837" s="22">
        <f t="shared" si="18"/>
        <v>0.05</v>
      </c>
      <c r="J837" s="15">
        <v>45</v>
      </c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6">
        <v>25</v>
      </c>
      <c r="V837" s="17"/>
      <c r="W837" s="17"/>
      <c r="X837" s="17"/>
      <c r="Y837" s="17"/>
      <c r="Z837" s="17"/>
      <c r="AA837" s="17"/>
      <c r="AB837" s="17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spans="1:42" s="22" customFormat="1" x14ac:dyDescent="0.25">
      <c r="A838" s="18">
        <v>41612</v>
      </c>
      <c r="B838" s="16">
        <v>1</v>
      </c>
      <c r="C838" s="15" t="s">
        <v>207</v>
      </c>
      <c r="D838" s="15" t="s">
        <v>212</v>
      </c>
      <c r="E838" s="15" t="s">
        <v>67</v>
      </c>
      <c r="F838" s="15" t="s">
        <v>110</v>
      </c>
      <c r="G838" s="19" t="s">
        <v>40</v>
      </c>
      <c r="H838" s="17">
        <v>1</v>
      </c>
      <c r="I838" s="22">
        <f t="shared" si="18"/>
        <v>0.05</v>
      </c>
      <c r="J838" s="15">
        <v>45</v>
      </c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6">
        <v>25</v>
      </c>
      <c r="V838" s="17"/>
      <c r="W838" s="17"/>
      <c r="X838" s="17"/>
      <c r="Y838" s="17"/>
      <c r="Z838" s="17">
        <f>Y838*H838</f>
        <v>0</v>
      </c>
      <c r="AA838" s="17"/>
      <c r="AB838" s="17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spans="1:42" s="22" customFormat="1" x14ac:dyDescent="0.25">
      <c r="A839" s="18">
        <v>41612</v>
      </c>
      <c r="B839" s="16">
        <v>1</v>
      </c>
      <c r="C839" s="15" t="s">
        <v>207</v>
      </c>
      <c r="D839" s="15" t="s">
        <v>212</v>
      </c>
      <c r="E839" s="15" t="s">
        <v>67</v>
      </c>
      <c r="F839" s="15" t="s">
        <v>110</v>
      </c>
      <c r="G839" s="19" t="s">
        <v>40</v>
      </c>
      <c r="H839" s="17">
        <v>1</v>
      </c>
      <c r="I839" s="22">
        <f t="shared" si="18"/>
        <v>0.05</v>
      </c>
      <c r="J839" s="15">
        <v>45</v>
      </c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6">
        <v>30</v>
      </c>
      <c r="V839" s="17"/>
      <c r="W839" s="17"/>
      <c r="X839" s="17"/>
      <c r="Y839" s="17"/>
      <c r="Z839" s="17">
        <f>Y839*H839</f>
        <v>0</v>
      </c>
      <c r="AA839" s="17"/>
      <c r="AB839" s="17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spans="1:42" s="22" customFormat="1" x14ac:dyDescent="0.25">
      <c r="A840" s="18">
        <v>41612</v>
      </c>
      <c r="B840" s="16">
        <v>1</v>
      </c>
      <c r="C840" s="15" t="s">
        <v>207</v>
      </c>
      <c r="D840" s="15" t="s">
        <v>212</v>
      </c>
      <c r="E840" s="15" t="s">
        <v>67</v>
      </c>
      <c r="F840" s="15" t="s">
        <v>110</v>
      </c>
      <c r="G840" s="19" t="s">
        <v>40</v>
      </c>
      <c r="H840" s="17">
        <v>1</v>
      </c>
      <c r="I840" s="22">
        <f t="shared" si="18"/>
        <v>0.05</v>
      </c>
      <c r="J840" s="15">
        <v>45</v>
      </c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6">
        <v>5</v>
      </c>
      <c r="V840" s="17"/>
      <c r="W840" s="17"/>
      <c r="X840" s="17"/>
      <c r="Y840" s="17"/>
      <c r="Z840" s="17"/>
      <c r="AA840" s="17"/>
      <c r="AB840" s="17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spans="1:42" s="22" customFormat="1" x14ac:dyDescent="0.25">
      <c r="A841" s="18">
        <v>41612</v>
      </c>
      <c r="B841" s="16">
        <v>1</v>
      </c>
      <c r="C841" s="15" t="s">
        <v>207</v>
      </c>
      <c r="D841" s="15" t="s">
        <v>212</v>
      </c>
      <c r="E841" s="15" t="s">
        <v>67</v>
      </c>
      <c r="F841" s="15" t="s">
        <v>110</v>
      </c>
      <c r="G841" s="19" t="s">
        <v>40</v>
      </c>
      <c r="H841" s="17">
        <v>1</v>
      </c>
      <c r="I841" s="22">
        <f t="shared" si="18"/>
        <v>0.05</v>
      </c>
      <c r="J841" s="15">
        <v>45</v>
      </c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6">
        <v>5</v>
      </c>
      <c r="V841" s="17"/>
      <c r="W841" s="17"/>
      <c r="X841" s="17"/>
      <c r="Y841" s="17"/>
      <c r="Z841" s="17">
        <f>Y841*H841</f>
        <v>0</v>
      </c>
      <c r="AA841" s="17"/>
      <c r="AB841" s="17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spans="1:42" s="22" customFormat="1" x14ac:dyDescent="0.25">
      <c r="A842" s="18">
        <v>41612</v>
      </c>
      <c r="B842" s="16">
        <v>1</v>
      </c>
      <c r="C842" s="15" t="s">
        <v>207</v>
      </c>
      <c r="D842" s="15" t="s">
        <v>212</v>
      </c>
      <c r="E842" s="15" t="s">
        <v>67</v>
      </c>
      <c r="F842" s="15" t="s">
        <v>110</v>
      </c>
      <c r="G842" s="19" t="s">
        <v>70</v>
      </c>
      <c r="H842" s="17">
        <v>1</v>
      </c>
      <c r="I842" s="22">
        <f t="shared" si="18"/>
        <v>0.05</v>
      </c>
      <c r="J842" s="15">
        <v>45</v>
      </c>
      <c r="K842" s="17"/>
      <c r="L842" s="17"/>
      <c r="M842" s="17"/>
      <c r="N842" s="17"/>
      <c r="O842" s="17"/>
      <c r="P842" s="17"/>
      <c r="Q842" s="17"/>
      <c r="R842" s="17"/>
      <c r="S842" s="17"/>
      <c r="T842" s="16"/>
      <c r="U842" s="17">
        <v>20</v>
      </c>
      <c r="V842" s="17"/>
      <c r="W842" s="17"/>
      <c r="X842" s="17"/>
      <c r="Y842" s="17"/>
      <c r="Z842" s="17">
        <f>Y842*H842</f>
        <v>0</v>
      </c>
      <c r="AA842" s="17"/>
      <c r="AB842" s="17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spans="1:42" s="22" customFormat="1" x14ac:dyDescent="0.25">
      <c r="A843" s="18">
        <v>41612</v>
      </c>
      <c r="B843" s="16">
        <v>1</v>
      </c>
      <c r="C843" s="15" t="s">
        <v>207</v>
      </c>
      <c r="D843" s="15" t="s">
        <v>212</v>
      </c>
      <c r="E843" s="15" t="s">
        <v>67</v>
      </c>
      <c r="F843" s="15" t="s">
        <v>110</v>
      </c>
      <c r="G843" s="19" t="s">
        <v>71</v>
      </c>
      <c r="H843" s="17">
        <v>1</v>
      </c>
      <c r="I843" s="22">
        <f t="shared" si="18"/>
        <v>0.05</v>
      </c>
      <c r="J843" s="15">
        <v>45</v>
      </c>
      <c r="K843" s="17"/>
      <c r="L843" s="17"/>
      <c r="M843" s="17"/>
      <c r="N843" s="17"/>
      <c r="O843" s="17"/>
      <c r="P843" s="17"/>
      <c r="Q843" s="17"/>
      <c r="R843" s="17"/>
      <c r="S843" s="17"/>
      <c r="T843" s="16"/>
      <c r="U843" s="17">
        <v>5</v>
      </c>
      <c r="V843" s="17"/>
      <c r="W843" s="17"/>
      <c r="X843" s="17"/>
      <c r="Y843" s="17"/>
      <c r="Z843" s="17"/>
      <c r="AA843" s="17"/>
      <c r="AB843" s="17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spans="1:42" s="22" customFormat="1" x14ac:dyDescent="0.25">
      <c r="A844" s="18">
        <v>41612</v>
      </c>
      <c r="B844" s="16">
        <v>1</v>
      </c>
      <c r="C844" s="15" t="s">
        <v>207</v>
      </c>
      <c r="D844" s="15" t="s">
        <v>212</v>
      </c>
      <c r="E844" s="15" t="s">
        <v>67</v>
      </c>
      <c r="F844" s="15" t="s">
        <v>110</v>
      </c>
      <c r="G844" s="19" t="s">
        <v>71</v>
      </c>
      <c r="H844" s="17">
        <v>1</v>
      </c>
      <c r="I844" s="22">
        <f t="shared" si="18"/>
        <v>0.05</v>
      </c>
      <c r="J844" s="15">
        <v>45</v>
      </c>
      <c r="K844" s="17"/>
      <c r="L844" s="17"/>
      <c r="M844" s="17"/>
      <c r="N844" s="17"/>
      <c r="O844" s="17"/>
      <c r="P844" s="17"/>
      <c r="Q844" s="17"/>
      <c r="R844" s="17"/>
      <c r="S844" s="17"/>
      <c r="T844" s="16"/>
      <c r="U844" s="17">
        <v>5</v>
      </c>
      <c r="V844" s="17"/>
      <c r="W844" s="17"/>
      <c r="X844" s="17"/>
      <c r="Y844" s="17"/>
      <c r="Z844" s="17"/>
      <c r="AA844" s="17"/>
      <c r="AB844" s="17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spans="1:42" s="22" customFormat="1" x14ac:dyDescent="0.25">
      <c r="A845" s="18">
        <v>41612</v>
      </c>
      <c r="B845" s="16">
        <v>1</v>
      </c>
      <c r="C845" s="15" t="s">
        <v>207</v>
      </c>
      <c r="D845" s="15" t="s">
        <v>212</v>
      </c>
      <c r="E845" s="15" t="s">
        <v>67</v>
      </c>
      <c r="F845" s="15" t="s">
        <v>110</v>
      </c>
      <c r="G845" s="19" t="s">
        <v>71</v>
      </c>
      <c r="H845" s="17">
        <v>1</v>
      </c>
      <c r="I845" s="22">
        <f t="shared" si="18"/>
        <v>0.05</v>
      </c>
      <c r="J845" s="15">
        <v>45</v>
      </c>
      <c r="K845" s="15"/>
      <c r="L845" s="15"/>
      <c r="M845" s="16"/>
      <c r="N845" s="16"/>
      <c r="O845" s="16"/>
      <c r="P845" s="16"/>
      <c r="Q845" s="16"/>
      <c r="R845" s="16"/>
      <c r="S845" s="16"/>
      <c r="T845" s="16"/>
      <c r="U845" s="15">
        <v>5</v>
      </c>
      <c r="V845" s="16"/>
      <c r="W845" s="16"/>
      <c r="X845" s="16"/>
      <c r="Y845" s="16"/>
      <c r="Z845" s="17">
        <f>Y845*H845</f>
        <v>0</v>
      </c>
      <c r="AA845" s="16"/>
      <c r="AB845" s="1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spans="1:42" s="22" customFormat="1" x14ac:dyDescent="0.25">
      <c r="A846" s="18">
        <v>41612</v>
      </c>
      <c r="B846" s="16">
        <v>1</v>
      </c>
      <c r="C846" s="15" t="s">
        <v>207</v>
      </c>
      <c r="D846" s="15" t="s">
        <v>212</v>
      </c>
      <c r="E846" s="15" t="s">
        <v>67</v>
      </c>
      <c r="F846" s="15" t="s">
        <v>110</v>
      </c>
      <c r="G846" s="19" t="s">
        <v>71</v>
      </c>
      <c r="H846" s="17">
        <v>1</v>
      </c>
      <c r="I846" s="22">
        <f t="shared" si="18"/>
        <v>0.05</v>
      </c>
      <c r="J846" s="15">
        <v>45</v>
      </c>
      <c r="K846" s="15"/>
      <c r="L846" s="15"/>
      <c r="M846" s="16"/>
      <c r="N846" s="16"/>
      <c r="O846" s="16"/>
      <c r="P846" s="16"/>
      <c r="Q846" s="16"/>
      <c r="R846" s="16"/>
      <c r="S846" s="16"/>
      <c r="T846" s="16"/>
      <c r="U846" s="15">
        <v>50</v>
      </c>
      <c r="V846" s="16"/>
      <c r="W846" s="16"/>
      <c r="X846" s="16"/>
      <c r="Y846" s="16"/>
      <c r="Z846" s="17"/>
      <c r="AA846" s="16"/>
      <c r="AB846" s="1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spans="1:42" s="22" customFormat="1" x14ac:dyDescent="0.25">
      <c r="A847" s="18">
        <v>41612</v>
      </c>
      <c r="B847" s="16">
        <v>1</v>
      </c>
      <c r="C847" s="15" t="s">
        <v>207</v>
      </c>
      <c r="D847" s="15" t="s">
        <v>212</v>
      </c>
      <c r="E847" s="15" t="s">
        <v>67</v>
      </c>
      <c r="F847" s="15" t="s">
        <v>110</v>
      </c>
      <c r="G847" s="19" t="s">
        <v>71</v>
      </c>
      <c r="H847" s="17">
        <v>1</v>
      </c>
      <c r="I847" s="22">
        <f t="shared" si="18"/>
        <v>0.05</v>
      </c>
      <c r="J847" s="15">
        <v>45</v>
      </c>
      <c r="K847" s="15"/>
      <c r="L847" s="15"/>
      <c r="M847" s="16"/>
      <c r="N847" s="16"/>
      <c r="O847" s="16"/>
      <c r="P847" s="16"/>
      <c r="Q847" s="16"/>
      <c r="R847" s="16"/>
      <c r="S847" s="16"/>
      <c r="T847" s="16"/>
      <c r="U847" s="15">
        <v>50</v>
      </c>
      <c r="V847" s="16"/>
      <c r="W847" s="16"/>
      <c r="X847" s="16"/>
      <c r="Y847" s="16"/>
      <c r="Z847" s="17"/>
      <c r="AA847" s="16"/>
      <c r="AB847" s="1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spans="1:42" s="22" customFormat="1" x14ac:dyDescent="0.25">
      <c r="A848" s="18">
        <v>41612</v>
      </c>
      <c r="B848" s="16">
        <v>1</v>
      </c>
      <c r="C848" s="15" t="s">
        <v>207</v>
      </c>
      <c r="D848" s="15" t="s">
        <v>212</v>
      </c>
      <c r="E848" s="15" t="s">
        <v>67</v>
      </c>
      <c r="F848" s="15" t="s">
        <v>110</v>
      </c>
      <c r="G848" s="19" t="s">
        <v>71</v>
      </c>
      <c r="H848" s="17">
        <v>1</v>
      </c>
      <c r="I848" s="22">
        <f t="shared" si="18"/>
        <v>0.05</v>
      </c>
      <c r="J848" s="15">
        <v>45</v>
      </c>
      <c r="K848" s="15"/>
      <c r="L848" s="15"/>
      <c r="M848" s="16"/>
      <c r="N848" s="16"/>
      <c r="O848" s="16"/>
      <c r="P848" s="16"/>
      <c r="Q848" s="16"/>
      <c r="R848" s="16"/>
      <c r="S848" s="16"/>
      <c r="T848" s="16"/>
      <c r="U848" s="15">
        <v>50</v>
      </c>
      <c r="V848" s="16"/>
      <c r="W848" s="16"/>
      <c r="X848" s="16"/>
      <c r="Y848" s="16"/>
      <c r="Z848" s="17">
        <f>Y848*H848</f>
        <v>0</v>
      </c>
      <c r="AA848" s="16"/>
      <c r="AB848" s="1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spans="1:42" s="22" customFormat="1" x14ac:dyDescent="0.25">
      <c r="A849" s="18">
        <v>41612</v>
      </c>
      <c r="B849" s="16">
        <v>1</v>
      </c>
      <c r="C849" s="15" t="s">
        <v>207</v>
      </c>
      <c r="D849" s="15" t="s">
        <v>212</v>
      </c>
      <c r="E849" s="15" t="s">
        <v>67</v>
      </c>
      <c r="F849" s="15" t="s">
        <v>110</v>
      </c>
      <c r="G849" s="19" t="s">
        <v>71</v>
      </c>
      <c r="H849" s="17">
        <v>1</v>
      </c>
      <c r="I849" s="22">
        <f t="shared" si="18"/>
        <v>0.05</v>
      </c>
      <c r="J849" s="15">
        <v>45</v>
      </c>
      <c r="K849" s="15"/>
      <c r="L849" s="15"/>
      <c r="M849" s="16"/>
      <c r="N849" s="16"/>
      <c r="O849" s="16"/>
      <c r="P849" s="16"/>
      <c r="Q849" s="16"/>
      <c r="R849" s="16"/>
      <c r="S849" s="16"/>
      <c r="T849" s="16"/>
      <c r="U849" s="15">
        <v>40</v>
      </c>
      <c r="V849" s="16"/>
      <c r="W849" s="16"/>
      <c r="X849" s="16"/>
      <c r="Y849" s="16"/>
      <c r="Z849" s="17"/>
      <c r="AA849" s="16"/>
      <c r="AB849" s="1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spans="1:42" s="22" customFormat="1" x14ac:dyDescent="0.25">
      <c r="A850" s="18">
        <v>41612</v>
      </c>
      <c r="B850" s="16">
        <v>1</v>
      </c>
      <c r="C850" s="15" t="s">
        <v>207</v>
      </c>
      <c r="D850" s="15" t="s">
        <v>212</v>
      </c>
      <c r="E850" s="15" t="s">
        <v>67</v>
      </c>
      <c r="F850" s="15" t="s">
        <v>110</v>
      </c>
      <c r="G850" s="19" t="s">
        <v>71</v>
      </c>
      <c r="H850" s="17">
        <v>1</v>
      </c>
      <c r="I850" s="22">
        <f t="shared" si="18"/>
        <v>0.05</v>
      </c>
      <c r="J850" s="15">
        <v>45</v>
      </c>
      <c r="K850" s="15"/>
      <c r="L850" s="15"/>
      <c r="M850" s="16"/>
      <c r="N850" s="16"/>
      <c r="O850" s="16"/>
      <c r="P850" s="16"/>
      <c r="Q850" s="16"/>
      <c r="R850" s="16"/>
      <c r="S850" s="16"/>
      <c r="T850" s="16"/>
      <c r="U850" s="15">
        <v>40</v>
      </c>
      <c r="V850" s="16"/>
      <c r="W850" s="16"/>
      <c r="X850" s="16"/>
      <c r="Y850" s="16"/>
      <c r="Z850" s="17"/>
      <c r="AA850" s="16"/>
      <c r="AB850" s="1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 spans="1:42" s="22" customFormat="1" x14ac:dyDescent="0.25">
      <c r="A851" s="18">
        <v>41612</v>
      </c>
      <c r="B851" s="16">
        <v>1</v>
      </c>
      <c r="C851" s="15" t="s">
        <v>207</v>
      </c>
      <c r="D851" s="15" t="s">
        <v>212</v>
      </c>
      <c r="E851" s="15" t="s">
        <v>67</v>
      </c>
      <c r="F851" s="15" t="s">
        <v>110</v>
      </c>
      <c r="G851" s="19" t="s">
        <v>71</v>
      </c>
      <c r="H851" s="17">
        <v>1</v>
      </c>
      <c r="I851" s="22">
        <f t="shared" si="18"/>
        <v>0.05</v>
      </c>
      <c r="J851" s="15">
        <v>45</v>
      </c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5">
        <v>40</v>
      </c>
      <c r="V851" s="17"/>
      <c r="W851" s="17"/>
      <c r="X851" s="17"/>
      <c r="Y851" s="17"/>
      <c r="Z851" s="17">
        <f>Y851*H851</f>
        <v>0</v>
      </c>
      <c r="AA851" s="17"/>
      <c r="AB851" s="1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 spans="1:42" s="22" customFormat="1" x14ac:dyDescent="0.25">
      <c r="A852" s="18">
        <v>41612</v>
      </c>
      <c r="B852" s="16">
        <v>1</v>
      </c>
      <c r="C852" s="15" t="s">
        <v>207</v>
      </c>
      <c r="D852" s="15" t="s">
        <v>212</v>
      </c>
      <c r="E852" s="15" t="s">
        <v>67</v>
      </c>
      <c r="F852" s="15" t="s">
        <v>110</v>
      </c>
      <c r="G852" s="19" t="s">
        <v>71</v>
      </c>
      <c r="H852" s="17">
        <v>1</v>
      </c>
      <c r="I852" s="22">
        <f t="shared" si="18"/>
        <v>0.05</v>
      </c>
      <c r="J852" s="15">
        <v>45</v>
      </c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5">
        <v>15</v>
      </c>
      <c r="V852" s="17"/>
      <c r="W852" s="17"/>
      <c r="X852" s="17"/>
      <c r="Y852" s="17"/>
      <c r="Z852" s="17"/>
      <c r="AA852" s="17"/>
      <c r="AB852" s="1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spans="1:42" s="22" customFormat="1" x14ac:dyDescent="0.25">
      <c r="A853" s="18">
        <v>41612</v>
      </c>
      <c r="B853" s="16">
        <v>1</v>
      </c>
      <c r="C853" s="15" t="s">
        <v>207</v>
      </c>
      <c r="D853" s="15" t="s">
        <v>212</v>
      </c>
      <c r="E853" s="15" t="s">
        <v>67</v>
      </c>
      <c r="F853" s="15" t="s">
        <v>110</v>
      </c>
      <c r="G853" s="19" t="s">
        <v>71</v>
      </c>
      <c r="H853" s="17">
        <v>1</v>
      </c>
      <c r="I853" s="22">
        <f t="shared" si="18"/>
        <v>0.05</v>
      </c>
      <c r="J853" s="15">
        <v>45</v>
      </c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5">
        <v>15</v>
      </c>
      <c r="V853" s="17"/>
      <c r="W853" s="17"/>
      <c r="X853" s="17"/>
      <c r="Y853" s="17"/>
      <c r="Z853" s="17">
        <f>Y853*H853</f>
        <v>0</v>
      </c>
      <c r="AA853" s="17"/>
      <c r="AB853" s="1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spans="1:42" s="22" customFormat="1" x14ac:dyDescent="0.25">
      <c r="A854" s="18">
        <v>41612</v>
      </c>
      <c r="B854" s="16">
        <v>1</v>
      </c>
      <c r="C854" s="15" t="s">
        <v>207</v>
      </c>
      <c r="D854" s="15" t="s">
        <v>212</v>
      </c>
      <c r="E854" s="15" t="s">
        <v>67</v>
      </c>
      <c r="F854" s="15" t="s">
        <v>110</v>
      </c>
      <c r="G854" s="19" t="s">
        <v>71</v>
      </c>
      <c r="H854" s="17">
        <v>1</v>
      </c>
      <c r="I854" s="22">
        <f t="shared" si="18"/>
        <v>0.05</v>
      </c>
      <c r="J854" s="15">
        <v>45</v>
      </c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5">
        <v>20</v>
      </c>
      <c r="V854" s="17"/>
      <c r="W854" s="17"/>
      <c r="X854" s="17"/>
      <c r="Y854" s="17"/>
      <c r="Z854" s="17"/>
      <c r="AA854" s="17"/>
      <c r="AB854" s="1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spans="1:42" s="22" customFormat="1" x14ac:dyDescent="0.25">
      <c r="A855" s="18">
        <v>41612</v>
      </c>
      <c r="B855" s="16">
        <v>1</v>
      </c>
      <c r="C855" s="15" t="s">
        <v>207</v>
      </c>
      <c r="D855" s="15" t="s">
        <v>212</v>
      </c>
      <c r="E855" s="15" t="s">
        <v>67</v>
      </c>
      <c r="F855" s="15" t="s">
        <v>110</v>
      </c>
      <c r="G855" s="19" t="s">
        <v>71</v>
      </c>
      <c r="H855" s="17">
        <v>1</v>
      </c>
      <c r="I855" s="22">
        <f t="shared" si="18"/>
        <v>0.05</v>
      </c>
      <c r="J855" s="15">
        <v>45</v>
      </c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5">
        <v>20</v>
      </c>
      <c r="V855" s="17"/>
      <c r="W855" s="17"/>
      <c r="X855" s="17"/>
      <c r="Y855" s="17"/>
      <c r="Z855" s="17">
        <f>Y855*H855</f>
        <v>0</v>
      </c>
      <c r="AA855" s="17"/>
      <c r="AB855" s="17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spans="1:42" s="22" customFormat="1" x14ac:dyDescent="0.25">
      <c r="A856" s="18">
        <v>41612</v>
      </c>
      <c r="B856" s="16">
        <v>1</v>
      </c>
      <c r="C856" s="15" t="s">
        <v>207</v>
      </c>
      <c r="D856" s="15" t="s">
        <v>212</v>
      </c>
      <c r="E856" s="15" t="s">
        <v>67</v>
      </c>
      <c r="F856" s="15" t="s">
        <v>110</v>
      </c>
      <c r="G856" s="19" t="s">
        <v>71</v>
      </c>
      <c r="H856" s="15">
        <v>1</v>
      </c>
      <c r="I856" s="22">
        <f t="shared" si="18"/>
        <v>0.05</v>
      </c>
      <c r="J856" s="15">
        <v>45</v>
      </c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5">
        <v>60</v>
      </c>
      <c r="V856" s="17"/>
      <c r="W856" s="17"/>
      <c r="X856" s="17"/>
      <c r="Y856" s="17"/>
      <c r="Z856" s="17">
        <f>Y856*H856</f>
        <v>0</v>
      </c>
      <c r="AA856" s="17"/>
      <c r="AB856" s="17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spans="1:42" s="22" customFormat="1" x14ac:dyDescent="0.25">
      <c r="A857" s="18">
        <v>41612</v>
      </c>
      <c r="B857" s="16">
        <v>1</v>
      </c>
      <c r="C857" s="15" t="s">
        <v>207</v>
      </c>
      <c r="D857" s="15" t="s">
        <v>212</v>
      </c>
      <c r="E857" s="15" t="s">
        <v>67</v>
      </c>
      <c r="F857" s="15" t="s">
        <v>110</v>
      </c>
      <c r="G857" s="19" t="s">
        <v>71</v>
      </c>
      <c r="H857" s="15">
        <v>1</v>
      </c>
      <c r="I857" s="22">
        <f t="shared" si="18"/>
        <v>0.05</v>
      </c>
      <c r="J857" s="15">
        <v>45</v>
      </c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5">
        <v>30</v>
      </c>
      <c r="V857" s="17"/>
      <c r="W857" s="17"/>
      <c r="X857" s="17"/>
      <c r="Y857" s="17"/>
      <c r="Z857" s="17">
        <f>Y857*H857</f>
        <v>0</v>
      </c>
      <c r="AA857" s="17"/>
      <c r="AB857" s="17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spans="1:42" s="22" customFormat="1" x14ac:dyDescent="0.25">
      <c r="A858" s="18">
        <v>41612</v>
      </c>
      <c r="B858" s="16">
        <v>1</v>
      </c>
      <c r="C858" s="15" t="s">
        <v>207</v>
      </c>
      <c r="D858" s="15" t="s">
        <v>212</v>
      </c>
      <c r="E858" s="15" t="s">
        <v>67</v>
      </c>
      <c r="F858" s="15" t="s">
        <v>110</v>
      </c>
      <c r="G858" s="19" t="s">
        <v>71</v>
      </c>
      <c r="H858" s="15">
        <v>1</v>
      </c>
      <c r="I858" s="22">
        <f t="shared" si="18"/>
        <v>0.05</v>
      </c>
      <c r="J858" s="15">
        <v>45</v>
      </c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5">
        <v>10</v>
      </c>
      <c r="V858" s="17"/>
      <c r="W858" s="17"/>
      <c r="X858" s="17"/>
      <c r="Y858" s="17"/>
      <c r="Z858" s="17"/>
      <c r="AA858" s="17"/>
      <c r="AB858" s="17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spans="1:42" s="22" customFormat="1" x14ac:dyDescent="0.25">
      <c r="A859" s="18">
        <v>41612</v>
      </c>
      <c r="B859" s="16">
        <v>1</v>
      </c>
      <c r="C859" s="15" t="s">
        <v>207</v>
      </c>
      <c r="D859" s="15" t="s">
        <v>212</v>
      </c>
      <c r="E859" s="15" t="s">
        <v>67</v>
      </c>
      <c r="F859" s="15" t="s">
        <v>110</v>
      </c>
      <c r="G859" s="19" t="s">
        <v>71</v>
      </c>
      <c r="H859" s="15">
        <v>1</v>
      </c>
      <c r="I859" s="22">
        <f t="shared" si="18"/>
        <v>0.05</v>
      </c>
      <c r="J859" s="15">
        <v>45</v>
      </c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5">
        <v>10</v>
      </c>
      <c r="V859" s="17"/>
      <c r="W859" s="17"/>
      <c r="X859" s="17"/>
      <c r="Y859" s="17"/>
      <c r="Z859" s="17">
        <f>Y859*H859</f>
        <v>0</v>
      </c>
      <c r="AA859" s="17"/>
      <c r="AB859" s="17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spans="1:42" s="22" customFormat="1" x14ac:dyDescent="0.25">
      <c r="A860" s="18">
        <v>41612</v>
      </c>
      <c r="B860" s="16">
        <v>1</v>
      </c>
      <c r="C860" s="15" t="s">
        <v>207</v>
      </c>
      <c r="D860" s="15" t="s">
        <v>212</v>
      </c>
      <c r="E860" s="15" t="s">
        <v>67</v>
      </c>
      <c r="F860" s="15" t="s">
        <v>110</v>
      </c>
      <c r="G860" s="19" t="s">
        <v>71</v>
      </c>
      <c r="H860" s="15">
        <v>1</v>
      </c>
      <c r="I860" s="22">
        <f t="shared" si="18"/>
        <v>0.05</v>
      </c>
      <c r="J860" s="15">
        <v>45</v>
      </c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5">
        <v>80</v>
      </c>
      <c r="V860" s="17"/>
      <c r="W860" s="17"/>
      <c r="X860" s="17"/>
      <c r="Y860" s="17"/>
      <c r="Z860" s="17">
        <f>Y860*H860</f>
        <v>0</v>
      </c>
      <c r="AA860" s="17"/>
      <c r="AB860" s="17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spans="1:42" s="22" customFormat="1" x14ac:dyDescent="0.25">
      <c r="A861" s="18">
        <v>41612</v>
      </c>
      <c r="B861" s="16">
        <v>1</v>
      </c>
      <c r="C861" s="15" t="s">
        <v>207</v>
      </c>
      <c r="D861" s="15" t="s">
        <v>212</v>
      </c>
      <c r="E861" s="15" t="s">
        <v>67</v>
      </c>
      <c r="F861" s="15" t="s">
        <v>110</v>
      </c>
      <c r="G861" s="19" t="s">
        <v>71</v>
      </c>
      <c r="H861" s="15">
        <v>1</v>
      </c>
      <c r="I861" s="22">
        <f t="shared" si="18"/>
        <v>0.05</v>
      </c>
      <c r="J861" s="15">
        <v>45</v>
      </c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5">
        <v>25</v>
      </c>
      <c r="V861" s="17"/>
      <c r="W861" s="17"/>
      <c r="X861" s="17"/>
      <c r="Y861" s="17"/>
      <c r="Z861" s="17"/>
      <c r="AA861" s="17"/>
      <c r="AB861" s="17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spans="1:42" s="22" customFormat="1" x14ac:dyDescent="0.25">
      <c r="A862" s="18">
        <v>41612</v>
      </c>
      <c r="B862" s="16">
        <v>1</v>
      </c>
      <c r="C862" s="15" t="s">
        <v>207</v>
      </c>
      <c r="D862" s="15" t="s">
        <v>212</v>
      </c>
      <c r="E862" s="15" t="s">
        <v>67</v>
      </c>
      <c r="F862" s="15" t="s">
        <v>110</v>
      </c>
      <c r="G862" s="19" t="s">
        <v>71</v>
      </c>
      <c r="H862" s="15">
        <v>1</v>
      </c>
      <c r="I862" s="22">
        <f t="shared" si="18"/>
        <v>0.05</v>
      </c>
      <c r="J862" s="15">
        <v>45</v>
      </c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5">
        <v>25</v>
      </c>
      <c r="V862" s="17"/>
      <c r="W862" s="17"/>
      <c r="X862" s="17"/>
      <c r="Y862" s="17"/>
      <c r="Z862" s="17">
        <f t="shared" ref="Z862:Z904" si="19">Y862*H862</f>
        <v>0</v>
      </c>
      <c r="AA862" s="17"/>
      <c r="AB862" s="17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spans="1:42" s="22" customFormat="1" x14ac:dyDescent="0.25">
      <c r="A863" s="7">
        <v>41612</v>
      </c>
      <c r="B863" s="8">
        <v>1</v>
      </c>
      <c r="C863" s="9" t="s">
        <v>48</v>
      </c>
      <c r="D863" s="9" t="s">
        <v>49</v>
      </c>
      <c r="E863" s="9" t="s">
        <v>67</v>
      </c>
      <c r="F863" s="9" t="s">
        <v>110</v>
      </c>
      <c r="G863" s="11" t="s">
        <v>40</v>
      </c>
      <c r="H863" s="9">
        <v>1</v>
      </c>
      <c r="I863" s="22">
        <f t="shared" si="18"/>
        <v>0.05</v>
      </c>
      <c r="J863" s="9">
        <v>36</v>
      </c>
      <c r="K863" s="9"/>
      <c r="L863" s="9"/>
      <c r="M863" s="8"/>
      <c r="N863" s="8"/>
      <c r="O863" s="8"/>
      <c r="P863" s="8"/>
      <c r="Q863" s="8"/>
      <c r="R863" s="8"/>
      <c r="S863" s="8"/>
      <c r="T863" s="10"/>
      <c r="U863" s="8">
        <v>10</v>
      </c>
      <c r="V863" s="8"/>
      <c r="W863" s="8"/>
      <c r="X863" s="8"/>
      <c r="Y863" s="8"/>
      <c r="Z863" s="5">
        <f t="shared" si="19"/>
        <v>0</v>
      </c>
      <c r="AA863" s="8"/>
      <c r="AB863" s="8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</row>
    <row r="864" spans="1:42" s="22" customFormat="1" x14ac:dyDescent="0.25">
      <c r="A864" s="7">
        <v>41612</v>
      </c>
      <c r="B864" s="8">
        <v>1</v>
      </c>
      <c r="C864" s="9" t="s">
        <v>48</v>
      </c>
      <c r="D864" s="9" t="s">
        <v>49</v>
      </c>
      <c r="E864" s="9" t="s">
        <v>67</v>
      </c>
      <c r="F864" s="9" t="s">
        <v>110</v>
      </c>
      <c r="G864" s="11" t="s">
        <v>40</v>
      </c>
      <c r="H864" s="9">
        <v>1</v>
      </c>
      <c r="I864" s="22">
        <f t="shared" si="18"/>
        <v>0.05</v>
      </c>
      <c r="J864" s="9">
        <v>36</v>
      </c>
      <c r="K864" s="9"/>
      <c r="L864" s="9"/>
      <c r="M864" s="8"/>
      <c r="N864" s="8"/>
      <c r="O864" s="8"/>
      <c r="P864" s="8"/>
      <c r="Q864" s="8"/>
      <c r="R864" s="8"/>
      <c r="S864" s="8"/>
      <c r="T864" s="10"/>
      <c r="U864" s="8">
        <v>10</v>
      </c>
      <c r="V864" s="8"/>
      <c r="W864" s="8"/>
      <c r="X864" s="8"/>
      <c r="Y864" s="8"/>
      <c r="Z864" s="5">
        <f t="shared" si="19"/>
        <v>0</v>
      </c>
      <c r="AA864" s="8"/>
      <c r="AB864" s="8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</row>
    <row r="865" spans="1:42" s="22" customFormat="1" x14ac:dyDescent="0.25">
      <c r="A865" s="7">
        <v>41612</v>
      </c>
      <c r="B865" s="8">
        <v>1</v>
      </c>
      <c r="C865" s="9" t="s">
        <v>48</v>
      </c>
      <c r="D865" s="9" t="s">
        <v>49</v>
      </c>
      <c r="E865" s="9" t="s">
        <v>67</v>
      </c>
      <c r="F865" s="9" t="s">
        <v>110</v>
      </c>
      <c r="G865" s="11" t="s">
        <v>40</v>
      </c>
      <c r="H865" s="9">
        <v>1</v>
      </c>
      <c r="I865" s="22">
        <f t="shared" si="18"/>
        <v>0.05</v>
      </c>
      <c r="J865" s="9">
        <v>36</v>
      </c>
      <c r="K865" s="9"/>
      <c r="L865" s="9"/>
      <c r="M865" s="8"/>
      <c r="N865" s="8"/>
      <c r="O865" s="8"/>
      <c r="P865" s="8"/>
      <c r="Q865" s="8"/>
      <c r="R865" s="8"/>
      <c r="S865" s="8"/>
      <c r="T865" s="10"/>
      <c r="U865" s="8">
        <v>10</v>
      </c>
      <c r="V865" s="8"/>
      <c r="W865" s="8"/>
      <c r="X865" s="8"/>
      <c r="Y865" s="8"/>
      <c r="Z865" s="5">
        <f t="shared" si="19"/>
        <v>0</v>
      </c>
      <c r="AA865" s="8"/>
      <c r="AB865" s="8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</row>
    <row r="866" spans="1:42" s="22" customFormat="1" x14ac:dyDescent="0.25">
      <c r="A866" s="7">
        <v>41612</v>
      </c>
      <c r="B866" s="8">
        <v>1</v>
      </c>
      <c r="C866" s="9" t="s">
        <v>48</v>
      </c>
      <c r="D866" s="9" t="s">
        <v>49</v>
      </c>
      <c r="E866" s="9" t="s">
        <v>67</v>
      </c>
      <c r="F866" s="9" t="s">
        <v>110</v>
      </c>
      <c r="G866" s="11" t="s">
        <v>40</v>
      </c>
      <c r="H866" s="9">
        <v>1</v>
      </c>
      <c r="I866" s="22">
        <f t="shared" si="18"/>
        <v>0.05</v>
      </c>
      <c r="J866" s="9">
        <v>36</v>
      </c>
      <c r="K866" s="9"/>
      <c r="L866" s="9"/>
      <c r="M866" s="8"/>
      <c r="N866" s="8"/>
      <c r="O866" s="8"/>
      <c r="P866" s="8"/>
      <c r="Q866" s="8"/>
      <c r="R866" s="8"/>
      <c r="S866" s="8"/>
      <c r="T866" s="10"/>
      <c r="U866" s="8">
        <v>10</v>
      </c>
      <c r="V866" s="8"/>
      <c r="W866" s="8"/>
      <c r="X866" s="8"/>
      <c r="Y866" s="8"/>
      <c r="Z866" s="5">
        <f t="shared" si="19"/>
        <v>0</v>
      </c>
      <c r="AA866" s="8"/>
      <c r="AB866" s="8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</row>
    <row r="867" spans="1:42" s="22" customFormat="1" x14ac:dyDescent="0.25">
      <c r="A867" s="7">
        <v>41612</v>
      </c>
      <c r="B867" s="8">
        <v>1</v>
      </c>
      <c r="C867" s="9" t="s">
        <v>48</v>
      </c>
      <c r="D867" s="9" t="s">
        <v>49</v>
      </c>
      <c r="E867" s="9" t="s">
        <v>67</v>
      </c>
      <c r="F867" s="9" t="s">
        <v>110</v>
      </c>
      <c r="G867" s="11" t="s">
        <v>40</v>
      </c>
      <c r="H867" s="9">
        <v>1</v>
      </c>
      <c r="I867" s="22">
        <f t="shared" si="18"/>
        <v>0.05</v>
      </c>
      <c r="J867" s="9">
        <v>36</v>
      </c>
      <c r="K867" s="9"/>
      <c r="L867" s="9"/>
      <c r="M867" s="8"/>
      <c r="N867" s="8"/>
      <c r="O867" s="8"/>
      <c r="P867" s="8"/>
      <c r="Q867" s="8"/>
      <c r="R867" s="8"/>
      <c r="S867" s="8"/>
      <c r="T867" s="10"/>
      <c r="U867" s="8">
        <v>10</v>
      </c>
      <c r="V867" s="8"/>
      <c r="W867" s="8"/>
      <c r="X867" s="8"/>
      <c r="Y867" s="8"/>
      <c r="Z867" s="5">
        <f t="shared" si="19"/>
        <v>0</v>
      </c>
      <c r="AA867" s="8"/>
      <c r="AB867" s="8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</row>
    <row r="868" spans="1:42" s="22" customFormat="1" x14ac:dyDescent="0.25">
      <c r="A868" s="7">
        <v>41612</v>
      </c>
      <c r="B868" s="8">
        <v>1</v>
      </c>
      <c r="C868" s="9" t="s">
        <v>48</v>
      </c>
      <c r="D868" s="9" t="s">
        <v>49</v>
      </c>
      <c r="E868" s="9" t="s">
        <v>67</v>
      </c>
      <c r="F868" s="9" t="s">
        <v>110</v>
      </c>
      <c r="G868" s="11" t="s">
        <v>40</v>
      </c>
      <c r="H868" s="9">
        <v>1</v>
      </c>
      <c r="I868" s="22">
        <f t="shared" si="18"/>
        <v>0.05</v>
      </c>
      <c r="J868" s="9">
        <v>36</v>
      </c>
      <c r="K868" s="9"/>
      <c r="L868" s="9"/>
      <c r="M868" s="8"/>
      <c r="N868" s="8"/>
      <c r="O868" s="8"/>
      <c r="P868" s="8"/>
      <c r="Q868" s="8"/>
      <c r="R868" s="8"/>
      <c r="S868" s="8"/>
      <c r="T868" s="10"/>
      <c r="U868" s="8">
        <v>10</v>
      </c>
      <c r="V868" s="8"/>
      <c r="W868" s="8"/>
      <c r="X868" s="8"/>
      <c r="Y868" s="8"/>
      <c r="Z868" s="5">
        <f t="shared" si="19"/>
        <v>0</v>
      </c>
      <c r="AA868" s="8"/>
      <c r="AB868" s="8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</row>
    <row r="869" spans="1:42" s="22" customFormat="1" x14ac:dyDescent="0.25">
      <c r="A869" s="7">
        <v>41612</v>
      </c>
      <c r="B869" s="8">
        <v>1</v>
      </c>
      <c r="C869" s="9" t="s">
        <v>48</v>
      </c>
      <c r="D869" s="9" t="s">
        <v>49</v>
      </c>
      <c r="E869" s="9" t="s">
        <v>67</v>
      </c>
      <c r="F869" s="9" t="s">
        <v>110</v>
      </c>
      <c r="G869" s="11" t="s">
        <v>40</v>
      </c>
      <c r="H869" s="9">
        <v>1</v>
      </c>
      <c r="I869" s="22">
        <f t="shared" si="18"/>
        <v>0.05</v>
      </c>
      <c r="J869" s="9">
        <v>36</v>
      </c>
      <c r="K869" s="9"/>
      <c r="L869" s="9"/>
      <c r="M869" s="8"/>
      <c r="N869" s="8"/>
      <c r="O869" s="8"/>
      <c r="P869" s="8"/>
      <c r="Q869" s="8"/>
      <c r="R869" s="8"/>
      <c r="S869" s="8"/>
      <c r="T869" s="10"/>
      <c r="U869" s="8">
        <v>10</v>
      </c>
      <c r="V869" s="8"/>
      <c r="W869" s="8"/>
      <c r="X869" s="8"/>
      <c r="Y869" s="8"/>
      <c r="Z869" s="5">
        <f t="shared" si="19"/>
        <v>0</v>
      </c>
      <c r="AA869" s="8"/>
      <c r="AB869" s="8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</row>
    <row r="870" spans="1:42" s="22" customFormat="1" x14ac:dyDescent="0.25">
      <c r="A870" s="7">
        <v>41612</v>
      </c>
      <c r="B870" s="8">
        <v>1</v>
      </c>
      <c r="C870" s="9" t="s">
        <v>48</v>
      </c>
      <c r="D870" s="9" t="s">
        <v>49</v>
      </c>
      <c r="E870" s="9" t="s">
        <v>67</v>
      </c>
      <c r="F870" s="9" t="s">
        <v>110</v>
      </c>
      <c r="G870" s="11" t="s">
        <v>40</v>
      </c>
      <c r="H870" s="9">
        <v>1</v>
      </c>
      <c r="I870" s="22">
        <f t="shared" si="18"/>
        <v>0.05</v>
      </c>
      <c r="J870" s="9">
        <v>36</v>
      </c>
      <c r="K870" s="9"/>
      <c r="L870" s="9"/>
      <c r="M870" s="8"/>
      <c r="N870" s="8"/>
      <c r="O870" s="8"/>
      <c r="P870" s="8"/>
      <c r="Q870" s="8"/>
      <c r="R870" s="8"/>
      <c r="S870" s="8"/>
      <c r="T870" s="10"/>
      <c r="U870" s="8">
        <v>10</v>
      </c>
      <c r="V870" s="8"/>
      <c r="W870" s="8"/>
      <c r="X870" s="8"/>
      <c r="Y870" s="8"/>
      <c r="Z870" s="5">
        <f t="shared" si="19"/>
        <v>0</v>
      </c>
      <c r="AA870" s="8"/>
      <c r="AB870" s="8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</row>
    <row r="871" spans="1:42" s="22" customFormat="1" x14ac:dyDescent="0.25">
      <c r="A871" s="7">
        <v>41612</v>
      </c>
      <c r="B871" s="8">
        <v>1</v>
      </c>
      <c r="C871" s="9" t="s">
        <v>48</v>
      </c>
      <c r="D871" s="9" t="s">
        <v>49</v>
      </c>
      <c r="E871" s="9" t="s">
        <v>67</v>
      </c>
      <c r="F871" s="9" t="s">
        <v>110</v>
      </c>
      <c r="G871" s="11" t="s">
        <v>40</v>
      </c>
      <c r="H871" s="9">
        <v>1</v>
      </c>
      <c r="I871" s="22">
        <f t="shared" si="18"/>
        <v>0.05</v>
      </c>
      <c r="J871" s="9">
        <v>36</v>
      </c>
      <c r="K871" s="9"/>
      <c r="L871" s="9"/>
      <c r="M871" s="8"/>
      <c r="N871" s="8"/>
      <c r="O871" s="8"/>
      <c r="P871" s="8"/>
      <c r="Q871" s="8"/>
      <c r="R871" s="8"/>
      <c r="S871" s="8"/>
      <c r="T871" s="10"/>
      <c r="U871" s="8">
        <v>20</v>
      </c>
      <c r="V871" s="8"/>
      <c r="W871" s="8"/>
      <c r="X871" s="8"/>
      <c r="Y871" s="8"/>
      <c r="Z871" s="5">
        <f t="shared" si="19"/>
        <v>0</v>
      </c>
      <c r="AA871" s="8"/>
      <c r="AB871" s="8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</row>
    <row r="872" spans="1:42" s="22" customFormat="1" x14ac:dyDescent="0.25">
      <c r="A872" s="7">
        <v>41612</v>
      </c>
      <c r="B872" s="8">
        <v>1</v>
      </c>
      <c r="C872" s="9" t="s">
        <v>48</v>
      </c>
      <c r="D872" s="9" t="s">
        <v>49</v>
      </c>
      <c r="E872" s="9" t="s">
        <v>67</v>
      </c>
      <c r="F872" s="9" t="s">
        <v>110</v>
      </c>
      <c r="G872" s="11" t="s">
        <v>40</v>
      </c>
      <c r="H872" s="9">
        <v>1</v>
      </c>
      <c r="I872" s="22">
        <f t="shared" si="18"/>
        <v>0.05</v>
      </c>
      <c r="J872" s="9">
        <v>36</v>
      </c>
      <c r="K872" s="9"/>
      <c r="L872" s="9"/>
      <c r="M872" s="8"/>
      <c r="N872" s="8"/>
      <c r="O872" s="8"/>
      <c r="P872" s="8"/>
      <c r="Q872" s="8"/>
      <c r="R872" s="8"/>
      <c r="S872" s="8"/>
      <c r="T872" s="10"/>
      <c r="U872" s="8">
        <v>20</v>
      </c>
      <c r="V872" s="8"/>
      <c r="W872" s="8"/>
      <c r="X872" s="8"/>
      <c r="Y872" s="8"/>
      <c r="Z872" s="5">
        <f t="shared" si="19"/>
        <v>0</v>
      </c>
      <c r="AA872" s="8"/>
      <c r="AB872" s="8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</row>
    <row r="873" spans="1:42" s="22" customFormat="1" x14ac:dyDescent="0.25">
      <c r="A873" s="7">
        <v>41612</v>
      </c>
      <c r="B873" s="8">
        <v>1</v>
      </c>
      <c r="C873" s="9" t="s">
        <v>48</v>
      </c>
      <c r="D873" s="9" t="s">
        <v>49</v>
      </c>
      <c r="E873" s="9" t="s">
        <v>67</v>
      </c>
      <c r="F873" s="9" t="s">
        <v>110</v>
      </c>
      <c r="G873" s="11" t="s">
        <v>40</v>
      </c>
      <c r="H873" s="9">
        <v>1</v>
      </c>
      <c r="I873" s="22">
        <f t="shared" si="18"/>
        <v>0.05</v>
      </c>
      <c r="J873" s="9">
        <v>36</v>
      </c>
      <c r="K873" s="9"/>
      <c r="L873" s="9"/>
      <c r="M873" s="8"/>
      <c r="N873" s="8"/>
      <c r="O873" s="8"/>
      <c r="P873" s="8"/>
      <c r="Q873" s="8"/>
      <c r="R873" s="8"/>
      <c r="S873" s="8"/>
      <c r="T873" s="10"/>
      <c r="U873" s="8">
        <v>20</v>
      </c>
      <c r="V873" s="8"/>
      <c r="W873" s="8"/>
      <c r="X873" s="8"/>
      <c r="Y873" s="8"/>
      <c r="Z873" s="5">
        <f t="shared" si="19"/>
        <v>0</v>
      </c>
      <c r="AA873" s="8"/>
      <c r="AB873" s="8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</row>
    <row r="874" spans="1:42" s="22" customFormat="1" x14ac:dyDescent="0.25">
      <c r="A874" s="7">
        <v>41612</v>
      </c>
      <c r="B874" s="8">
        <v>1</v>
      </c>
      <c r="C874" s="9" t="s">
        <v>48</v>
      </c>
      <c r="D874" s="9" t="s">
        <v>49</v>
      </c>
      <c r="E874" s="9" t="s">
        <v>67</v>
      </c>
      <c r="F874" s="9" t="s">
        <v>110</v>
      </c>
      <c r="G874" s="11" t="s">
        <v>40</v>
      </c>
      <c r="H874" s="9">
        <v>1</v>
      </c>
      <c r="I874" s="22">
        <f t="shared" si="18"/>
        <v>0.05</v>
      </c>
      <c r="J874" s="9">
        <v>36</v>
      </c>
      <c r="K874" s="9"/>
      <c r="L874" s="9"/>
      <c r="M874" s="8"/>
      <c r="N874" s="8"/>
      <c r="O874" s="8"/>
      <c r="P874" s="8"/>
      <c r="Q874" s="8"/>
      <c r="R874" s="8"/>
      <c r="S874" s="8"/>
      <c r="T874" s="10"/>
      <c r="U874" s="8">
        <v>20</v>
      </c>
      <c r="V874" s="8"/>
      <c r="W874" s="8"/>
      <c r="X874" s="8"/>
      <c r="Y874" s="8"/>
      <c r="Z874" s="5">
        <f t="shared" si="19"/>
        <v>0</v>
      </c>
      <c r="AA874" s="8"/>
      <c r="AB874" s="8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</row>
    <row r="875" spans="1:42" s="22" customFormat="1" x14ac:dyDescent="0.25">
      <c r="A875" s="7">
        <v>41612</v>
      </c>
      <c r="B875" s="8">
        <v>1</v>
      </c>
      <c r="C875" s="9" t="s">
        <v>48</v>
      </c>
      <c r="D875" s="9" t="s">
        <v>49</v>
      </c>
      <c r="E875" s="9" t="s">
        <v>67</v>
      </c>
      <c r="F875" s="9" t="s">
        <v>110</v>
      </c>
      <c r="G875" s="11" t="s">
        <v>40</v>
      </c>
      <c r="H875" s="9">
        <v>1</v>
      </c>
      <c r="I875" s="22">
        <f t="shared" si="18"/>
        <v>0.05</v>
      </c>
      <c r="J875" s="9">
        <v>36</v>
      </c>
      <c r="K875" s="9"/>
      <c r="L875" s="9"/>
      <c r="M875" s="8"/>
      <c r="N875" s="8"/>
      <c r="O875" s="8"/>
      <c r="P875" s="8"/>
      <c r="Q875" s="8"/>
      <c r="R875" s="8"/>
      <c r="S875" s="8"/>
      <c r="T875" s="10"/>
      <c r="U875" s="8">
        <v>20</v>
      </c>
      <c r="V875" s="8"/>
      <c r="W875" s="8"/>
      <c r="X875" s="8"/>
      <c r="Y875" s="8"/>
      <c r="Z875" s="5">
        <f t="shared" si="19"/>
        <v>0</v>
      </c>
      <c r="AA875" s="8"/>
      <c r="AB875" s="8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</row>
    <row r="876" spans="1:42" s="22" customFormat="1" x14ac:dyDescent="0.25">
      <c r="A876" s="7">
        <v>41612</v>
      </c>
      <c r="B876" s="8">
        <v>1</v>
      </c>
      <c r="C876" s="9" t="s">
        <v>48</v>
      </c>
      <c r="D876" s="9" t="s">
        <v>49</v>
      </c>
      <c r="E876" s="9" t="s">
        <v>67</v>
      </c>
      <c r="F876" s="9" t="s">
        <v>110</v>
      </c>
      <c r="G876" s="11" t="s">
        <v>40</v>
      </c>
      <c r="H876" s="9">
        <v>1</v>
      </c>
      <c r="I876" s="22">
        <f t="shared" si="18"/>
        <v>0.05</v>
      </c>
      <c r="J876" s="9">
        <v>36</v>
      </c>
      <c r="K876" s="9"/>
      <c r="L876" s="9"/>
      <c r="M876" s="8"/>
      <c r="N876" s="8"/>
      <c r="O876" s="8"/>
      <c r="P876" s="8"/>
      <c r="Q876" s="8"/>
      <c r="R876" s="8"/>
      <c r="S876" s="8"/>
      <c r="T876" s="10"/>
      <c r="U876" s="8">
        <v>15</v>
      </c>
      <c r="V876" s="8"/>
      <c r="W876" s="8"/>
      <c r="X876" s="8"/>
      <c r="Y876" s="8"/>
      <c r="Z876" s="5">
        <f t="shared" si="19"/>
        <v>0</v>
      </c>
      <c r="AA876" s="8"/>
      <c r="AB876" s="8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</row>
    <row r="877" spans="1:42" s="22" customFormat="1" x14ac:dyDescent="0.25">
      <c r="A877" s="7">
        <v>41612</v>
      </c>
      <c r="B877" s="8">
        <v>1</v>
      </c>
      <c r="C877" s="9" t="s">
        <v>48</v>
      </c>
      <c r="D877" s="9" t="s">
        <v>49</v>
      </c>
      <c r="E877" s="9" t="s">
        <v>67</v>
      </c>
      <c r="F877" s="9" t="s">
        <v>110</v>
      </c>
      <c r="G877" s="11" t="s">
        <v>40</v>
      </c>
      <c r="H877" s="9">
        <v>1</v>
      </c>
      <c r="I877" s="22">
        <f t="shared" si="18"/>
        <v>0.05</v>
      </c>
      <c r="J877" s="9">
        <v>36</v>
      </c>
      <c r="K877" s="9"/>
      <c r="L877" s="9"/>
      <c r="M877" s="8"/>
      <c r="N877" s="8"/>
      <c r="O877" s="8"/>
      <c r="P877" s="8"/>
      <c r="Q877" s="8"/>
      <c r="R877" s="8"/>
      <c r="S877" s="8"/>
      <c r="T877" s="10"/>
      <c r="U877" s="8">
        <v>15</v>
      </c>
      <c r="V877" s="8"/>
      <c r="W877" s="8"/>
      <c r="X877" s="8"/>
      <c r="Y877" s="8"/>
      <c r="Z877" s="5">
        <f t="shared" si="19"/>
        <v>0</v>
      </c>
      <c r="AA877" s="8"/>
      <c r="AB877" s="8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</row>
    <row r="878" spans="1:42" s="22" customFormat="1" x14ac:dyDescent="0.25">
      <c r="A878" s="7">
        <v>41612</v>
      </c>
      <c r="B878" s="8">
        <v>1</v>
      </c>
      <c r="C878" s="9" t="s">
        <v>48</v>
      </c>
      <c r="D878" s="9" t="s">
        <v>49</v>
      </c>
      <c r="E878" s="9" t="s">
        <v>67</v>
      </c>
      <c r="F878" s="9" t="s">
        <v>110</v>
      </c>
      <c r="G878" s="11" t="s">
        <v>40</v>
      </c>
      <c r="H878" s="9">
        <v>1</v>
      </c>
      <c r="I878" s="22">
        <f t="shared" si="18"/>
        <v>0.05</v>
      </c>
      <c r="J878" s="9">
        <v>36</v>
      </c>
      <c r="K878" s="9"/>
      <c r="L878" s="9"/>
      <c r="M878" s="8"/>
      <c r="N878" s="8"/>
      <c r="O878" s="8"/>
      <c r="P878" s="8"/>
      <c r="Q878" s="8"/>
      <c r="R878" s="8"/>
      <c r="S878" s="8"/>
      <c r="T878" s="10"/>
      <c r="U878" s="8">
        <v>15</v>
      </c>
      <c r="V878" s="8"/>
      <c r="W878" s="8"/>
      <c r="X878" s="8"/>
      <c r="Y878" s="8"/>
      <c r="Z878" s="5">
        <f t="shared" si="19"/>
        <v>0</v>
      </c>
      <c r="AA878" s="8"/>
      <c r="AB878" s="8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</row>
    <row r="879" spans="1:42" s="22" customFormat="1" x14ac:dyDescent="0.25">
      <c r="A879" s="7">
        <v>41612</v>
      </c>
      <c r="B879" s="8">
        <v>1</v>
      </c>
      <c r="C879" s="9" t="s">
        <v>48</v>
      </c>
      <c r="D879" s="9" t="s">
        <v>49</v>
      </c>
      <c r="E879" s="9" t="s">
        <v>67</v>
      </c>
      <c r="F879" s="9" t="s">
        <v>110</v>
      </c>
      <c r="G879" s="11" t="s">
        <v>40</v>
      </c>
      <c r="H879" s="9">
        <v>1</v>
      </c>
      <c r="I879" s="22">
        <f t="shared" si="18"/>
        <v>0.05</v>
      </c>
      <c r="J879" s="9">
        <v>36</v>
      </c>
      <c r="K879" s="9"/>
      <c r="L879" s="9"/>
      <c r="M879" s="8"/>
      <c r="N879" s="8"/>
      <c r="O879" s="8"/>
      <c r="P879" s="8"/>
      <c r="Q879" s="8"/>
      <c r="R879" s="8"/>
      <c r="S879" s="8"/>
      <c r="T879" s="10"/>
      <c r="U879" s="8">
        <v>15</v>
      </c>
      <c r="V879" s="8"/>
      <c r="W879" s="8"/>
      <c r="X879" s="8"/>
      <c r="Y879" s="8"/>
      <c r="Z879" s="5">
        <f t="shared" si="19"/>
        <v>0</v>
      </c>
      <c r="AA879" s="8"/>
      <c r="AB879" s="8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</row>
    <row r="880" spans="1:42" s="22" customFormat="1" x14ac:dyDescent="0.25">
      <c r="A880" s="7">
        <v>41612</v>
      </c>
      <c r="B880" s="8">
        <v>1</v>
      </c>
      <c r="C880" s="9" t="s">
        <v>48</v>
      </c>
      <c r="D880" s="9" t="s">
        <v>49</v>
      </c>
      <c r="E880" s="9" t="s">
        <v>67</v>
      </c>
      <c r="F880" s="9" t="s">
        <v>110</v>
      </c>
      <c r="G880" s="11" t="s">
        <v>40</v>
      </c>
      <c r="H880" s="9">
        <v>1</v>
      </c>
      <c r="I880" s="22">
        <f t="shared" si="18"/>
        <v>0.05</v>
      </c>
      <c r="J880" s="9">
        <v>36</v>
      </c>
      <c r="K880" s="9"/>
      <c r="L880" s="9"/>
      <c r="M880" s="8"/>
      <c r="N880" s="8"/>
      <c r="O880" s="8"/>
      <c r="P880" s="8"/>
      <c r="Q880" s="8"/>
      <c r="R880" s="8"/>
      <c r="S880" s="8"/>
      <c r="T880" s="10"/>
      <c r="U880" s="8">
        <v>15</v>
      </c>
      <c r="V880" s="8"/>
      <c r="W880" s="8"/>
      <c r="X880" s="8"/>
      <c r="Y880" s="8"/>
      <c r="Z880" s="5">
        <f t="shared" si="19"/>
        <v>0</v>
      </c>
      <c r="AA880" s="8"/>
      <c r="AB880" s="8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</row>
    <row r="881" spans="1:42" s="22" customFormat="1" x14ac:dyDescent="0.25">
      <c r="A881" s="7">
        <v>41612</v>
      </c>
      <c r="B881" s="8">
        <v>1</v>
      </c>
      <c r="C881" s="9" t="s">
        <v>48</v>
      </c>
      <c r="D881" s="9" t="s">
        <v>49</v>
      </c>
      <c r="E881" s="9" t="s">
        <v>67</v>
      </c>
      <c r="F881" s="9" t="s">
        <v>110</v>
      </c>
      <c r="G881" s="11" t="s">
        <v>40</v>
      </c>
      <c r="H881" s="9">
        <v>1</v>
      </c>
      <c r="I881" s="22">
        <f t="shared" si="18"/>
        <v>0.05</v>
      </c>
      <c r="J881" s="9">
        <v>36</v>
      </c>
      <c r="K881" s="9"/>
      <c r="L881" s="9"/>
      <c r="M881" s="8"/>
      <c r="N881" s="8"/>
      <c r="O881" s="8"/>
      <c r="P881" s="8"/>
      <c r="Q881" s="8"/>
      <c r="R881" s="8"/>
      <c r="S881" s="8"/>
      <c r="T881" s="10"/>
      <c r="U881" s="8">
        <v>15</v>
      </c>
      <c r="V881" s="8"/>
      <c r="W881" s="8"/>
      <c r="X881" s="8"/>
      <c r="Y881" s="8"/>
      <c r="Z881" s="5">
        <f t="shared" si="19"/>
        <v>0</v>
      </c>
      <c r="AA881" s="8"/>
      <c r="AB881" s="8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</row>
    <row r="882" spans="1:42" s="22" customFormat="1" x14ac:dyDescent="0.25">
      <c r="A882" s="7">
        <v>41612</v>
      </c>
      <c r="B882" s="133">
        <v>1</v>
      </c>
      <c r="C882" s="9" t="s">
        <v>48</v>
      </c>
      <c r="D882" s="135" t="s">
        <v>49</v>
      </c>
      <c r="E882" s="135" t="s">
        <v>67</v>
      </c>
      <c r="F882" s="135" t="s">
        <v>110</v>
      </c>
      <c r="G882" s="142" t="s">
        <v>40</v>
      </c>
      <c r="H882" s="135">
        <v>1</v>
      </c>
      <c r="I882" s="22">
        <f t="shared" si="18"/>
        <v>0.05</v>
      </c>
      <c r="J882" s="9">
        <v>36</v>
      </c>
      <c r="K882" s="9"/>
      <c r="L882" s="9"/>
      <c r="M882" s="8"/>
      <c r="N882" s="8"/>
      <c r="O882" s="8"/>
      <c r="P882" s="8"/>
      <c r="Q882" s="133"/>
      <c r="R882" s="8"/>
      <c r="S882" s="8"/>
      <c r="T882" s="10"/>
      <c r="U882" s="8">
        <v>15</v>
      </c>
      <c r="V882" s="8"/>
      <c r="W882" s="8"/>
      <c r="X882" s="8"/>
      <c r="Y882" s="8"/>
      <c r="Z882" s="5">
        <f t="shared" si="19"/>
        <v>0</v>
      </c>
      <c r="AA882" s="8"/>
      <c r="AB882" s="8"/>
      <c r="AC882" s="12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</row>
    <row r="883" spans="1:42" s="22" customFormat="1" x14ac:dyDescent="0.25">
      <c r="A883" s="7">
        <v>41612</v>
      </c>
      <c r="B883" s="8">
        <v>1</v>
      </c>
      <c r="C883" s="9" t="s">
        <v>48</v>
      </c>
      <c r="D883" s="9" t="s">
        <v>49</v>
      </c>
      <c r="E883" s="9" t="s">
        <v>67</v>
      </c>
      <c r="F883" s="9" t="s">
        <v>110</v>
      </c>
      <c r="G883" s="11" t="s">
        <v>40</v>
      </c>
      <c r="H883" s="9">
        <v>1</v>
      </c>
      <c r="I883" s="22">
        <f t="shared" si="18"/>
        <v>0.05</v>
      </c>
      <c r="J883" s="9">
        <v>36</v>
      </c>
      <c r="K883" s="9"/>
      <c r="L883" s="9"/>
      <c r="M883" s="8"/>
      <c r="N883" s="8"/>
      <c r="O883" s="8"/>
      <c r="P883" s="8"/>
      <c r="Q883" s="8"/>
      <c r="R883" s="8"/>
      <c r="S883" s="8"/>
      <c r="T883" s="10"/>
      <c r="U883" s="8">
        <v>5</v>
      </c>
      <c r="V883" s="8"/>
      <c r="W883" s="8"/>
      <c r="X883" s="8"/>
      <c r="Y883" s="8"/>
      <c r="Z883" s="5">
        <f t="shared" si="19"/>
        <v>0</v>
      </c>
      <c r="AA883" s="8"/>
      <c r="AB883" s="8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</row>
    <row r="884" spans="1:42" s="22" customFormat="1" x14ac:dyDescent="0.25">
      <c r="A884" s="7">
        <v>41612</v>
      </c>
      <c r="B884" s="8">
        <v>1</v>
      </c>
      <c r="C884" s="9" t="s">
        <v>48</v>
      </c>
      <c r="D884" s="9" t="s">
        <v>49</v>
      </c>
      <c r="E884" s="9" t="s">
        <v>67</v>
      </c>
      <c r="F884" s="9" t="s">
        <v>110</v>
      </c>
      <c r="G884" s="11" t="s">
        <v>40</v>
      </c>
      <c r="H884" s="9">
        <v>1</v>
      </c>
      <c r="I884" s="22">
        <f t="shared" si="18"/>
        <v>0.05</v>
      </c>
      <c r="J884" s="9">
        <v>36</v>
      </c>
      <c r="K884" s="9"/>
      <c r="L884" s="9"/>
      <c r="M884" s="8"/>
      <c r="N884" s="8"/>
      <c r="O884" s="8"/>
      <c r="P884" s="8"/>
      <c r="Q884" s="8"/>
      <c r="R884" s="8"/>
      <c r="S884" s="8"/>
      <c r="T884" s="10"/>
      <c r="U884" s="8">
        <v>5</v>
      </c>
      <c r="V884" s="8"/>
      <c r="W884" s="8"/>
      <c r="X884" s="8"/>
      <c r="Y884" s="8"/>
      <c r="Z884" s="5">
        <f t="shared" si="19"/>
        <v>0</v>
      </c>
      <c r="AA884" s="8"/>
      <c r="AB884" s="8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</row>
    <row r="885" spans="1:42" s="22" customFormat="1" x14ac:dyDescent="0.25">
      <c r="A885" s="7">
        <v>41612</v>
      </c>
      <c r="B885" s="8">
        <v>1</v>
      </c>
      <c r="C885" s="9" t="s">
        <v>48</v>
      </c>
      <c r="D885" s="9" t="s">
        <v>49</v>
      </c>
      <c r="E885" s="9" t="s">
        <v>67</v>
      </c>
      <c r="F885" s="9" t="s">
        <v>110</v>
      </c>
      <c r="G885" s="11" t="s">
        <v>40</v>
      </c>
      <c r="H885" s="9">
        <v>1</v>
      </c>
      <c r="I885" s="22">
        <f t="shared" si="18"/>
        <v>0.05</v>
      </c>
      <c r="J885" s="9">
        <v>36</v>
      </c>
      <c r="K885" s="9"/>
      <c r="L885" s="9"/>
      <c r="M885" s="8"/>
      <c r="N885" s="8"/>
      <c r="O885" s="8"/>
      <c r="P885" s="8"/>
      <c r="Q885" s="8"/>
      <c r="R885" s="8"/>
      <c r="S885" s="8"/>
      <c r="T885" s="10"/>
      <c r="U885" s="8">
        <v>25</v>
      </c>
      <c r="V885" s="8"/>
      <c r="W885" s="8"/>
      <c r="X885" s="8"/>
      <c r="Y885" s="8"/>
      <c r="Z885" s="5">
        <f t="shared" si="19"/>
        <v>0</v>
      </c>
      <c r="AA885" s="8"/>
      <c r="AB885" s="8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</row>
    <row r="886" spans="1:42" s="22" customFormat="1" x14ac:dyDescent="0.25">
      <c r="A886" s="7">
        <v>41612</v>
      </c>
      <c r="B886" s="8">
        <v>1</v>
      </c>
      <c r="C886" s="9" t="s">
        <v>48</v>
      </c>
      <c r="D886" s="9" t="s">
        <v>49</v>
      </c>
      <c r="E886" s="9" t="s">
        <v>67</v>
      </c>
      <c r="F886" s="9" t="s">
        <v>110</v>
      </c>
      <c r="G886" s="11" t="s">
        <v>40</v>
      </c>
      <c r="H886" s="9">
        <v>1</v>
      </c>
      <c r="I886" s="22">
        <f t="shared" si="18"/>
        <v>0.05</v>
      </c>
      <c r="J886" s="9">
        <v>36</v>
      </c>
      <c r="K886" s="9"/>
      <c r="L886" s="9"/>
      <c r="M886" s="8"/>
      <c r="N886" s="8"/>
      <c r="O886" s="8"/>
      <c r="P886" s="8"/>
      <c r="Q886" s="8"/>
      <c r="R886" s="8"/>
      <c r="S886" s="8"/>
      <c r="T886" s="10"/>
      <c r="U886" s="8">
        <v>25</v>
      </c>
      <c r="V886" s="8"/>
      <c r="W886" s="8"/>
      <c r="X886" s="8"/>
      <c r="Y886" s="8"/>
      <c r="Z886" s="5">
        <f t="shared" si="19"/>
        <v>0</v>
      </c>
      <c r="AA886" s="8"/>
      <c r="AB886" s="8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</row>
    <row r="887" spans="1:42" s="22" customFormat="1" x14ac:dyDescent="0.25">
      <c r="A887" s="7">
        <v>41612</v>
      </c>
      <c r="B887" s="8">
        <v>1</v>
      </c>
      <c r="C887" s="9" t="s">
        <v>48</v>
      </c>
      <c r="D887" s="9" t="s">
        <v>49</v>
      </c>
      <c r="E887" s="9" t="s">
        <v>67</v>
      </c>
      <c r="F887" s="9" t="s">
        <v>110</v>
      </c>
      <c r="G887" s="11" t="s">
        <v>40</v>
      </c>
      <c r="H887" s="9">
        <v>1</v>
      </c>
      <c r="I887" s="22">
        <f t="shared" si="18"/>
        <v>0.05</v>
      </c>
      <c r="J887" s="9">
        <v>36</v>
      </c>
      <c r="K887" s="9"/>
      <c r="L887" s="9"/>
      <c r="M887" s="8"/>
      <c r="N887" s="8"/>
      <c r="O887" s="8"/>
      <c r="P887" s="8"/>
      <c r="Q887" s="8"/>
      <c r="R887" s="8"/>
      <c r="S887" s="8"/>
      <c r="T887" s="10"/>
      <c r="U887" s="8">
        <v>25</v>
      </c>
      <c r="V887" s="8"/>
      <c r="W887" s="8"/>
      <c r="X887" s="8"/>
      <c r="Y887" s="8"/>
      <c r="Z887" s="5">
        <f t="shared" si="19"/>
        <v>0</v>
      </c>
      <c r="AA887" s="8"/>
      <c r="AB887" s="8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</row>
    <row r="888" spans="1:42" s="22" customFormat="1" x14ac:dyDescent="0.25">
      <c r="A888" s="7">
        <v>41612</v>
      </c>
      <c r="B888" s="8">
        <v>1</v>
      </c>
      <c r="C888" s="9" t="s">
        <v>48</v>
      </c>
      <c r="D888" s="9" t="s">
        <v>49</v>
      </c>
      <c r="E888" s="9" t="s">
        <v>67</v>
      </c>
      <c r="F888" s="9" t="s">
        <v>110</v>
      </c>
      <c r="G888" s="11" t="s">
        <v>40</v>
      </c>
      <c r="H888" s="9">
        <v>1</v>
      </c>
      <c r="I888" s="22">
        <f t="shared" si="18"/>
        <v>0.05</v>
      </c>
      <c r="J888" s="9">
        <v>36</v>
      </c>
      <c r="K888" s="9"/>
      <c r="L888" s="9"/>
      <c r="M888" s="8"/>
      <c r="N888" s="8"/>
      <c r="O888" s="8"/>
      <c r="P888" s="8"/>
      <c r="Q888" s="8"/>
      <c r="R888" s="8"/>
      <c r="S888" s="8"/>
      <c r="T888" s="10"/>
      <c r="U888" s="8">
        <v>30</v>
      </c>
      <c r="V888" s="8"/>
      <c r="W888" s="8"/>
      <c r="X888" s="8"/>
      <c r="Y888" s="8"/>
      <c r="Z888" s="5">
        <f t="shared" si="19"/>
        <v>0</v>
      </c>
      <c r="AA888" s="8"/>
      <c r="AB888" s="8"/>
      <c r="AC888" s="49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</row>
    <row r="889" spans="1:42" s="22" customFormat="1" x14ac:dyDescent="0.25">
      <c r="A889" s="7">
        <v>41612</v>
      </c>
      <c r="B889" s="8">
        <v>1</v>
      </c>
      <c r="C889" s="9" t="s">
        <v>48</v>
      </c>
      <c r="D889" s="9" t="s">
        <v>49</v>
      </c>
      <c r="E889" s="9" t="s">
        <v>67</v>
      </c>
      <c r="F889" s="9" t="s">
        <v>110</v>
      </c>
      <c r="G889" s="11" t="s">
        <v>69</v>
      </c>
      <c r="H889" s="9">
        <v>1</v>
      </c>
      <c r="I889" s="22">
        <f t="shared" si="18"/>
        <v>0.05</v>
      </c>
      <c r="J889" s="9">
        <v>36</v>
      </c>
      <c r="K889" s="9"/>
      <c r="L889" s="9"/>
      <c r="M889" s="8"/>
      <c r="N889" s="8"/>
      <c r="O889" s="8"/>
      <c r="P889" s="8"/>
      <c r="Q889" s="8"/>
      <c r="R889" s="8"/>
      <c r="S889" s="8"/>
      <c r="T889" s="10"/>
      <c r="U889" s="8">
        <v>25</v>
      </c>
      <c r="V889" s="8"/>
      <c r="W889" s="8"/>
      <c r="X889" s="8"/>
      <c r="Y889" s="8"/>
      <c r="Z889" s="5">
        <f t="shared" si="19"/>
        <v>0</v>
      </c>
      <c r="AA889" s="8"/>
      <c r="AB889" s="8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</row>
    <row r="890" spans="1:42" s="22" customFormat="1" x14ac:dyDescent="0.25">
      <c r="A890" s="7">
        <v>41612</v>
      </c>
      <c r="B890" s="8">
        <v>1</v>
      </c>
      <c r="C890" s="9" t="s">
        <v>48</v>
      </c>
      <c r="D890" s="9" t="s">
        <v>49</v>
      </c>
      <c r="E890" s="9" t="s">
        <v>67</v>
      </c>
      <c r="F890" s="9" t="s">
        <v>110</v>
      </c>
      <c r="G890" s="11" t="s">
        <v>69</v>
      </c>
      <c r="H890" s="9">
        <v>1</v>
      </c>
      <c r="I890" s="22">
        <f t="shared" si="18"/>
        <v>0.05</v>
      </c>
      <c r="J890" s="9">
        <v>36</v>
      </c>
      <c r="K890" s="9"/>
      <c r="L890" s="9"/>
      <c r="M890" s="8"/>
      <c r="N890" s="8"/>
      <c r="O890" s="8"/>
      <c r="P890" s="8"/>
      <c r="Q890" s="8"/>
      <c r="R890" s="8"/>
      <c r="S890" s="8"/>
      <c r="T890" s="10"/>
      <c r="U890" s="8">
        <v>50</v>
      </c>
      <c r="V890" s="8"/>
      <c r="W890" s="8"/>
      <c r="X890" s="8"/>
      <c r="Y890" s="8"/>
      <c r="Z890" s="5">
        <f t="shared" si="19"/>
        <v>0</v>
      </c>
      <c r="AA890" s="8"/>
      <c r="AB890" s="8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</row>
    <row r="891" spans="1:42" s="22" customFormat="1" x14ac:dyDescent="0.25">
      <c r="A891" s="7">
        <v>41612</v>
      </c>
      <c r="B891" s="8">
        <v>1</v>
      </c>
      <c r="C891" s="9" t="s">
        <v>48</v>
      </c>
      <c r="D891" s="9" t="s">
        <v>49</v>
      </c>
      <c r="E891" s="9" t="s">
        <v>67</v>
      </c>
      <c r="F891" s="9" t="s">
        <v>110</v>
      </c>
      <c r="G891" s="11" t="s">
        <v>70</v>
      </c>
      <c r="H891" s="9">
        <v>1</v>
      </c>
      <c r="I891" s="22">
        <f t="shared" si="18"/>
        <v>0.05</v>
      </c>
      <c r="J891" s="9">
        <v>36</v>
      </c>
      <c r="K891" s="9"/>
      <c r="L891" s="9"/>
      <c r="M891" s="8"/>
      <c r="N891" s="8"/>
      <c r="O891" s="8"/>
      <c r="P891" s="8"/>
      <c r="Q891" s="8"/>
      <c r="R891" s="8"/>
      <c r="S891" s="8"/>
      <c r="T891" s="10"/>
      <c r="U891" s="8">
        <v>10</v>
      </c>
      <c r="V891" s="8"/>
      <c r="W891" s="8"/>
      <c r="X891" s="8"/>
      <c r="Y891" s="8"/>
      <c r="Z891" s="5">
        <f t="shared" si="19"/>
        <v>0</v>
      </c>
      <c r="AA891" s="8"/>
      <c r="AB891" s="8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</row>
    <row r="892" spans="1:42" s="22" customFormat="1" x14ac:dyDescent="0.25">
      <c r="A892" s="7">
        <v>41612</v>
      </c>
      <c r="B892" s="8">
        <v>1</v>
      </c>
      <c r="C892" s="9" t="s">
        <v>48</v>
      </c>
      <c r="D892" s="9" t="s">
        <v>49</v>
      </c>
      <c r="E892" s="9" t="s">
        <v>67</v>
      </c>
      <c r="F892" s="9" t="s">
        <v>110</v>
      </c>
      <c r="G892" s="11" t="s">
        <v>70</v>
      </c>
      <c r="H892" s="9">
        <v>1</v>
      </c>
      <c r="I892" s="22">
        <f t="shared" si="18"/>
        <v>0.05</v>
      </c>
      <c r="J892" s="9">
        <v>36</v>
      </c>
      <c r="K892" s="9"/>
      <c r="L892" s="9"/>
      <c r="M892" s="8"/>
      <c r="N892" s="8"/>
      <c r="O892" s="8"/>
      <c r="P892" s="8"/>
      <c r="Q892" s="8"/>
      <c r="R892" s="8"/>
      <c r="S892" s="8"/>
      <c r="T892" s="10"/>
      <c r="U892" s="8">
        <v>15</v>
      </c>
      <c r="V892" s="8"/>
      <c r="W892" s="8"/>
      <c r="X892" s="8"/>
      <c r="Y892" s="8"/>
      <c r="Z892" s="5">
        <f t="shared" si="19"/>
        <v>0</v>
      </c>
      <c r="AA892" s="8"/>
      <c r="AB892" s="8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</row>
    <row r="893" spans="1:42" s="22" customFormat="1" x14ac:dyDescent="0.25">
      <c r="A893" s="7">
        <v>41612</v>
      </c>
      <c r="B893" s="8">
        <v>1</v>
      </c>
      <c r="C893" s="9" t="s">
        <v>48</v>
      </c>
      <c r="D893" s="9" t="s">
        <v>49</v>
      </c>
      <c r="E893" s="9" t="s">
        <v>67</v>
      </c>
      <c r="F893" s="9" t="s">
        <v>110</v>
      </c>
      <c r="G893" s="11" t="s">
        <v>70</v>
      </c>
      <c r="H893" s="9">
        <v>1</v>
      </c>
      <c r="I893" s="22">
        <f t="shared" si="18"/>
        <v>0.05</v>
      </c>
      <c r="J893" s="9">
        <v>36</v>
      </c>
      <c r="K893" s="9"/>
      <c r="L893" s="9"/>
      <c r="M893" s="8"/>
      <c r="N893" s="8"/>
      <c r="O893" s="8"/>
      <c r="P893" s="8"/>
      <c r="Q893" s="8"/>
      <c r="R893" s="8"/>
      <c r="S893" s="8"/>
      <c r="T893" s="10"/>
      <c r="U893" s="8">
        <v>20</v>
      </c>
      <c r="V893" s="8"/>
      <c r="W893" s="8"/>
      <c r="X893" s="8"/>
      <c r="Y893" s="8"/>
      <c r="Z893" s="5">
        <f t="shared" si="19"/>
        <v>0</v>
      </c>
      <c r="AA893" s="8"/>
      <c r="AB893" s="8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</row>
    <row r="894" spans="1:42" s="22" customFormat="1" x14ac:dyDescent="0.25">
      <c r="A894" s="7">
        <v>41612</v>
      </c>
      <c r="B894" s="8">
        <v>1</v>
      </c>
      <c r="C894" s="9" t="s">
        <v>48</v>
      </c>
      <c r="D894" s="9" t="s">
        <v>49</v>
      </c>
      <c r="E894" s="9" t="s">
        <v>67</v>
      </c>
      <c r="F894" s="9" t="s">
        <v>110</v>
      </c>
      <c r="G894" s="11" t="s">
        <v>70</v>
      </c>
      <c r="H894" s="9">
        <v>1</v>
      </c>
      <c r="I894" s="22">
        <f t="shared" si="18"/>
        <v>0.05</v>
      </c>
      <c r="J894" s="9">
        <v>36</v>
      </c>
      <c r="K894" s="9"/>
      <c r="L894" s="9"/>
      <c r="M894" s="8"/>
      <c r="N894" s="8"/>
      <c r="O894" s="8"/>
      <c r="P894" s="8"/>
      <c r="Q894" s="8"/>
      <c r="R894" s="8"/>
      <c r="S894" s="8"/>
      <c r="T894" s="10"/>
      <c r="U894" s="8">
        <v>30</v>
      </c>
      <c r="V894" s="8"/>
      <c r="W894" s="8"/>
      <c r="X894" s="8"/>
      <c r="Y894" s="8"/>
      <c r="Z894" s="5">
        <f t="shared" si="19"/>
        <v>0</v>
      </c>
      <c r="AA894" s="8"/>
      <c r="AB894" s="8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</row>
    <row r="895" spans="1:42" s="22" customFormat="1" x14ac:dyDescent="0.25">
      <c r="A895" s="7">
        <v>41612</v>
      </c>
      <c r="B895" s="8">
        <v>1</v>
      </c>
      <c r="C895" s="9" t="s">
        <v>48</v>
      </c>
      <c r="D895" s="9" t="s">
        <v>49</v>
      </c>
      <c r="E895" s="9" t="s">
        <v>67</v>
      </c>
      <c r="F895" s="9" t="s">
        <v>110</v>
      </c>
      <c r="G895" s="11" t="s">
        <v>71</v>
      </c>
      <c r="H895" s="9">
        <v>1</v>
      </c>
      <c r="I895" s="22">
        <f t="shared" si="18"/>
        <v>0.05</v>
      </c>
      <c r="J895" s="9">
        <v>36</v>
      </c>
      <c r="K895" s="9"/>
      <c r="L895" s="9"/>
      <c r="M895" s="8"/>
      <c r="N895" s="8"/>
      <c r="O895" s="8"/>
      <c r="P895" s="8"/>
      <c r="Q895" s="8"/>
      <c r="R895" s="8"/>
      <c r="S895" s="8"/>
      <c r="T895" s="10"/>
      <c r="U895" s="8">
        <v>30</v>
      </c>
      <c r="V895" s="8"/>
      <c r="W895" s="8"/>
      <c r="X895" s="8"/>
      <c r="Y895" s="8"/>
      <c r="Z895" s="5">
        <f t="shared" si="19"/>
        <v>0</v>
      </c>
      <c r="AA895" s="8"/>
      <c r="AB895" s="8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</row>
    <row r="896" spans="1:42" s="22" customFormat="1" x14ac:dyDescent="0.25">
      <c r="A896" s="7">
        <v>41612</v>
      </c>
      <c r="B896" s="8">
        <v>1</v>
      </c>
      <c r="C896" s="9" t="s">
        <v>48</v>
      </c>
      <c r="D896" s="9" t="s">
        <v>49</v>
      </c>
      <c r="E896" s="9" t="s">
        <v>67</v>
      </c>
      <c r="F896" s="9" t="s">
        <v>110</v>
      </c>
      <c r="G896" s="11" t="s">
        <v>71</v>
      </c>
      <c r="H896" s="9">
        <v>1</v>
      </c>
      <c r="I896" s="22">
        <f t="shared" si="18"/>
        <v>0.05</v>
      </c>
      <c r="J896" s="9">
        <v>36</v>
      </c>
      <c r="K896" s="9"/>
      <c r="L896" s="9"/>
      <c r="M896" s="8"/>
      <c r="N896" s="8"/>
      <c r="O896" s="8"/>
      <c r="P896" s="8"/>
      <c r="Q896" s="8"/>
      <c r="R896" s="8"/>
      <c r="S896" s="8"/>
      <c r="T896" s="10"/>
      <c r="U896" s="8">
        <v>30</v>
      </c>
      <c r="V896" s="8"/>
      <c r="W896" s="8"/>
      <c r="X896" s="8"/>
      <c r="Y896" s="8"/>
      <c r="Z896" s="5">
        <f t="shared" si="19"/>
        <v>0</v>
      </c>
      <c r="AA896" s="8"/>
      <c r="AB896" s="8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</row>
    <row r="897" spans="1:42" s="22" customFormat="1" x14ac:dyDescent="0.25">
      <c r="A897" s="7">
        <v>41612</v>
      </c>
      <c r="B897" s="8">
        <v>1</v>
      </c>
      <c r="C897" s="9" t="s">
        <v>48</v>
      </c>
      <c r="D897" s="9" t="s">
        <v>49</v>
      </c>
      <c r="E897" s="9" t="s">
        <v>67</v>
      </c>
      <c r="F897" s="9" t="s">
        <v>110</v>
      </c>
      <c r="G897" s="11" t="s">
        <v>71</v>
      </c>
      <c r="H897" s="9">
        <v>1</v>
      </c>
      <c r="I897" s="22">
        <f t="shared" si="18"/>
        <v>0.05</v>
      </c>
      <c r="J897" s="9">
        <v>36</v>
      </c>
      <c r="K897" s="9"/>
      <c r="L897" s="9"/>
      <c r="M897" s="8"/>
      <c r="N897" s="8"/>
      <c r="O897" s="8"/>
      <c r="P897" s="8"/>
      <c r="Q897" s="8"/>
      <c r="R897" s="8"/>
      <c r="S897" s="8"/>
      <c r="T897" s="10"/>
      <c r="U897" s="8">
        <v>30</v>
      </c>
      <c r="V897" s="8"/>
      <c r="W897" s="8"/>
      <c r="X897" s="8"/>
      <c r="Y897" s="8"/>
      <c r="Z897" s="5">
        <f t="shared" si="19"/>
        <v>0</v>
      </c>
      <c r="AA897" s="8"/>
      <c r="AB897" s="8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</row>
    <row r="898" spans="1:42" s="22" customFormat="1" x14ac:dyDescent="0.25">
      <c r="A898" s="7">
        <v>41612</v>
      </c>
      <c r="B898" s="8">
        <v>1</v>
      </c>
      <c r="C898" s="9" t="s">
        <v>48</v>
      </c>
      <c r="D898" s="9" t="s">
        <v>49</v>
      </c>
      <c r="E898" s="9" t="s">
        <v>67</v>
      </c>
      <c r="F898" s="9" t="s">
        <v>110</v>
      </c>
      <c r="G898" s="11" t="s">
        <v>71</v>
      </c>
      <c r="H898" s="9">
        <v>1</v>
      </c>
      <c r="I898" s="22">
        <f t="shared" ref="I898:I961" si="20">H898/20</f>
        <v>0.05</v>
      </c>
      <c r="J898" s="9">
        <v>36</v>
      </c>
      <c r="K898" s="9"/>
      <c r="L898" s="9"/>
      <c r="M898" s="8"/>
      <c r="N898" s="8"/>
      <c r="O898" s="8"/>
      <c r="P898" s="8"/>
      <c r="Q898" s="8"/>
      <c r="R898" s="8"/>
      <c r="S898" s="8"/>
      <c r="T898" s="10"/>
      <c r="U898" s="8">
        <v>50</v>
      </c>
      <c r="V898" s="8"/>
      <c r="W898" s="8"/>
      <c r="X898" s="8"/>
      <c r="Y898" s="8"/>
      <c r="Z898" s="5">
        <f t="shared" si="19"/>
        <v>0</v>
      </c>
      <c r="AA898" s="8"/>
      <c r="AB898" s="8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</row>
    <row r="899" spans="1:42" s="22" customFormat="1" x14ac:dyDescent="0.25">
      <c r="A899" s="7">
        <v>41612</v>
      </c>
      <c r="B899" s="8">
        <v>1</v>
      </c>
      <c r="C899" s="9" t="s">
        <v>48</v>
      </c>
      <c r="D899" s="9" t="s">
        <v>49</v>
      </c>
      <c r="E899" s="9" t="s">
        <v>67</v>
      </c>
      <c r="F899" s="9" t="s">
        <v>110</v>
      </c>
      <c r="G899" s="11" t="s">
        <v>71</v>
      </c>
      <c r="H899" s="9">
        <v>1</v>
      </c>
      <c r="I899" s="22">
        <f t="shared" si="20"/>
        <v>0.05</v>
      </c>
      <c r="J899" s="9">
        <v>36</v>
      </c>
      <c r="K899" s="9"/>
      <c r="L899" s="9"/>
      <c r="M899" s="8"/>
      <c r="N899" s="8"/>
      <c r="O899" s="8"/>
      <c r="P899" s="8"/>
      <c r="Q899" s="8"/>
      <c r="R899" s="8"/>
      <c r="S899" s="8"/>
      <c r="T899" s="10"/>
      <c r="U899" s="8">
        <v>50</v>
      </c>
      <c r="V899" s="8"/>
      <c r="W899" s="8"/>
      <c r="X899" s="8"/>
      <c r="Y899" s="8"/>
      <c r="Z899" s="5">
        <f t="shared" si="19"/>
        <v>0</v>
      </c>
      <c r="AA899" s="8"/>
      <c r="AB899" s="8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</row>
    <row r="900" spans="1:42" s="22" customFormat="1" x14ac:dyDescent="0.25">
      <c r="A900" s="7">
        <v>41612</v>
      </c>
      <c r="B900" s="8">
        <v>1</v>
      </c>
      <c r="C900" s="9" t="s">
        <v>48</v>
      </c>
      <c r="D900" s="9" t="s">
        <v>49</v>
      </c>
      <c r="E900" s="9" t="s">
        <v>67</v>
      </c>
      <c r="F900" s="9" t="s">
        <v>110</v>
      </c>
      <c r="G900" s="11" t="s">
        <v>71</v>
      </c>
      <c r="H900" s="9">
        <v>1</v>
      </c>
      <c r="I900" s="22">
        <f t="shared" si="20"/>
        <v>0.05</v>
      </c>
      <c r="J900" s="9">
        <v>36</v>
      </c>
      <c r="K900" s="9"/>
      <c r="L900" s="9"/>
      <c r="M900" s="8"/>
      <c r="N900" s="8"/>
      <c r="O900" s="8"/>
      <c r="P900" s="8"/>
      <c r="Q900" s="8"/>
      <c r="R900" s="8"/>
      <c r="S900" s="8"/>
      <c r="T900" s="10"/>
      <c r="U900" s="8">
        <v>50</v>
      </c>
      <c r="V900" s="8"/>
      <c r="W900" s="8"/>
      <c r="X900" s="8"/>
      <c r="Y900" s="8"/>
      <c r="Z900" s="5">
        <f t="shared" si="19"/>
        <v>0</v>
      </c>
      <c r="AA900" s="8"/>
      <c r="AB900" s="8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</row>
    <row r="901" spans="1:42" s="22" customFormat="1" x14ac:dyDescent="0.25">
      <c r="A901" s="7">
        <v>41612</v>
      </c>
      <c r="B901" s="8">
        <v>1</v>
      </c>
      <c r="C901" s="9" t="s">
        <v>48</v>
      </c>
      <c r="D901" s="9" t="s">
        <v>49</v>
      </c>
      <c r="E901" s="9" t="s">
        <v>67</v>
      </c>
      <c r="F901" s="9" t="s">
        <v>110</v>
      </c>
      <c r="G901" s="11" t="s">
        <v>71</v>
      </c>
      <c r="H901" s="9">
        <v>1</v>
      </c>
      <c r="I901" s="22">
        <f t="shared" si="20"/>
        <v>0.05</v>
      </c>
      <c r="J901" s="9">
        <v>36</v>
      </c>
      <c r="K901" s="9"/>
      <c r="L901" s="9"/>
      <c r="M901" s="8"/>
      <c r="N901" s="8"/>
      <c r="O901" s="8"/>
      <c r="P901" s="8"/>
      <c r="Q901" s="8"/>
      <c r="R901" s="8"/>
      <c r="S901" s="8"/>
      <c r="T901" s="10"/>
      <c r="U901" s="8">
        <v>50</v>
      </c>
      <c r="V901" s="8"/>
      <c r="W901" s="8"/>
      <c r="X901" s="8"/>
      <c r="Y901" s="8"/>
      <c r="Z901" s="5">
        <f t="shared" si="19"/>
        <v>0</v>
      </c>
      <c r="AA901" s="8"/>
      <c r="AB901" s="8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</row>
    <row r="902" spans="1:42" s="22" customFormat="1" x14ac:dyDescent="0.25">
      <c r="A902" s="7">
        <v>41612</v>
      </c>
      <c r="B902" s="8">
        <v>1</v>
      </c>
      <c r="C902" s="9" t="s">
        <v>48</v>
      </c>
      <c r="D902" s="9" t="s">
        <v>49</v>
      </c>
      <c r="E902" s="9" t="s">
        <v>67</v>
      </c>
      <c r="F902" s="9" t="s">
        <v>110</v>
      </c>
      <c r="G902" s="11" t="s">
        <v>71</v>
      </c>
      <c r="H902" s="9">
        <v>1</v>
      </c>
      <c r="I902" s="22">
        <f t="shared" si="20"/>
        <v>0.05</v>
      </c>
      <c r="J902" s="9">
        <v>36</v>
      </c>
      <c r="K902" s="9"/>
      <c r="L902" s="9"/>
      <c r="M902" s="8"/>
      <c r="N902" s="8"/>
      <c r="O902" s="8"/>
      <c r="P902" s="8"/>
      <c r="Q902" s="8"/>
      <c r="R902" s="8"/>
      <c r="S902" s="8"/>
      <c r="T902" s="10"/>
      <c r="U902" s="8">
        <v>50</v>
      </c>
      <c r="V902" s="8"/>
      <c r="W902" s="8"/>
      <c r="X902" s="8"/>
      <c r="Y902" s="8"/>
      <c r="Z902" s="5">
        <f t="shared" si="19"/>
        <v>0</v>
      </c>
      <c r="AA902" s="8"/>
      <c r="AB902" s="8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</row>
    <row r="903" spans="1:42" s="22" customFormat="1" x14ac:dyDescent="0.25">
      <c r="A903" s="7">
        <v>41612</v>
      </c>
      <c r="B903" s="8">
        <v>1</v>
      </c>
      <c r="C903" s="9" t="s">
        <v>48</v>
      </c>
      <c r="D903" s="9" t="s">
        <v>49</v>
      </c>
      <c r="E903" s="9" t="s">
        <v>67</v>
      </c>
      <c r="F903" s="9" t="s">
        <v>110</v>
      </c>
      <c r="G903" s="11" t="s">
        <v>71</v>
      </c>
      <c r="H903" s="9">
        <v>1</v>
      </c>
      <c r="I903" s="22">
        <f t="shared" si="20"/>
        <v>0.05</v>
      </c>
      <c r="J903" s="9">
        <v>36</v>
      </c>
      <c r="K903" s="9"/>
      <c r="L903" s="9"/>
      <c r="M903" s="8"/>
      <c r="N903" s="8"/>
      <c r="O903" s="8"/>
      <c r="P903" s="8"/>
      <c r="Q903" s="8"/>
      <c r="R903" s="8"/>
      <c r="S903" s="8"/>
      <c r="T903" s="10"/>
      <c r="U903" s="8">
        <v>50</v>
      </c>
      <c r="V903" s="8"/>
      <c r="W903" s="8"/>
      <c r="X903" s="8"/>
      <c r="Y903" s="8"/>
      <c r="Z903" s="5">
        <f t="shared" si="19"/>
        <v>0</v>
      </c>
      <c r="AA903" s="8"/>
      <c r="AB903" s="8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</row>
    <row r="904" spans="1:42" s="22" customFormat="1" x14ac:dyDescent="0.25">
      <c r="A904" s="7">
        <v>41612</v>
      </c>
      <c r="B904" s="8">
        <v>1</v>
      </c>
      <c r="C904" s="9" t="s">
        <v>48</v>
      </c>
      <c r="D904" s="9" t="s">
        <v>49</v>
      </c>
      <c r="E904" s="9" t="s">
        <v>67</v>
      </c>
      <c r="F904" s="9" t="s">
        <v>110</v>
      </c>
      <c r="G904" s="11" t="s">
        <v>71</v>
      </c>
      <c r="H904" s="9">
        <v>1</v>
      </c>
      <c r="I904" s="22">
        <f t="shared" si="20"/>
        <v>0.05</v>
      </c>
      <c r="J904" s="9">
        <v>36</v>
      </c>
      <c r="K904" s="9"/>
      <c r="L904" s="9"/>
      <c r="M904" s="8"/>
      <c r="N904" s="8"/>
      <c r="O904" s="8"/>
      <c r="P904" s="8"/>
      <c r="Q904" s="8"/>
      <c r="R904" s="8"/>
      <c r="S904" s="8"/>
      <c r="T904" s="10"/>
      <c r="U904" s="8">
        <v>50</v>
      </c>
      <c r="V904" s="8"/>
      <c r="W904" s="8"/>
      <c r="X904" s="8"/>
      <c r="Y904" s="8"/>
      <c r="Z904" s="5">
        <f t="shared" si="19"/>
        <v>0</v>
      </c>
      <c r="AA904" s="8"/>
      <c r="AB904" s="8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</row>
    <row r="905" spans="1:42" s="22" customFormat="1" x14ac:dyDescent="0.25">
      <c r="A905" s="7">
        <v>41612</v>
      </c>
      <c r="B905" s="8">
        <v>1</v>
      </c>
      <c r="C905" s="9" t="s">
        <v>48</v>
      </c>
      <c r="D905" s="9" t="s">
        <v>49</v>
      </c>
      <c r="E905" s="9" t="s">
        <v>67</v>
      </c>
      <c r="F905" s="9" t="s">
        <v>110</v>
      </c>
      <c r="G905" s="11" t="s">
        <v>71</v>
      </c>
      <c r="H905" s="9">
        <v>1</v>
      </c>
      <c r="I905" s="22">
        <f t="shared" si="20"/>
        <v>0.05</v>
      </c>
      <c r="J905" s="9">
        <v>36</v>
      </c>
      <c r="K905" s="9"/>
      <c r="L905" s="9"/>
      <c r="M905" s="8"/>
      <c r="N905" s="8"/>
      <c r="O905" s="8"/>
      <c r="P905" s="8"/>
      <c r="Q905" s="8"/>
      <c r="R905" s="8"/>
      <c r="S905" s="8"/>
      <c r="T905" s="10"/>
      <c r="U905" s="8">
        <v>20</v>
      </c>
      <c r="V905" s="8"/>
      <c r="W905" s="8"/>
      <c r="X905" s="8"/>
      <c r="Y905" s="8"/>
      <c r="Z905" s="5"/>
      <c r="AA905" s="8"/>
      <c r="AB905" s="8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</row>
    <row r="906" spans="1:42" s="22" customFormat="1" x14ac:dyDescent="0.25">
      <c r="A906" s="7">
        <v>41612</v>
      </c>
      <c r="B906" s="8">
        <v>1</v>
      </c>
      <c r="C906" s="9" t="s">
        <v>48</v>
      </c>
      <c r="D906" s="9" t="s">
        <v>49</v>
      </c>
      <c r="E906" s="9" t="s">
        <v>67</v>
      </c>
      <c r="F906" s="9" t="s">
        <v>110</v>
      </c>
      <c r="G906" s="11" t="s">
        <v>71</v>
      </c>
      <c r="H906" s="9">
        <v>1</v>
      </c>
      <c r="I906" s="22">
        <f t="shared" si="20"/>
        <v>0.05</v>
      </c>
      <c r="J906" s="9">
        <v>36</v>
      </c>
      <c r="K906" s="9"/>
      <c r="L906" s="9"/>
      <c r="M906" s="8"/>
      <c r="N906" s="8"/>
      <c r="O906" s="8"/>
      <c r="P906" s="8"/>
      <c r="Q906" s="8"/>
      <c r="R906" s="8"/>
      <c r="S906" s="8"/>
      <c r="T906" s="10"/>
      <c r="U906" s="8">
        <v>20</v>
      </c>
      <c r="V906" s="8"/>
      <c r="W906" s="8"/>
      <c r="X906" s="8"/>
      <c r="Y906" s="8"/>
      <c r="Z906" s="5"/>
      <c r="AA906" s="8"/>
      <c r="AB906" s="8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</row>
    <row r="907" spans="1:42" s="22" customFormat="1" x14ac:dyDescent="0.25">
      <c r="A907" s="7">
        <v>41612</v>
      </c>
      <c r="B907" s="8">
        <v>1</v>
      </c>
      <c r="C907" s="9" t="s">
        <v>48</v>
      </c>
      <c r="D907" s="9" t="s">
        <v>49</v>
      </c>
      <c r="E907" s="9" t="s">
        <v>67</v>
      </c>
      <c r="F907" s="9" t="s">
        <v>110</v>
      </c>
      <c r="G907" s="11" t="s">
        <v>71</v>
      </c>
      <c r="H907" s="9">
        <v>1</v>
      </c>
      <c r="I907" s="22">
        <f t="shared" si="20"/>
        <v>0.05</v>
      </c>
      <c r="J907" s="9">
        <v>36</v>
      </c>
      <c r="K907" s="9"/>
      <c r="L907" s="9"/>
      <c r="M907" s="8"/>
      <c r="N907" s="8"/>
      <c r="O907" s="8"/>
      <c r="P907" s="8"/>
      <c r="Q907" s="8"/>
      <c r="R907" s="8"/>
      <c r="S907" s="8"/>
      <c r="T907" s="10"/>
      <c r="U907" s="8">
        <v>20</v>
      </c>
      <c r="V907" s="8"/>
      <c r="W907" s="8"/>
      <c r="X907" s="8"/>
      <c r="Y907" s="8"/>
      <c r="Z907" s="5"/>
      <c r="AA907" s="8"/>
      <c r="AB907" s="8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</row>
    <row r="908" spans="1:42" s="22" customFormat="1" x14ac:dyDescent="0.25">
      <c r="A908" s="7">
        <v>41612</v>
      </c>
      <c r="B908" s="8">
        <v>1</v>
      </c>
      <c r="C908" s="9" t="s">
        <v>48</v>
      </c>
      <c r="D908" s="9" t="s">
        <v>49</v>
      </c>
      <c r="E908" s="9" t="s">
        <v>67</v>
      </c>
      <c r="F908" s="9" t="s">
        <v>110</v>
      </c>
      <c r="G908" s="11" t="s">
        <v>71</v>
      </c>
      <c r="H908" s="9">
        <v>1</v>
      </c>
      <c r="I908" s="22">
        <f t="shared" si="20"/>
        <v>0.05</v>
      </c>
      <c r="J908" s="9">
        <v>36</v>
      </c>
      <c r="K908" s="9"/>
      <c r="L908" s="9"/>
      <c r="M908" s="8"/>
      <c r="N908" s="8"/>
      <c r="O908" s="8"/>
      <c r="P908" s="8"/>
      <c r="Q908" s="8"/>
      <c r="R908" s="8"/>
      <c r="S908" s="8"/>
      <c r="T908" s="10"/>
      <c r="U908" s="8">
        <v>20</v>
      </c>
      <c r="V908" s="8"/>
      <c r="W908" s="8"/>
      <c r="X908" s="8"/>
      <c r="Y908" s="8"/>
      <c r="Z908" s="5">
        <f>Y908*H908</f>
        <v>0</v>
      </c>
      <c r="AA908" s="8"/>
      <c r="AB908" s="8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</row>
    <row r="909" spans="1:42" s="22" customFormat="1" x14ac:dyDescent="0.25">
      <c r="A909" s="7">
        <v>41612</v>
      </c>
      <c r="B909" s="8">
        <v>1</v>
      </c>
      <c r="C909" s="9" t="s">
        <v>48</v>
      </c>
      <c r="D909" s="9" t="s">
        <v>49</v>
      </c>
      <c r="E909" s="9" t="s">
        <v>67</v>
      </c>
      <c r="F909" s="9" t="s">
        <v>110</v>
      </c>
      <c r="G909" s="11" t="s">
        <v>71</v>
      </c>
      <c r="H909" s="9">
        <v>1</v>
      </c>
      <c r="I909" s="22">
        <f t="shared" si="20"/>
        <v>0.05</v>
      </c>
      <c r="J909" s="9">
        <v>36</v>
      </c>
      <c r="K909" s="9"/>
      <c r="L909" s="9"/>
      <c r="M909" s="8"/>
      <c r="N909" s="8"/>
      <c r="O909" s="8"/>
      <c r="P909" s="8"/>
      <c r="Q909" s="8"/>
      <c r="R909" s="8"/>
      <c r="S909" s="8"/>
      <c r="T909" s="10"/>
      <c r="U909" s="8">
        <v>10</v>
      </c>
      <c r="V909" s="8"/>
      <c r="W909" s="8"/>
      <c r="X909" s="8"/>
      <c r="Y909" s="8"/>
      <c r="Z909" s="5"/>
      <c r="AA909" s="8"/>
      <c r="AB909" s="8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</row>
    <row r="910" spans="1:42" s="22" customFormat="1" x14ac:dyDescent="0.25">
      <c r="A910" s="7">
        <v>41612</v>
      </c>
      <c r="B910" s="8">
        <v>1</v>
      </c>
      <c r="C910" s="9" t="s">
        <v>48</v>
      </c>
      <c r="D910" s="9" t="s">
        <v>49</v>
      </c>
      <c r="E910" s="9" t="s">
        <v>67</v>
      </c>
      <c r="F910" s="9" t="s">
        <v>110</v>
      </c>
      <c r="G910" s="11" t="s">
        <v>71</v>
      </c>
      <c r="H910" s="9">
        <v>1</v>
      </c>
      <c r="I910" s="22">
        <f t="shared" si="20"/>
        <v>0.05</v>
      </c>
      <c r="J910" s="9">
        <v>36</v>
      </c>
      <c r="K910" s="9"/>
      <c r="L910" s="9"/>
      <c r="M910" s="8"/>
      <c r="N910" s="8"/>
      <c r="O910" s="8"/>
      <c r="P910" s="8"/>
      <c r="Q910" s="8"/>
      <c r="R910" s="8"/>
      <c r="S910" s="8"/>
      <c r="T910" s="10"/>
      <c r="U910" s="8">
        <v>10</v>
      </c>
      <c r="V910" s="8"/>
      <c r="W910" s="8"/>
      <c r="X910" s="8"/>
      <c r="Y910" s="8"/>
      <c r="Z910" s="5"/>
      <c r="AA910" s="8"/>
      <c r="AB910" s="8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</row>
    <row r="911" spans="1:42" s="22" customFormat="1" x14ac:dyDescent="0.25">
      <c r="A911" s="7">
        <v>41612</v>
      </c>
      <c r="B911" s="8">
        <v>1</v>
      </c>
      <c r="C911" s="9" t="s">
        <v>48</v>
      </c>
      <c r="D911" s="9" t="s">
        <v>49</v>
      </c>
      <c r="E911" s="9" t="s">
        <v>67</v>
      </c>
      <c r="F911" s="9" t="s">
        <v>110</v>
      </c>
      <c r="G911" s="11" t="s">
        <v>71</v>
      </c>
      <c r="H911" s="9">
        <v>1</v>
      </c>
      <c r="I911" s="22">
        <f t="shared" si="20"/>
        <v>0.05</v>
      </c>
      <c r="J911" s="9">
        <v>36</v>
      </c>
      <c r="K911" s="9"/>
      <c r="L911" s="9"/>
      <c r="M911" s="8"/>
      <c r="N911" s="8"/>
      <c r="O911" s="8"/>
      <c r="P911" s="8"/>
      <c r="Q911" s="8"/>
      <c r="R911" s="8"/>
      <c r="S911" s="8"/>
      <c r="T911" s="10"/>
      <c r="U911" s="8">
        <v>10</v>
      </c>
      <c r="V911" s="8"/>
      <c r="W911" s="8"/>
      <c r="X911" s="8"/>
      <c r="Y911" s="8"/>
      <c r="Z911" s="5"/>
      <c r="AA911" s="8"/>
      <c r="AB911" s="8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</row>
    <row r="912" spans="1:42" s="40" customFormat="1" x14ac:dyDescent="0.25">
      <c r="A912" s="7">
        <v>41612</v>
      </c>
      <c r="B912" s="29">
        <v>1</v>
      </c>
      <c r="C912" s="9" t="s">
        <v>48</v>
      </c>
      <c r="D912" s="30" t="s">
        <v>49</v>
      </c>
      <c r="E912" s="30" t="s">
        <v>67</v>
      </c>
      <c r="F912" s="30" t="s">
        <v>110</v>
      </c>
      <c r="G912" s="31" t="s">
        <v>71</v>
      </c>
      <c r="H912" s="30">
        <v>1</v>
      </c>
      <c r="I912" s="22">
        <f t="shared" si="20"/>
        <v>0.05</v>
      </c>
      <c r="J912" s="9">
        <v>36</v>
      </c>
      <c r="K912" s="9"/>
      <c r="L912" s="9"/>
      <c r="M912" s="8"/>
      <c r="N912" s="8"/>
      <c r="O912" s="8"/>
      <c r="P912" s="8"/>
      <c r="Q912" s="29"/>
      <c r="R912" s="8"/>
      <c r="S912" s="8"/>
      <c r="T912" s="10"/>
      <c r="U912" s="8">
        <v>10</v>
      </c>
      <c r="V912" s="8"/>
      <c r="W912" s="8"/>
      <c r="X912" s="8"/>
      <c r="Y912" s="8"/>
      <c r="Z912" s="5"/>
      <c r="AA912" s="8"/>
      <c r="AB912" s="8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</row>
    <row r="913" spans="1:42" s="22" customFormat="1" x14ac:dyDescent="0.25">
      <c r="A913" s="7">
        <v>41612</v>
      </c>
      <c r="B913" s="8">
        <v>1</v>
      </c>
      <c r="C913" s="9" t="s">
        <v>48</v>
      </c>
      <c r="D913" s="9" t="s">
        <v>49</v>
      </c>
      <c r="E913" s="9" t="s">
        <v>67</v>
      </c>
      <c r="F913" s="9" t="s">
        <v>110</v>
      </c>
      <c r="G913" s="11" t="s">
        <v>71</v>
      </c>
      <c r="H913" s="9">
        <v>1</v>
      </c>
      <c r="I913" s="22">
        <f t="shared" si="20"/>
        <v>0.05</v>
      </c>
      <c r="J913" s="9">
        <v>36</v>
      </c>
      <c r="K913" s="9"/>
      <c r="L913" s="9"/>
      <c r="M913" s="8"/>
      <c r="N913" s="8"/>
      <c r="O913" s="8"/>
      <c r="P913" s="8"/>
      <c r="Q913" s="8"/>
      <c r="R913" s="8"/>
      <c r="S913" s="8"/>
      <c r="T913" s="10"/>
      <c r="U913" s="8">
        <v>10</v>
      </c>
      <c r="V913" s="8"/>
      <c r="W913" s="8"/>
      <c r="X913" s="8"/>
      <c r="Y913" s="8"/>
      <c r="Z913" s="5"/>
      <c r="AA913" s="8"/>
      <c r="AB913" s="8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</row>
    <row r="914" spans="1:42" s="22" customFormat="1" x14ac:dyDescent="0.25">
      <c r="A914" s="7">
        <v>41612</v>
      </c>
      <c r="B914" s="8">
        <v>1</v>
      </c>
      <c r="C914" s="9" t="s">
        <v>48</v>
      </c>
      <c r="D914" s="9" t="s">
        <v>49</v>
      </c>
      <c r="E914" s="9" t="s">
        <v>67</v>
      </c>
      <c r="F914" s="9" t="s">
        <v>110</v>
      </c>
      <c r="G914" s="11" t="s">
        <v>71</v>
      </c>
      <c r="H914" s="9">
        <v>1</v>
      </c>
      <c r="I914" s="22">
        <f t="shared" si="20"/>
        <v>0.05</v>
      </c>
      <c r="J914" s="9">
        <v>36</v>
      </c>
      <c r="K914" s="9"/>
      <c r="L914" s="9"/>
      <c r="M914" s="8"/>
      <c r="N914" s="8"/>
      <c r="O914" s="8"/>
      <c r="P914" s="8"/>
      <c r="Q914" s="8"/>
      <c r="R914" s="8"/>
      <c r="S914" s="8"/>
      <c r="T914" s="10"/>
      <c r="U914" s="8">
        <v>10</v>
      </c>
      <c r="V914" s="8"/>
      <c r="W914" s="8"/>
      <c r="X914" s="8"/>
      <c r="Y914" s="8"/>
      <c r="Z914" s="5"/>
      <c r="AA914" s="8"/>
      <c r="AB914" s="8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</row>
    <row r="915" spans="1:42" s="22" customFormat="1" x14ac:dyDescent="0.25">
      <c r="A915" s="7">
        <v>41612</v>
      </c>
      <c r="B915" s="8">
        <v>1</v>
      </c>
      <c r="C915" s="9" t="s">
        <v>48</v>
      </c>
      <c r="D915" s="9" t="s">
        <v>49</v>
      </c>
      <c r="E915" s="9" t="s">
        <v>67</v>
      </c>
      <c r="F915" s="9" t="s">
        <v>110</v>
      </c>
      <c r="G915" s="11" t="s">
        <v>71</v>
      </c>
      <c r="H915" s="9">
        <v>1</v>
      </c>
      <c r="I915" s="22">
        <f t="shared" si="20"/>
        <v>0.05</v>
      </c>
      <c r="J915" s="9">
        <v>36</v>
      </c>
      <c r="K915" s="9"/>
      <c r="L915" s="9"/>
      <c r="M915" s="8"/>
      <c r="N915" s="8"/>
      <c r="O915" s="8"/>
      <c r="P915" s="8"/>
      <c r="Q915" s="8"/>
      <c r="R915" s="8"/>
      <c r="S915" s="8"/>
      <c r="T915" s="10"/>
      <c r="U915" s="8">
        <v>15</v>
      </c>
      <c r="V915" s="8"/>
      <c r="W915" s="8"/>
      <c r="X915" s="8"/>
      <c r="Y915" s="8"/>
      <c r="Z915" s="5">
        <f>Y915*H915</f>
        <v>0</v>
      </c>
      <c r="AA915" s="8"/>
      <c r="AB915" s="8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</row>
    <row r="916" spans="1:42" s="22" customFormat="1" x14ac:dyDescent="0.25">
      <c r="A916" s="7">
        <v>41612</v>
      </c>
      <c r="B916" s="8">
        <v>1</v>
      </c>
      <c r="C916" s="9" t="s">
        <v>48</v>
      </c>
      <c r="D916" s="9" t="s">
        <v>49</v>
      </c>
      <c r="E916" s="9" t="s">
        <v>67</v>
      </c>
      <c r="F916" s="9" t="s">
        <v>110</v>
      </c>
      <c r="G916" s="11" t="s">
        <v>71</v>
      </c>
      <c r="H916" s="9">
        <v>1</v>
      </c>
      <c r="I916" s="22">
        <f t="shared" si="20"/>
        <v>0.05</v>
      </c>
      <c r="J916" s="9">
        <v>36</v>
      </c>
      <c r="K916" s="9"/>
      <c r="L916" s="9"/>
      <c r="M916" s="8"/>
      <c r="N916" s="8"/>
      <c r="O916" s="8"/>
      <c r="P916" s="8"/>
      <c r="Q916" s="8"/>
      <c r="R916" s="8"/>
      <c r="S916" s="8"/>
      <c r="T916" s="10"/>
      <c r="U916" s="8">
        <v>15</v>
      </c>
      <c r="V916" s="8"/>
      <c r="W916" s="8"/>
      <c r="X916" s="8"/>
      <c r="Y916" s="8"/>
      <c r="Z916" s="5"/>
      <c r="AA916" s="8"/>
      <c r="AB916" s="8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</row>
    <row r="917" spans="1:42" s="22" customFormat="1" x14ac:dyDescent="0.25">
      <c r="A917" s="7">
        <v>41612</v>
      </c>
      <c r="B917" s="8">
        <v>1</v>
      </c>
      <c r="C917" s="9" t="s">
        <v>48</v>
      </c>
      <c r="D917" s="9" t="s">
        <v>49</v>
      </c>
      <c r="E917" s="9" t="s">
        <v>67</v>
      </c>
      <c r="F917" s="9" t="s">
        <v>110</v>
      </c>
      <c r="G917" s="11" t="s">
        <v>71</v>
      </c>
      <c r="H917" s="9">
        <v>1</v>
      </c>
      <c r="I917" s="22">
        <f t="shared" si="20"/>
        <v>0.05</v>
      </c>
      <c r="J917" s="9">
        <v>36</v>
      </c>
      <c r="K917" s="9"/>
      <c r="L917" s="9"/>
      <c r="M917" s="8"/>
      <c r="N917" s="8"/>
      <c r="O917" s="8"/>
      <c r="P917" s="8"/>
      <c r="Q917" s="8"/>
      <c r="R917" s="8"/>
      <c r="S917" s="8"/>
      <c r="T917" s="10"/>
      <c r="U917" s="8">
        <v>15</v>
      </c>
      <c r="V917" s="8"/>
      <c r="W917" s="8"/>
      <c r="X917" s="8"/>
      <c r="Y917" s="8"/>
      <c r="Z917" s="5"/>
      <c r="AA917" s="8"/>
      <c r="AB917" s="8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</row>
    <row r="918" spans="1:42" s="22" customFormat="1" x14ac:dyDescent="0.25">
      <c r="A918" s="7">
        <v>41612</v>
      </c>
      <c r="B918" s="8">
        <v>1</v>
      </c>
      <c r="C918" s="9" t="s">
        <v>48</v>
      </c>
      <c r="D918" s="9" t="s">
        <v>49</v>
      </c>
      <c r="E918" s="9" t="s">
        <v>67</v>
      </c>
      <c r="F918" s="9" t="s">
        <v>110</v>
      </c>
      <c r="G918" s="11" t="s">
        <v>71</v>
      </c>
      <c r="H918" s="9">
        <v>1</v>
      </c>
      <c r="I918" s="22">
        <f t="shared" si="20"/>
        <v>0.05</v>
      </c>
      <c r="J918" s="9">
        <v>36</v>
      </c>
      <c r="K918" s="9"/>
      <c r="L918" s="9"/>
      <c r="M918" s="8"/>
      <c r="N918" s="8"/>
      <c r="O918" s="8"/>
      <c r="P918" s="8"/>
      <c r="Q918" s="8"/>
      <c r="R918" s="8"/>
      <c r="S918" s="8"/>
      <c r="T918" s="10"/>
      <c r="U918" s="8">
        <v>15</v>
      </c>
      <c r="V918" s="8"/>
      <c r="W918" s="8"/>
      <c r="X918" s="8"/>
      <c r="Y918" s="8"/>
      <c r="Z918" s="5"/>
      <c r="AA918" s="8"/>
      <c r="AB918" s="8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</row>
    <row r="919" spans="1:42" s="22" customFormat="1" x14ac:dyDescent="0.25">
      <c r="A919" s="7">
        <v>41612</v>
      </c>
      <c r="B919" s="8">
        <v>1</v>
      </c>
      <c r="C919" s="9" t="s">
        <v>48</v>
      </c>
      <c r="D919" s="9" t="s">
        <v>49</v>
      </c>
      <c r="E919" s="9" t="s">
        <v>67</v>
      </c>
      <c r="F919" s="9" t="s">
        <v>110</v>
      </c>
      <c r="G919" s="11" t="s">
        <v>71</v>
      </c>
      <c r="H919" s="9">
        <v>1</v>
      </c>
      <c r="I919" s="22">
        <f t="shared" si="20"/>
        <v>0.05</v>
      </c>
      <c r="J919" s="9">
        <v>36</v>
      </c>
      <c r="K919" s="9"/>
      <c r="L919" s="9"/>
      <c r="M919" s="8"/>
      <c r="N919" s="8"/>
      <c r="O919" s="8"/>
      <c r="P919" s="8"/>
      <c r="Q919" s="8"/>
      <c r="R919" s="8"/>
      <c r="S919" s="8"/>
      <c r="T919" s="10"/>
      <c r="U919" s="8">
        <v>15</v>
      </c>
      <c r="V919" s="8"/>
      <c r="W919" s="8"/>
      <c r="X919" s="8"/>
      <c r="Y919" s="8"/>
      <c r="Z919" s="5"/>
      <c r="AA919" s="8"/>
      <c r="AB919" s="8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</row>
    <row r="920" spans="1:42" s="22" customFormat="1" x14ac:dyDescent="0.25">
      <c r="A920" s="7">
        <v>41612</v>
      </c>
      <c r="B920" s="8">
        <v>1</v>
      </c>
      <c r="C920" s="9" t="s">
        <v>48</v>
      </c>
      <c r="D920" s="9" t="s">
        <v>49</v>
      </c>
      <c r="E920" s="9" t="s">
        <v>67</v>
      </c>
      <c r="F920" s="9" t="s">
        <v>110</v>
      </c>
      <c r="G920" s="11" t="s">
        <v>71</v>
      </c>
      <c r="H920" s="9">
        <v>1</v>
      </c>
      <c r="I920" s="22">
        <f t="shared" si="20"/>
        <v>0.05</v>
      </c>
      <c r="J920" s="9">
        <v>36</v>
      </c>
      <c r="K920" s="9"/>
      <c r="L920" s="9"/>
      <c r="M920" s="8"/>
      <c r="N920" s="8"/>
      <c r="O920" s="8"/>
      <c r="P920" s="8"/>
      <c r="Q920" s="8"/>
      <c r="R920" s="8"/>
      <c r="S920" s="8"/>
      <c r="T920" s="10"/>
      <c r="U920" s="8">
        <v>15</v>
      </c>
      <c r="V920" s="8"/>
      <c r="W920" s="8"/>
      <c r="X920" s="8"/>
      <c r="Y920" s="8"/>
      <c r="Z920" s="5"/>
      <c r="AA920" s="8"/>
      <c r="AB920" s="8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</row>
    <row r="921" spans="1:42" s="22" customFormat="1" x14ac:dyDescent="0.25">
      <c r="A921" s="7">
        <v>41612</v>
      </c>
      <c r="B921" s="8">
        <v>1</v>
      </c>
      <c r="C921" s="9" t="s">
        <v>48</v>
      </c>
      <c r="D921" s="9" t="s">
        <v>49</v>
      </c>
      <c r="E921" s="9" t="s">
        <v>67</v>
      </c>
      <c r="F921" s="9" t="s">
        <v>110</v>
      </c>
      <c r="G921" s="11" t="s">
        <v>71</v>
      </c>
      <c r="H921" s="9">
        <v>1</v>
      </c>
      <c r="I921" s="22">
        <f t="shared" si="20"/>
        <v>0.05</v>
      </c>
      <c r="J921" s="9">
        <v>36</v>
      </c>
      <c r="K921" s="9"/>
      <c r="L921" s="9"/>
      <c r="M921" s="8"/>
      <c r="N921" s="8"/>
      <c r="O921" s="8"/>
      <c r="P921" s="8"/>
      <c r="Q921" s="8"/>
      <c r="R921" s="8"/>
      <c r="S921" s="8"/>
      <c r="T921" s="10"/>
      <c r="U921" s="8">
        <v>15</v>
      </c>
      <c r="V921" s="8"/>
      <c r="W921" s="8"/>
      <c r="X921" s="8"/>
      <c r="Y921" s="8"/>
      <c r="Z921" s="5"/>
      <c r="AA921" s="8"/>
      <c r="AB921" s="8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</row>
    <row r="922" spans="1:42" s="22" customFormat="1" x14ac:dyDescent="0.25">
      <c r="A922" s="7">
        <v>41612</v>
      </c>
      <c r="B922" s="8">
        <v>1</v>
      </c>
      <c r="C922" s="9" t="s">
        <v>48</v>
      </c>
      <c r="D922" s="9" t="s">
        <v>49</v>
      </c>
      <c r="E922" s="9" t="s">
        <v>67</v>
      </c>
      <c r="F922" s="9" t="s">
        <v>110</v>
      </c>
      <c r="G922" s="11" t="s">
        <v>71</v>
      </c>
      <c r="H922" s="9">
        <v>1</v>
      </c>
      <c r="I922" s="22">
        <f t="shared" si="20"/>
        <v>0.05</v>
      </c>
      <c r="J922" s="9">
        <v>36</v>
      </c>
      <c r="K922" s="9"/>
      <c r="L922" s="9"/>
      <c r="M922" s="8"/>
      <c r="N922" s="8"/>
      <c r="O922" s="8"/>
      <c r="P922" s="8"/>
      <c r="Q922" s="8"/>
      <c r="R922" s="8"/>
      <c r="S922" s="8"/>
      <c r="T922" s="10"/>
      <c r="U922" s="8">
        <v>15</v>
      </c>
      <c r="V922" s="8"/>
      <c r="W922" s="8"/>
      <c r="X922" s="8"/>
      <c r="Y922" s="8"/>
      <c r="Z922" s="5"/>
      <c r="AA922" s="8"/>
      <c r="AB922" s="8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</row>
    <row r="923" spans="1:42" s="22" customFormat="1" x14ac:dyDescent="0.25">
      <c r="A923" s="7">
        <v>41612</v>
      </c>
      <c r="B923" s="8">
        <v>1</v>
      </c>
      <c r="C923" s="9" t="s">
        <v>48</v>
      </c>
      <c r="D923" s="9" t="s">
        <v>49</v>
      </c>
      <c r="E923" s="9" t="s">
        <v>67</v>
      </c>
      <c r="F923" s="9" t="s">
        <v>110</v>
      </c>
      <c r="G923" s="11" t="s">
        <v>71</v>
      </c>
      <c r="H923" s="9">
        <v>1</v>
      </c>
      <c r="I923" s="22">
        <f t="shared" si="20"/>
        <v>0.05</v>
      </c>
      <c r="J923" s="9">
        <v>36</v>
      </c>
      <c r="K923" s="9"/>
      <c r="L923" s="9"/>
      <c r="M923" s="8"/>
      <c r="N923" s="8"/>
      <c r="O923" s="8"/>
      <c r="P923" s="8"/>
      <c r="Q923" s="8"/>
      <c r="R923" s="8"/>
      <c r="S923" s="8"/>
      <c r="T923" s="10"/>
      <c r="U923" s="8">
        <v>15</v>
      </c>
      <c r="V923" s="8"/>
      <c r="W923" s="8"/>
      <c r="X923" s="8"/>
      <c r="Y923" s="8"/>
      <c r="Z923" s="5"/>
      <c r="AA923" s="8"/>
      <c r="AB923" s="8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</row>
    <row r="924" spans="1:42" s="22" customFormat="1" x14ac:dyDescent="0.25">
      <c r="A924" s="7">
        <v>41612</v>
      </c>
      <c r="B924" s="8">
        <v>1</v>
      </c>
      <c r="C924" s="9" t="s">
        <v>48</v>
      </c>
      <c r="D924" s="9" t="s">
        <v>49</v>
      </c>
      <c r="E924" s="9" t="s">
        <v>67</v>
      </c>
      <c r="F924" s="9" t="s">
        <v>110</v>
      </c>
      <c r="G924" s="11" t="s">
        <v>71</v>
      </c>
      <c r="H924" s="9">
        <v>1</v>
      </c>
      <c r="I924" s="22">
        <f t="shared" si="20"/>
        <v>0.05</v>
      </c>
      <c r="J924" s="9">
        <v>36</v>
      </c>
      <c r="K924" s="9"/>
      <c r="L924" s="9"/>
      <c r="M924" s="8"/>
      <c r="N924" s="8"/>
      <c r="O924" s="8"/>
      <c r="P924" s="8"/>
      <c r="Q924" s="8"/>
      <c r="R924" s="8"/>
      <c r="S924" s="8"/>
      <c r="T924" s="10"/>
      <c r="U924" s="8">
        <v>15</v>
      </c>
      <c r="V924" s="8"/>
      <c r="W924" s="8"/>
      <c r="X924" s="8"/>
      <c r="Y924" s="8"/>
      <c r="Z924" s="5">
        <f>Y924*H924</f>
        <v>0</v>
      </c>
      <c r="AA924" s="8"/>
      <c r="AB924" s="8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</row>
    <row r="925" spans="1:42" s="22" customFormat="1" x14ac:dyDescent="0.25">
      <c r="A925" s="7">
        <v>41612</v>
      </c>
      <c r="B925" s="8">
        <v>1</v>
      </c>
      <c r="C925" s="9" t="s">
        <v>48</v>
      </c>
      <c r="D925" s="9" t="s">
        <v>49</v>
      </c>
      <c r="E925" s="9" t="s">
        <v>67</v>
      </c>
      <c r="F925" s="9" t="s">
        <v>110</v>
      </c>
      <c r="G925" s="11" t="s">
        <v>71</v>
      </c>
      <c r="H925" s="9">
        <v>1</v>
      </c>
      <c r="I925" s="22">
        <f t="shared" si="20"/>
        <v>0.05</v>
      </c>
      <c r="J925" s="9">
        <v>36</v>
      </c>
      <c r="K925" s="9"/>
      <c r="L925" s="9"/>
      <c r="M925" s="8"/>
      <c r="N925" s="8"/>
      <c r="O925" s="8"/>
      <c r="P925" s="8"/>
      <c r="Q925" s="8"/>
      <c r="R925" s="8"/>
      <c r="S925" s="8"/>
      <c r="T925" s="10"/>
      <c r="U925" s="8">
        <v>5</v>
      </c>
      <c r="V925" s="8"/>
      <c r="W925" s="8"/>
      <c r="X925" s="8"/>
      <c r="Y925" s="8"/>
      <c r="Z925" s="5"/>
      <c r="AA925" s="8"/>
      <c r="AB925" s="8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</row>
    <row r="926" spans="1:42" s="22" customFormat="1" x14ac:dyDescent="0.25">
      <c r="A926" s="7">
        <v>41612</v>
      </c>
      <c r="B926" s="8">
        <v>1</v>
      </c>
      <c r="C926" s="9" t="s">
        <v>48</v>
      </c>
      <c r="D926" s="9" t="s">
        <v>49</v>
      </c>
      <c r="E926" s="9" t="s">
        <v>67</v>
      </c>
      <c r="F926" s="9" t="s">
        <v>110</v>
      </c>
      <c r="G926" s="11" t="s">
        <v>71</v>
      </c>
      <c r="H926" s="9">
        <v>1</v>
      </c>
      <c r="I926" s="22">
        <f t="shared" si="20"/>
        <v>0.05</v>
      </c>
      <c r="J926" s="9">
        <v>36</v>
      </c>
      <c r="K926" s="9"/>
      <c r="L926" s="9"/>
      <c r="M926" s="8"/>
      <c r="N926" s="8"/>
      <c r="O926" s="8"/>
      <c r="P926" s="8"/>
      <c r="Q926" s="8"/>
      <c r="R926" s="8"/>
      <c r="S926" s="8"/>
      <c r="T926" s="10"/>
      <c r="U926" s="8">
        <v>5</v>
      </c>
      <c r="V926" s="8"/>
      <c r="W926" s="8"/>
      <c r="X926" s="8"/>
      <c r="Y926" s="8"/>
      <c r="Z926" s="5"/>
      <c r="AA926" s="8"/>
      <c r="AB926" s="8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</row>
    <row r="927" spans="1:42" s="22" customFormat="1" x14ac:dyDescent="0.25">
      <c r="A927" s="7">
        <v>41612</v>
      </c>
      <c r="B927" s="8">
        <v>1</v>
      </c>
      <c r="C927" s="9" t="s">
        <v>48</v>
      </c>
      <c r="D927" s="9" t="s">
        <v>49</v>
      </c>
      <c r="E927" s="9" t="s">
        <v>67</v>
      </c>
      <c r="F927" s="9" t="s">
        <v>110</v>
      </c>
      <c r="G927" s="11" t="s">
        <v>71</v>
      </c>
      <c r="H927" s="9">
        <v>1</v>
      </c>
      <c r="I927" s="22">
        <f t="shared" si="20"/>
        <v>0.05</v>
      </c>
      <c r="J927" s="9">
        <v>36</v>
      </c>
      <c r="K927" s="9"/>
      <c r="L927" s="9"/>
      <c r="M927" s="8"/>
      <c r="N927" s="8"/>
      <c r="O927" s="8"/>
      <c r="P927" s="8"/>
      <c r="Q927" s="8"/>
      <c r="R927" s="8"/>
      <c r="S927" s="8"/>
      <c r="T927" s="10"/>
      <c r="U927" s="8">
        <v>5</v>
      </c>
      <c r="V927" s="8"/>
      <c r="W927" s="8"/>
      <c r="X927" s="8"/>
      <c r="Y927" s="8"/>
      <c r="Z927" s="5"/>
      <c r="AA927" s="8"/>
      <c r="AB927" s="8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</row>
    <row r="928" spans="1:42" s="22" customFormat="1" x14ac:dyDescent="0.25">
      <c r="A928" s="7">
        <v>41612</v>
      </c>
      <c r="B928" s="8">
        <v>1</v>
      </c>
      <c r="C928" s="9" t="s">
        <v>48</v>
      </c>
      <c r="D928" s="9" t="s">
        <v>49</v>
      </c>
      <c r="E928" s="9" t="s">
        <v>67</v>
      </c>
      <c r="F928" s="9" t="s">
        <v>110</v>
      </c>
      <c r="G928" s="11" t="s">
        <v>71</v>
      </c>
      <c r="H928" s="9">
        <v>1</v>
      </c>
      <c r="I928" s="22">
        <f t="shared" si="20"/>
        <v>0.05</v>
      </c>
      <c r="J928" s="9">
        <v>36</v>
      </c>
      <c r="K928" s="9"/>
      <c r="L928" s="9"/>
      <c r="M928" s="8"/>
      <c r="N928" s="8"/>
      <c r="O928" s="8"/>
      <c r="P928" s="8"/>
      <c r="Q928" s="8"/>
      <c r="R928" s="8"/>
      <c r="S928" s="8"/>
      <c r="T928" s="10"/>
      <c r="U928" s="8">
        <v>5</v>
      </c>
      <c r="V928" s="8"/>
      <c r="W928" s="8"/>
      <c r="X928" s="8"/>
      <c r="Y928" s="8"/>
      <c r="Z928" s="5"/>
      <c r="AA928" s="8"/>
      <c r="AB928" s="8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</row>
    <row r="929" spans="1:42" s="22" customFormat="1" x14ac:dyDescent="0.25">
      <c r="A929" s="7">
        <v>41612</v>
      </c>
      <c r="B929" s="8">
        <v>1</v>
      </c>
      <c r="C929" s="9" t="s">
        <v>48</v>
      </c>
      <c r="D929" s="9" t="s">
        <v>49</v>
      </c>
      <c r="E929" s="9" t="s">
        <v>67</v>
      </c>
      <c r="F929" s="9" t="s">
        <v>110</v>
      </c>
      <c r="G929" s="11" t="s">
        <v>71</v>
      </c>
      <c r="H929" s="9">
        <v>1</v>
      </c>
      <c r="I929" s="22">
        <f t="shared" si="20"/>
        <v>0.05</v>
      </c>
      <c r="J929" s="9">
        <v>36</v>
      </c>
      <c r="K929" s="9"/>
      <c r="L929" s="9"/>
      <c r="M929" s="8"/>
      <c r="N929" s="8"/>
      <c r="O929" s="8"/>
      <c r="P929" s="8"/>
      <c r="Q929" s="8"/>
      <c r="R929" s="8"/>
      <c r="S929" s="8"/>
      <c r="T929" s="10"/>
      <c r="U929" s="8">
        <v>5</v>
      </c>
      <c r="V929" s="8"/>
      <c r="W929" s="8"/>
      <c r="X929" s="8"/>
      <c r="Y929" s="8"/>
      <c r="Z929" s="5"/>
      <c r="AA929" s="8"/>
      <c r="AB929" s="8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</row>
    <row r="930" spans="1:42" s="22" customFormat="1" x14ac:dyDescent="0.25">
      <c r="A930" s="7">
        <v>41612</v>
      </c>
      <c r="B930" s="8">
        <v>1</v>
      </c>
      <c r="C930" s="9" t="s">
        <v>48</v>
      </c>
      <c r="D930" s="9" t="s">
        <v>49</v>
      </c>
      <c r="E930" s="9" t="s">
        <v>67</v>
      </c>
      <c r="F930" s="9" t="s">
        <v>110</v>
      </c>
      <c r="G930" s="11" t="s">
        <v>71</v>
      </c>
      <c r="H930" s="9">
        <v>1</v>
      </c>
      <c r="I930" s="22">
        <f t="shared" si="20"/>
        <v>0.05</v>
      </c>
      <c r="J930" s="9">
        <v>36</v>
      </c>
      <c r="K930" s="9"/>
      <c r="L930" s="9"/>
      <c r="M930" s="8"/>
      <c r="N930" s="8"/>
      <c r="O930" s="8"/>
      <c r="P930" s="8"/>
      <c r="Q930" s="8"/>
      <c r="R930" s="8"/>
      <c r="S930" s="8"/>
      <c r="T930" s="10"/>
      <c r="U930" s="8">
        <v>5</v>
      </c>
      <c r="V930" s="8"/>
      <c r="W930" s="8"/>
      <c r="X930" s="8"/>
      <c r="Y930" s="8"/>
      <c r="Z930" s="5"/>
      <c r="AA930" s="8"/>
      <c r="AB930" s="8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</row>
    <row r="931" spans="1:42" s="22" customFormat="1" x14ac:dyDescent="0.25">
      <c r="A931" s="7">
        <v>41612</v>
      </c>
      <c r="B931" s="133">
        <v>1</v>
      </c>
      <c r="C931" s="9" t="s">
        <v>48</v>
      </c>
      <c r="D931" s="135" t="s">
        <v>49</v>
      </c>
      <c r="E931" s="135" t="s">
        <v>67</v>
      </c>
      <c r="F931" s="135" t="s">
        <v>110</v>
      </c>
      <c r="G931" s="142" t="s">
        <v>71</v>
      </c>
      <c r="H931" s="135">
        <v>1</v>
      </c>
      <c r="I931" s="22">
        <f t="shared" si="20"/>
        <v>0.05</v>
      </c>
      <c r="J931" s="9">
        <v>36</v>
      </c>
      <c r="K931" s="9"/>
      <c r="L931" s="9"/>
      <c r="M931" s="8"/>
      <c r="N931" s="8"/>
      <c r="O931" s="8"/>
      <c r="P931" s="8"/>
      <c r="Q931" s="133"/>
      <c r="R931" s="8"/>
      <c r="S931" s="8"/>
      <c r="T931" s="10"/>
      <c r="U931" s="8">
        <v>5</v>
      </c>
      <c r="V931" s="8"/>
      <c r="W931" s="8"/>
      <c r="X931" s="8"/>
      <c r="Y931" s="8"/>
      <c r="Z931" s="5"/>
      <c r="AA931" s="8"/>
      <c r="AB931" s="8"/>
      <c r="AC931" s="12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</row>
    <row r="932" spans="1:42" s="22" customFormat="1" x14ac:dyDescent="0.25">
      <c r="A932" s="7">
        <v>41612</v>
      </c>
      <c r="B932" s="8">
        <v>1</v>
      </c>
      <c r="C932" s="9" t="s">
        <v>48</v>
      </c>
      <c r="D932" s="9" t="s">
        <v>49</v>
      </c>
      <c r="E932" s="9" t="s">
        <v>67</v>
      </c>
      <c r="F932" s="9" t="s">
        <v>110</v>
      </c>
      <c r="G932" s="11" t="s">
        <v>71</v>
      </c>
      <c r="H932" s="9">
        <v>1</v>
      </c>
      <c r="I932" s="22">
        <f t="shared" si="20"/>
        <v>0.05</v>
      </c>
      <c r="J932" s="9">
        <v>36</v>
      </c>
      <c r="K932" s="9"/>
      <c r="L932" s="9"/>
      <c r="M932" s="8"/>
      <c r="N932" s="8"/>
      <c r="O932" s="8"/>
      <c r="P932" s="8"/>
      <c r="Q932" s="8"/>
      <c r="R932" s="8"/>
      <c r="S932" s="8"/>
      <c r="T932" s="10"/>
      <c r="U932" s="8">
        <v>5</v>
      </c>
      <c r="V932" s="8"/>
      <c r="W932" s="8"/>
      <c r="X932" s="8"/>
      <c r="Y932" s="8"/>
      <c r="Z932" s="5"/>
      <c r="AA932" s="8"/>
      <c r="AB932" s="8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</row>
    <row r="933" spans="1:42" s="22" customFormat="1" x14ac:dyDescent="0.25">
      <c r="A933" s="7">
        <v>41612</v>
      </c>
      <c r="B933" s="8">
        <v>1</v>
      </c>
      <c r="C933" s="9" t="s">
        <v>48</v>
      </c>
      <c r="D933" s="9" t="s">
        <v>49</v>
      </c>
      <c r="E933" s="9" t="s">
        <v>67</v>
      </c>
      <c r="F933" s="9" t="s">
        <v>110</v>
      </c>
      <c r="G933" s="11" t="s">
        <v>71</v>
      </c>
      <c r="H933" s="9">
        <v>1</v>
      </c>
      <c r="I933" s="22">
        <f t="shared" si="20"/>
        <v>0.05</v>
      </c>
      <c r="J933" s="9">
        <v>36</v>
      </c>
      <c r="K933" s="9"/>
      <c r="L933" s="9"/>
      <c r="M933" s="8"/>
      <c r="N933" s="8"/>
      <c r="O933" s="8"/>
      <c r="P933" s="8"/>
      <c r="Q933" s="8"/>
      <c r="R933" s="8"/>
      <c r="S933" s="8"/>
      <c r="T933" s="10"/>
      <c r="U933" s="8">
        <v>5</v>
      </c>
      <c r="V933" s="8"/>
      <c r="W933" s="8"/>
      <c r="X933" s="8"/>
      <c r="Y933" s="8"/>
      <c r="Z933" s="5"/>
      <c r="AA933" s="8"/>
      <c r="AB933" s="8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</row>
    <row r="934" spans="1:42" s="22" customFormat="1" x14ac:dyDescent="0.25">
      <c r="A934" s="7">
        <v>41612</v>
      </c>
      <c r="B934" s="8">
        <v>1</v>
      </c>
      <c r="C934" s="9" t="s">
        <v>48</v>
      </c>
      <c r="D934" s="9" t="s">
        <v>49</v>
      </c>
      <c r="E934" s="9" t="s">
        <v>67</v>
      </c>
      <c r="F934" s="9" t="s">
        <v>110</v>
      </c>
      <c r="G934" s="11" t="s">
        <v>71</v>
      </c>
      <c r="H934" s="9">
        <v>1</v>
      </c>
      <c r="I934" s="22">
        <f t="shared" si="20"/>
        <v>0.05</v>
      </c>
      <c r="J934" s="9">
        <v>36</v>
      </c>
      <c r="K934" s="9"/>
      <c r="L934" s="9"/>
      <c r="M934" s="8"/>
      <c r="N934" s="8"/>
      <c r="O934" s="8"/>
      <c r="P934" s="8"/>
      <c r="Q934" s="8"/>
      <c r="R934" s="8"/>
      <c r="S934" s="8"/>
      <c r="T934" s="10"/>
      <c r="U934" s="8">
        <v>5</v>
      </c>
      <c r="V934" s="8"/>
      <c r="W934" s="8"/>
      <c r="X934" s="8"/>
      <c r="Y934" s="8"/>
      <c r="Z934" s="5"/>
      <c r="AA934" s="8"/>
      <c r="AB934" s="8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</row>
    <row r="935" spans="1:42" s="22" customFormat="1" x14ac:dyDescent="0.25">
      <c r="A935" s="7">
        <v>41612</v>
      </c>
      <c r="B935" s="8">
        <v>1</v>
      </c>
      <c r="C935" s="9" t="s">
        <v>48</v>
      </c>
      <c r="D935" s="9" t="s">
        <v>49</v>
      </c>
      <c r="E935" s="9" t="s">
        <v>67</v>
      </c>
      <c r="F935" s="9" t="s">
        <v>110</v>
      </c>
      <c r="G935" s="11" t="s">
        <v>71</v>
      </c>
      <c r="H935" s="9">
        <v>1</v>
      </c>
      <c r="I935" s="22">
        <f t="shared" si="20"/>
        <v>0.05</v>
      </c>
      <c r="J935" s="9">
        <v>36</v>
      </c>
      <c r="K935" s="9"/>
      <c r="L935" s="9"/>
      <c r="M935" s="8"/>
      <c r="N935" s="8"/>
      <c r="O935" s="8"/>
      <c r="P935" s="8"/>
      <c r="Q935" s="8"/>
      <c r="R935" s="8"/>
      <c r="S935" s="8"/>
      <c r="T935" s="10"/>
      <c r="U935" s="8">
        <v>5</v>
      </c>
      <c r="V935" s="8"/>
      <c r="W935" s="8"/>
      <c r="X935" s="8"/>
      <c r="Y935" s="8"/>
      <c r="Z935" s="5"/>
      <c r="AA935" s="8"/>
      <c r="AB935" s="8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</row>
    <row r="936" spans="1:42" s="22" customFormat="1" x14ac:dyDescent="0.25">
      <c r="A936" s="7">
        <v>41612</v>
      </c>
      <c r="B936" s="8">
        <v>1</v>
      </c>
      <c r="C936" s="9" t="s">
        <v>48</v>
      </c>
      <c r="D936" s="9" t="s">
        <v>49</v>
      </c>
      <c r="E936" s="9" t="s">
        <v>67</v>
      </c>
      <c r="F936" s="9" t="s">
        <v>110</v>
      </c>
      <c r="G936" s="11" t="s">
        <v>71</v>
      </c>
      <c r="H936" s="9">
        <v>1</v>
      </c>
      <c r="I936" s="22">
        <f t="shared" si="20"/>
        <v>0.05</v>
      </c>
      <c r="J936" s="9">
        <v>36</v>
      </c>
      <c r="K936" s="9"/>
      <c r="L936" s="9"/>
      <c r="M936" s="8"/>
      <c r="N936" s="8"/>
      <c r="O936" s="8"/>
      <c r="P936" s="8"/>
      <c r="Q936" s="8"/>
      <c r="R936" s="8"/>
      <c r="S936" s="8"/>
      <c r="T936" s="10"/>
      <c r="U936" s="8">
        <v>5</v>
      </c>
      <c r="V936" s="8"/>
      <c r="W936" s="8"/>
      <c r="X936" s="8"/>
      <c r="Y936" s="8"/>
      <c r="Z936" s="5"/>
      <c r="AA936" s="8"/>
      <c r="AB936" s="8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</row>
    <row r="937" spans="1:42" s="22" customFormat="1" x14ac:dyDescent="0.25">
      <c r="A937" s="7">
        <v>41612</v>
      </c>
      <c r="B937" s="8">
        <v>1</v>
      </c>
      <c r="C937" s="9" t="s">
        <v>48</v>
      </c>
      <c r="D937" s="9" t="s">
        <v>49</v>
      </c>
      <c r="E937" s="9" t="s">
        <v>67</v>
      </c>
      <c r="F937" s="9" t="s">
        <v>110</v>
      </c>
      <c r="G937" s="11" t="s">
        <v>71</v>
      </c>
      <c r="H937" s="9">
        <v>1</v>
      </c>
      <c r="I937" s="22">
        <f t="shared" si="20"/>
        <v>0.05</v>
      </c>
      <c r="J937" s="9">
        <v>36</v>
      </c>
      <c r="K937" s="9"/>
      <c r="L937" s="9"/>
      <c r="M937" s="8"/>
      <c r="N937" s="8"/>
      <c r="O937" s="8"/>
      <c r="P937" s="8"/>
      <c r="Q937" s="8"/>
      <c r="R937" s="8"/>
      <c r="S937" s="8"/>
      <c r="T937" s="10"/>
      <c r="U937" s="8">
        <v>5</v>
      </c>
      <c r="V937" s="8"/>
      <c r="W937" s="8"/>
      <c r="X937" s="8"/>
      <c r="Y937" s="8"/>
      <c r="Z937" s="5"/>
      <c r="AA937" s="8"/>
      <c r="AB937" s="8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</row>
    <row r="938" spans="1:42" s="22" customFormat="1" x14ac:dyDescent="0.25">
      <c r="A938" s="7">
        <v>41612</v>
      </c>
      <c r="B938" s="8">
        <v>1</v>
      </c>
      <c r="C938" s="9" t="s">
        <v>48</v>
      </c>
      <c r="D938" s="9" t="s">
        <v>49</v>
      </c>
      <c r="E938" s="9" t="s">
        <v>67</v>
      </c>
      <c r="F938" s="9" t="s">
        <v>110</v>
      </c>
      <c r="G938" s="11" t="s">
        <v>71</v>
      </c>
      <c r="H938" s="9">
        <v>1</v>
      </c>
      <c r="I938" s="22">
        <f t="shared" si="20"/>
        <v>0.05</v>
      </c>
      <c r="J938" s="9">
        <v>36</v>
      </c>
      <c r="K938" s="9"/>
      <c r="L938" s="9"/>
      <c r="M938" s="8"/>
      <c r="N938" s="8"/>
      <c r="O938" s="8"/>
      <c r="P938" s="8"/>
      <c r="Q938" s="8"/>
      <c r="R938" s="8"/>
      <c r="S938" s="8"/>
      <c r="T938" s="10"/>
      <c r="U938" s="8">
        <v>5</v>
      </c>
      <c r="V938" s="8"/>
      <c r="W938" s="8"/>
      <c r="X938" s="8"/>
      <c r="Y938" s="8"/>
      <c r="Z938" s="5"/>
      <c r="AA938" s="8"/>
      <c r="AB938" s="8"/>
      <c r="AC938" s="49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</row>
    <row r="939" spans="1:42" s="22" customFormat="1" x14ac:dyDescent="0.25">
      <c r="A939" s="7">
        <v>41612</v>
      </c>
      <c r="B939" s="8">
        <v>1</v>
      </c>
      <c r="C939" s="9" t="s">
        <v>48</v>
      </c>
      <c r="D939" s="9" t="s">
        <v>49</v>
      </c>
      <c r="E939" s="9" t="s">
        <v>67</v>
      </c>
      <c r="F939" s="9" t="s">
        <v>110</v>
      </c>
      <c r="G939" s="11" t="s">
        <v>71</v>
      </c>
      <c r="H939" s="9">
        <v>1</v>
      </c>
      <c r="I939" s="22">
        <f t="shared" si="20"/>
        <v>0.05</v>
      </c>
      <c r="J939" s="9">
        <v>36</v>
      </c>
      <c r="K939" s="9"/>
      <c r="L939" s="9"/>
      <c r="M939" s="8"/>
      <c r="N939" s="8"/>
      <c r="O939" s="8"/>
      <c r="P939" s="8"/>
      <c r="Q939" s="8"/>
      <c r="R939" s="8"/>
      <c r="S939" s="8"/>
      <c r="T939" s="10"/>
      <c r="U939" s="8">
        <v>5</v>
      </c>
      <c r="V939" s="8"/>
      <c r="W939" s="8"/>
      <c r="X939" s="8"/>
      <c r="Y939" s="8"/>
      <c r="Z939" s="5"/>
      <c r="AA939" s="8"/>
      <c r="AB939" s="8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</row>
    <row r="940" spans="1:42" s="22" customFormat="1" x14ac:dyDescent="0.25">
      <c r="A940" s="7">
        <v>41612</v>
      </c>
      <c r="B940" s="8">
        <v>1</v>
      </c>
      <c r="C940" s="9" t="s">
        <v>48</v>
      </c>
      <c r="D940" s="9" t="s">
        <v>49</v>
      </c>
      <c r="E940" s="9" t="s">
        <v>67</v>
      </c>
      <c r="F940" s="9" t="s">
        <v>110</v>
      </c>
      <c r="G940" s="11" t="s">
        <v>71</v>
      </c>
      <c r="H940" s="9">
        <v>1</v>
      </c>
      <c r="I940" s="22">
        <f t="shared" si="20"/>
        <v>0.05</v>
      </c>
      <c r="J940" s="9">
        <v>36</v>
      </c>
      <c r="K940" s="9"/>
      <c r="L940" s="9"/>
      <c r="M940" s="8"/>
      <c r="N940" s="8"/>
      <c r="O940" s="8"/>
      <c r="P940" s="8"/>
      <c r="Q940" s="8"/>
      <c r="R940" s="8"/>
      <c r="S940" s="8"/>
      <c r="T940" s="10"/>
      <c r="U940" s="8">
        <v>5</v>
      </c>
      <c r="V940" s="8"/>
      <c r="W940" s="8"/>
      <c r="X940" s="8"/>
      <c r="Y940" s="8"/>
      <c r="Z940" s="5">
        <f>Y940*H940</f>
        <v>0</v>
      </c>
      <c r="AA940" s="8"/>
      <c r="AB940" s="8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</row>
    <row r="941" spans="1:42" s="22" customFormat="1" x14ac:dyDescent="0.25">
      <c r="A941" s="7">
        <v>41612</v>
      </c>
      <c r="B941" s="8">
        <v>1</v>
      </c>
      <c r="C941" s="9" t="s">
        <v>48</v>
      </c>
      <c r="D941" s="9" t="s">
        <v>49</v>
      </c>
      <c r="E941" s="9" t="s">
        <v>67</v>
      </c>
      <c r="F941" s="9" t="s">
        <v>110</v>
      </c>
      <c r="G941" s="11" t="s">
        <v>71</v>
      </c>
      <c r="H941" s="9">
        <v>1</v>
      </c>
      <c r="I941" s="22">
        <f t="shared" si="20"/>
        <v>0.05</v>
      </c>
      <c r="J941" s="9">
        <v>36</v>
      </c>
      <c r="K941" s="9"/>
      <c r="L941" s="9"/>
      <c r="M941" s="8"/>
      <c r="N941" s="8"/>
      <c r="O941" s="8"/>
      <c r="P941" s="8"/>
      <c r="Q941" s="8"/>
      <c r="R941" s="8"/>
      <c r="S941" s="8"/>
      <c r="T941" s="10"/>
      <c r="U941" s="8">
        <v>70</v>
      </c>
      <c r="V941" s="8"/>
      <c r="W941" s="8"/>
      <c r="X941" s="8"/>
      <c r="Y941" s="8"/>
      <c r="Z941" s="5"/>
      <c r="AA941" s="8"/>
      <c r="AB941" s="8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</row>
    <row r="942" spans="1:42" s="22" customFormat="1" x14ac:dyDescent="0.25">
      <c r="A942" s="7">
        <v>41612</v>
      </c>
      <c r="B942" s="8">
        <v>1</v>
      </c>
      <c r="C942" s="9" t="s">
        <v>48</v>
      </c>
      <c r="D942" s="9" t="s">
        <v>49</v>
      </c>
      <c r="E942" s="9" t="s">
        <v>67</v>
      </c>
      <c r="F942" s="9" t="s">
        <v>110</v>
      </c>
      <c r="G942" s="11" t="s">
        <v>71</v>
      </c>
      <c r="H942" s="9">
        <v>1</v>
      </c>
      <c r="I942" s="22">
        <f t="shared" si="20"/>
        <v>0.05</v>
      </c>
      <c r="J942" s="9">
        <v>36</v>
      </c>
      <c r="K942" s="9"/>
      <c r="L942" s="9"/>
      <c r="M942" s="8"/>
      <c r="N942" s="8"/>
      <c r="O942" s="8"/>
      <c r="P942" s="8"/>
      <c r="Q942" s="8"/>
      <c r="R942" s="8"/>
      <c r="S942" s="8"/>
      <c r="T942" s="10"/>
      <c r="U942" s="8">
        <v>70</v>
      </c>
      <c r="V942" s="8"/>
      <c r="W942" s="8"/>
      <c r="X942" s="8"/>
      <c r="Y942" s="8"/>
      <c r="Z942" s="5"/>
      <c r="AA942" s="8"/>
      <c r="AB942" s="8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</row>
    <row r="943" spans="1:42" s="22" customFormat="1" x14ac:dyDescent="0.25">
      <c r="A943" s="7">
        <v>41612</v>
      </c>
      <c r="B943" s="8">
        <v>1</v>
      </c>
      <c r="C943" s="9" t="s">
        <v>48</v>
      </c>
      <c r="D943" s="9" t="s">
        <v>49</v>
      </c>
      <c r="E943" s="9" t="s">
        <v>67</v>
      </c>
      <c r="F943" s="9" t="s">
        <v>110</v>
      </c>
      <c r="G943" s="11" t="s">
        <v>71</v>
      </c>
      <c r="H943" s="9">
        <v>1</v>
      </c>
      <c r="I943" s="22">
        <f t="shared" si="20"/>
        <v>0.05</v>
      </c>
      <c r="J943" s="9">
        <v>36</v>
      </c>
      <c r="K943" s="9"/>
      <c r="L943" s="9"/>
      <c r="M943" s="8"/>
      <c r="N943" s="8"/>
      <c r="O943" s="8"/>
      <c r="P943" s="8"/>
      <c r="Q943" s="8"/>
      <c r="R943" s="8"/>
      <c r="S943" s="8"/>
      <c r="T943" s="10"/>
      <c r="U943" s="8">
        <v>70</v>
      </c>
      <c r="V943" s="8"/>
      <c r="W943" s="8"/>
      <c r="X943" s="8"/>
      <c r="Y943" s="8"/>
      <c r="Z943" s="5">
        <f>Y943*H943</f>
        <v>0</v>
      </c>
      <c r="AA943" s="8"/>
      <c r="AB943" s="8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</row>
    <row r="944" spans="1:42" s="40" customFormat="1" x14ac:dyDescent="0.25">
      <c r="A944" s="7">
        <v>41612</v>
      </c>
      <c r="B944" s="29">
        <v>1</v>
      </c>
      <c r="C944" s="9" t="s">
        <v>48</v>
      </c>
      <c r="D944" s="30" t="s">
        <v>49</v>
      </c>
      <c r="E944" s="30" t="s">
        <v>67</v>
      </c>
      <c r="F944" s="30" t="s">
        <v>110</v>
      </c>
      <c r="G944" s="31" t="s">
        <v>71</v>
      </c>
      <c r="H944" s="30">
        <v>1</v>
      </c>
      <c r="I944" s="22">
        <f t="shared" si="20"/>
        <v>0.05</v>
      </c>
      <c r="J944" s="9">
        <v>36</v>
      </c>
      <c r="K944" s="9"/>
      <c r="L944" s="9"/>
      <c r="M944" s="8"/>
      <c r="N944" s="8"/>
      <c r="O944" s="8"/>
      <c r="P944" s="8"/>
      <c r="Q944" s="29"/>
      <c r="R944" s="8"/>
      <c r="S944" s="8"/>
      <c r="T944" s="10"/>
      <c r="U944" s="8">
        <v>40</v>
      </c>
      <c r="V944" s="8"/>
      <c r="W944" s="8"/>
      <c r="X944" s="8"/>
      <c r="Y944" s="8"/>
      <c r="Z944" s="5"/>
      <c r="AA944" s="8"/>
      <c r="AB944" s="8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</row>
    <row r="945" spans="1:42" s="22" customFormat="1" x14ac:dyDescent="0.25">
      <c r="A945" s="7">
        <v>41612</v>
      </c>
      <c r="B945" s="8">
        <v>1</v>
      </c>
      <c r="C945" s="9" t="s">
        <v>48</v>
      </c>
      <c r="D945" s="9" t="s">
        <v>49</v>
      </c>
      <c r="E945" s="9" t="s">
        <v>67</v>
      </c>
      <c r="F945" s="9" t="s">
        <v>110</v>
      </c>
      <c r="G945" s="11" t="s">
        <v>71</v>
      </c>
      <c r="H945" s="9">
        <v>1</v>
      </c>
      <c r="I945" s="22">
        <f t="shared" si="20"/>
        <v>0.05</v>
      </c>
      <c r="J945" s="9">
        <v>36</v>
      </c>
      <c r="K945" s="9"/>
      <c r="L945" s="9"/>
      <c r="M945" s="8"/>
      <c r="N945" s="8"/>
      <c r="O945" s="8"/>
      <c r="P945" s="8"/>
      <c r="Q945" s="8"/>
      <c r="R945" s="8"/>
      <c r="S945" s="8"/>
      <c r="T945" s="10"/>
      <c r="U945" s="8">
        <v>40</v>
      </c>
      <c r="V945" s="8"/>
      <c r="W945" s="8"/>
      <c r="X945" s="8"/>
      <c r="Y945" s="8"/>
      <c r="Z945" s="5"/>
      <c r="AA945" s="8"/>
      <c r="AB945" s="8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</row>
    <row r="946" spans="1:42" s="22" customFormat="1" x14ac:dyDescent="0.25">
      <c r="A946" s="7">
        <v>41612</v>
      </c>
      <c r="B946" s="8">
        <v>1</v>
      </c>
      <c r="C946" s="9" t="s">
        <v>48</v>
      </c>
      <c r="D946" s="9" t="s">
        <v>49</v>
      </c>
      <c r="E946" s="9" t="s">
        <v>67</v>
      </c>
      <c r="F946" s="9" t="s">
        <v>110</v>
      </c>
      <c r="G946" s="11" t="s">
        <v>71</v>
      </c>
      <c r="H946" s="9">
        <v>1</v>
      </c>
      <c r="I946" s="22">
        <f t="shared" si="20"/>
        <v>0.05</v>
      </c>
      <c r="J946" s="9">
        <v>36</v>
      </c>
      <c r="K946" s="9"/>
      <c r="L946" s="9"/>
      <c r="M946" s="8"/>
      <c r="N946" s="8"/>
      <c r="O946" s="8"/>
      <c r="P946" s="8"/>
      <c r="Q946" s="8"/>
      <c r="R946" s="8"/>
      <c r="S946" s="8"/>
      <c r="T946" s="10"/>
      <c r="U946" s="8">
        <v>40</v>
      </c>
      <c r="V946" s="8"/>
      <c r="W946" s="8"/>
      <c r="X946" s="8"/>
      <c r="Y946" s="8"/>
      <c r="Z946" s="5"/>
      <c r="AA946" s="8"/>
      <c r="AB946" s="8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</row>
    <row r="947" spans="1:42" s="22" customFormat="1" x14ac:dyDescent="0.25">
      <c r="A947" s="7">
        <v>41612</v>
      </c>
      <c r="B947" s="8">
        <v>1</v>
      </c>
      <c r="C947" s="9" t="s">
        <v>48</v>
      </c>
      <c r="D947" s="9" t="s">
        <v>49</v>
      </c>
      <c r="E947" s="9" t="s">
        <v>67</v>
      </c>
      <c r="F947" s="9" t="s">
        <v>110</v>
      </c>
      <c r="G947" s="11" t="s">
        <v>71</v>
      </c>
      <c r="H947" s="9">
        <v>1</v>
      </c>
      <c r="I947" s="22">
        <f t="shared" si="20"/>
        <v>0.05</v>
      </c>
      <c r="J947" s="9">
        <v>36</v>
      </c>
      <c r="K947" s="9"/>
      <c r="L947" s="9"/>
      <c r="M947" s="8"/>
      <c r="N947" s="8"/>
      <c r="O947" s="8"/>
      <c r="P947" s="8"/>
      <c r="Q947" s="8"/>
      <c r="R947" s="8"/>
      <c r="S947" s="8"/>
      <c r="T947" s="10"/>
      <c r="U947" s="8">
        <v>40</v>
      </c>
      <c r="V947" s="8"/>
      <c r="W947" s="8"/>
      <c r="X947" s="8"/>
      <c r="Y947" s="8"/>
      <c r="Z947" s="5"/>
      <c r="AA947" s="8"/>
      <c r="AB947" s="8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</row>
    <row r="948" spans="1:42" s="22" customFormat="1" x14ac:dyDescent="0.25">
      <c r="A948" s="7">
        <v>41612</v>
      </c>
      <c r="B948" s="8">
        <v>1</v>
      </c>
      <c r="C948" s="9" t="s">
        <v>48</v>
      </c>
      <c r="D948" s="9" t="s">
        <v>49</v>
      </c>
      <c r="E948" s="9" t="s">
        <v>67</v>
      </c>
      <c r="F948" s="9" t="s">
        <v>110</v>
      </c>
      <c r="G948" s="11" t="s">
        <v>71</v>
      </c>
      <c r="H948" s="9">
        <v>1</v>
      </c>
      <c r="I948" s="22">
        <f t="shared" si="20"/>
        <v>0.05</v>
      </c>
      <c r="J948" s="9">
        <v>36</v>
      </c>
      <c r="K948" s="9"/>
      <c r="L948" s="9"/>
      <c r="M948" s="8"/>
      <c r="N948" s="8"/>
      <c r="O948" s="8"/>
      <c r="P948" s="8"/>
      <c r="Q948" s="8"/>
      <c r="R948" s="8"/>
      <c r="S948" s="8"/>
      <c r="T948" s="10"/>
      <c r="U948" s="8">
        <v>40</v>
      </c>
      <c r="V948" s="8"/>
      <c r="W948" s="8"/>
      <c r="X948" s="8"/>
      <c r="Y948" s="8"/>
      <c r="Z948" s="5"/>
      <c r="AA948" s="8"/>
      <c r="AB948" s="8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</row>
    <row r="949" spans="1:42" s="22" customFormat="1" x14ac:dyDescent="0.25">
      <c r="A949" s="7">
        <v>41612</v>
      </c>
      <c r="B949" s="8">
        <v>1</v>
      </c>
      <c r="C949" s="9" t="s">
        <v>48</v>
      </c>
      <c r="D949" s="9" t="s">
        <v>49</v>
      </c>
      <c r="E949" s="9" t="s">
        <v>67</v>
      </c>
      <c r="F949" s="9" t="s">
        <v>110</v>
      </c>
      <c r="G949" s="11" t="s">
        <v>71</v>
      </c>
      <c r="H949" s="9">
        <v>1</v>
      </c>
      <c r="I949" s="22">
        <f t="shared" si="20"/>
        <v>0.05</v>
      </c>
      <c r="J949" s="9">
        <v>36</v>
      </c>
      <c r="K949" s="9"/>
      <c r="L949" s="9"/>
      <c r="M949" s="8"/>
      <c r="N949" s="8"/>
      <c r="O949" s="8"/>
      <c r="P949" s="8"/>
      <c r="Q949" s="8"/>
      <c r="R949" s="8"/>
      <c r="S949" s="8"/>
      <c r="T949" s="10"/>
      <c r="U949" s="8">
        <v>40</v>
      </c>
      <c r="V949" s="8"/>
      <c r="W949" s="8"/>
      <c r="X949" s="8"/>
      <c r="Y949" s="8"/>
      <c r="Z949" s="5"/>
      <c r="AA949" s="8"/>
      <c r="AB949" s="8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</row>
    <row r="950" spans="1:42" s="22" customFormat="1" x14ac:dyDescent="0.25">
      <c r="A950" s="7">
        <v>41612</v>
      </c>
      <c r="B950" s="8">
        <v>1</v>
      </c>
      <c r="C950" s="9" t="s">
        <v>48</v>
      </c>
      <c r="D950" s="9" t="s">
        <v>49</v>
      </c>
      <c r="E950" s="9" t="s">
        <v>67</v>
      </c>
      <c r="F950" s="9" t="s">
        <v>110</v>
      </c>
      <c r="G950" s="11" t="s">
        <v>71</v>
      </c>
      <c r="H950" s="9">
        <v>1</v>
      </c>
      <c r="I950" s="22">
        <f t="shared" si="20"/>
        <v>0.05</v>
      </c>
      <c r="J950" s="9">
        <v>36</v>
      </c>
      <c r="K950" s="9"/>
      <c r="L950" s="9"/>
      <c r="M950" s="8"/>
      <c r="N950" s="8"/>
      <c r="O950" s="8"/>
      <c r="P950" s="8"/>
      <c r="Q950" s="8"/>
      <c r="R950" s="8"/>
      <c r="S950" s="8"/>
      <c r="T950" s="10"/>
      <c r="U950" s="8">
        <v>40</v>
      </c>
      <c r="V950" s="8"/>
      <c r="W950" s="8"/>
      <c r="X950" s="8"/>
      <c r="Y950" s="8"/>
      <c r="Z950" s="5"/>
      <c r="AA950" s="8"/>
      <c r="AB950" s="8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</row>
    <row r="951" spans="1:42" s="22" customFormat="1" x14ac:dyDescent="0.25">
      <c r="A951" s="7">
        <v>41612</v>
      </c>
      <c r="B951" s="8">
        <v>1</v>
      </c>
      <c r="C951" s="9" t="s">
        <v>48</v>
      </c>
      <c r="D951" s="9" t="s">
        <v>49</v>
      </c>
      <c r="E951" s="9" t="s">
        <v>67</v>
      </c>
      <c r="F951" s="9" t="s">
        <v>110</v>
      </c>
      <c r="G951" s="11" t="s">
        <v>71</v>
      </c>
      <c r="H951" s="5">
        <v>1</v>
      </c>
      <c r="I951" s="22">
        <f t="shared" si="20"/>
        <v>0.05</v>
      </c>
      <c r="J951" s="9">
        <v>36</v>
      </c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8">
        <v>40</v>
      </c>
      <c r="V951" s="5"/>
      <c r="W951" s="5"/>
      <c r="X951" s="5"/>
      <c r="Y951" s="5"/>
      <c r="Z951" s="5">
        <f>Y951*H951</f>
        <v>0</v>
      </c>
      <c r="AA951" s="5"/>
      <c r="AB951" s="5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 spans="1:42" s="22" customFormat="1" x14ac:dyDescent="0.25">
      <c r="A952" s="7">
        <v>41612</v>
      </c>
      <c r="B952" s="8">
        <v>1</v>
      </c>
      <c r="C952" s="9" t="s">
        <v>48</v>
      </c>
      <c r="D952" s="9" t="s">
        <v>49</v>
      </c>
      <c r="E952" s="9" t="s">
        <v>67</v>
      </c>
      <c r="F952" s="9" t="s">
        <v>110</v>
      </c>
      <c r="G952" s="11" t="s">
        <v>71</v>
      </c>
      <c r="H952" s="5">
        <v>1</v>
      </c>
      <c r="I952" s="22">
        <f t="shared" si="20"/>
        <v>0.05</v>
      </c>
      <c r="J952" s="9">
        <v>36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8">
        <v>25</v>
      </c>
      <c r="V952" s="5"/>
      <c r="W952" s="5"/>
      <c r="X952" s="5"/>
      <c r="Y952" s="5"/>
      <c r="Z952" s="5">
        <f>Y952*H952</f>
        <v>0</v>
      </c>
      <c r="AA952" s="5"/>
      <c r="AB952" s="5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 spans="1:42" s="22" customFormat="1" x14ac:dyDescent="0.25">
      <c r="A953" s="7">
        <v>41612</v>
      </c>
      <c r="B953" s="8">
        <v>1</v>
      </c>
      <c r="C953" s="9" t="s">
        <v>48</v>
      </c>
      <c r="D953" s="9" t="s">
        <v>49</v>
      </c>
      <c r="E953" s="9" t="s">
        <v>67</v>
      </c>
      <c r="F953" s="9" t="s">
        <v>110</v>
      </c>
      <c r="G953" s="11" t="s">
        <v>71</v>
      </c>
      <c r="H953" s="5">
        <v>1</v>
      </c>
      <c r="I953" s="22">
        <f t="shared" si="20"/>
        <v>0.05</v>
      </c>
      <c r="J953" s="9">
        <v>36</v>
      </c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8">
        <v>45</v>
      </c>
      <c r="V953" s="5"/>
      <c r="W953" s="5"/>
      <c r="X953" s="5"/>
      <c r="Y953" s="5"/>
      <c r="Z953" s="5"/>
      <c r="AA953" s="5"/>
      <c r="AB953" s="5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spans="1:42" s="22" customFormat="1" x14ac:dyDescent="0.25">
      <c r="A954" s="7">
        <v>41612</v>
      </c>
      <c r="B954" s="8">
        <v>1</v>
      </c>
      <c r="C954" s="9" t="s">
        <v>48</v>
      </c>
      <c r="D954" s="9" t="s">
        <v>49</v>
      </c>
      <c r="E954" s="9" t="s">
        <v>67</v>
      </c>
      <c r="F954" s="9" t="s">
        <v>110</v>
      </c>
      <c r="G954" s="11" t="s">
        <v>71</v>
      </c>
      <c r="H954" s="5">
        <v>1</v>
      </c>
      <c r="I954" s="22">
        <f t="shared" si="20"/>
        <v>0.05</v>
      </c>
      <c r="J954" s="9">
        <v>36</v>
      </c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8">
        <v>45</v>
      </c>
      <c r="V954" s="5"/>
      <c r="W954" s="5"/>
      <c r="X954" s="5"/>
      <c r="Y954" s="5"/>
      <c r="Z954" s="5"/>
      <c r="AA954" s="5"/>
      <c r="AB954" s="5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spans="1:42" s="40" customFormat="1" x14ac:dyDescent="0.25">
      <c r="A955" s="7">
        <v>41612</v>
      </c>
      <c r="B955" s="29">
        <v>1</v>
      </c>
      <c r="C955" s="9" t="s">
        <v>48</v>
      </c>
      <c r="D955" s="30" t="s">
        <v>49</v>
      </c>
      <c r="E955" s="30" t="s">
        <v>67</v>
      </c>
      <c r="F955" s="30" t="s">
        <v>110</v>
      </c>
      <c r="G955" s="31" t="s">
        <v>71</v>
      </c>
      <c r="H955" s="32">
        <v>1</v>
      </c>
      <c r="I955" s="22">
        <f t="shared" si="20"/>
        <v>0.05</v>
      </c>
      <c r="J955" s="9">
        <v>36</v>
      </c>
      <c r="K955" s="5"/>
      <c r="L955" s="5"/>
      <c r="M955" s="5"/>
      <c r="N955" s="5"/>
      <c r="O955" s="5"/>
      <c r="P955" s="5"/>
      <c r="Q955" s="32"/>
      <c r="R955" s="5"/>
      <c r="S955" s="5"/>
      <c r="T955" s="5"/>
      <c r="U955" s="8">
        <v>45</v>
      </c>
      <c r="V955" s="5"/>
      <c r="W955" s="5"/>
      <c r="X955" s="5"/>
      <c r="Y955" s="5"/>
      <c r="Z955" s="5">
        <f>Y955*H955</f>
        <v>0</v>
      </c>
      <c r="AA955" s="5"/>
      <c r="AB955" s="5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</row>
    <row r="956" spans="1:42" s="22" customFormat="1" x14ac:dyDescent="0.25">
      <c r="A956" s="7">
        <v>41612</v>
      </c>
      <c r="B956" s="8">
        <v>1</v>
      </c>
      <c r="C956" s="9" t="s">
        <v>48</v>
      </c>
      <c r="D956" s="9" t="s">
        <v>49</v>
      </c>
      <c r="E956" s="9" t="s">
        <v>67</v>
      </c>
      <c r="F956" s="9" t="s">
        <v>110</v>
      </c>
      <c r="G956" s="11" t="s">
        <v>71</v>
      </c>
      <c r="H956" s="5">
        <v>1</v>
      </c>
      <c r="I956" s="22">
        <f t="shared" si="20"/>
        <v>0.05</v>
      </c>
      <c r="J956" s="9">
        <v>36</v>
      </c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8">
        <v>35</v>
      </c>
      <c r="V956" s="5"/>
      <c r="W956" s="5"/>
      <c r="X956" s="5"/>
      <c r="Y956" s="5"/>
      <c r="Z956" s="5"/>
      <c r="AA956" s="5"/>
      <c r="AB956" s="5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spans="1:42" s="22" customFormat="1" x14ac:dyDescent="0.25">
      <c r="A957" s="7">
        <v>41612</v>
      </c>
      <c r="B957" s="8">
        <v>1</v>
      </c>
      <c r="C957" s="9" t="s">
        <v>48</v>
      </c>
      <c r="D957" s="9" t="s">
        <v>49</v>
      </c>
      <c r="E957" s="9" t="s">
        <v>67</v>
      </c>
      <c r="F957" s="9" t="s">
        <v>110</v>
      </c>
      <c r="G957" s="11" t="s">
        <v>71</v>
      </c>
      <c r="H957" s="5">
        <v>1</v>
      </c>
      <c r="I957" s="22">
        <f t="shared" si="20"/>
        <v>0.05</v>
      </c>
      <c r="J957" s="9">
        <v>36</v>
      </c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8">
        <v>35</v>
      </c>
      <c r="V957" s="5"/>
      <c r="W957" s="5"/>
      <c r="X957" s="5"/>
      <c r="Y957" s="5"/>
      <c r="Z957" s="5">
        <f>Y957*H957</f>
        <v>0</v>
      </c>
      <c r="AA957" s="5"/>
      <c r="AB957" s="5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spans="1:42" s="22" customFormat="1" x14ac:dyDescent="0.25">
      <c r="A958" s="7">
        <v>41612</v>
      </c>
      <c r="B958" s="8">
        <v>1</v>
      </c>
      <c r="C958" s="9" t="s">
        <v>48</v>
      </c>
      <c r="D958" s="9" t="s">
        <v>49</v>
      </c>
      <c r="E958" s="9" t="s">
        <v>67</v>
      </c>
      <c r="F958" s="9" t="s">
        <v>110</v>
      </c>
      <c r="G958" s="11" t="s">
        <v>71</v>
      </c>
      <c r="H958" s="5">
        <v>1</v>
      </c>
      <c r="I958" s="22">
        <f t="shared" si="20"/>
        <v>0.05</v>
      </c>
      <c r="J958" s="9">
        <v>36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8">
        <v>55</v>
      </c>
      <c r="V958" s="5"/>
      <c r="W958" s="5"/>
      <c r="X958" s="5"/>
      <c r="Y958" s="5"/>
      <c r="Z958" s="5">
        <f>Y958*H958</f>
        <v>0</v>
      </c>
      <c r="AA958" s="5"/>
      <c r="AB958" s="5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spans="1:42" s="22" customFormat="1" x14ac:dyDescent="0.25">
      <c r="A959" s="7">
        <v>41612</v>
      </c>
      <c r="B959" s="8">
        <v>1</v>
      </c>
      <c r="C959" s="9" t="s">
        <v>48</v>
      </c>
      <c r="D959" s="9" t="s">
        <v>49</v>
      </c>
      <c r="E959" s="9" t="s">
        <v>67</v>
      </c>
      <c r="F959" s="9" t="s">
        <v>110</v>
      </c>
      <c r="G959" s="11" t="s">
        <v>72</v>
      </c>
      <c r="H959" s="5">
        <v>1</v>
      </c>
      <c r="I959" s="22">
        <f t="shared" si="20"/>
        <v>0.05</v>
      </c>
      <c r="J959" s="9">
        <v>36</v>
      </c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8">
        <v>15</v>
      </c>
      <c r="V959" s="5"/>
      <c r="W959" s="5"/>
      <c r="X959" s="5"/>
      <c r="Y959" s="5"/>
      <c r="Z959" s="5">
        <f>Y959*H959</f>
        <v>0</v>
      </c>
      <c r="AA959" s="5"/>
      <c r="AB959" s="5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spans="1:42" s="22" customFormat="1" x14ac:dyDescent="0.25">
      <c r="A960" s="7">
        <v>41612</v>
      </c>
      <c r="B960" s="8">
        <v>1</v>
      </c>
      <c r="C960" s="9" t="s">
        <v>48</v>
      </c>
      <c r="D960" s="9" t="s">
        <v>49</v>
      </c>
      <c r="E960" s="9" t="s">
        <v>67</v>
      </c>
      <c r="F960" s="9" t="s">
        <v>110</v>
      </c>
      <c r="G960" s="11" t="s">
        <v>72</v>
      </c>
      <c r="H960" s="5">
        <v>1</v>
      </c>
      <c r="I960" s="22">
        <f t="shared" si="20"/>
        <v>0.05</v>
      </c>
      <c r="J960" s="9">
        <v>36</v>
      </c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8">
        <v>10</v>
      </c>
      <c r="V960" s="5"/>
      <c r="W960" s="5"/>
      <c r="X960" s="5"/>
      <c r="Y960" s="5"/>
      <c r="Z960" s="5"/>
      <c r="AA960" s="5"/>
      <c r="AB960" s="5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spans="1:42" s="22" customFormat="1" x14ac:dyDescent="0.25">
      <c r="A961" s="7">
        <v>41612</v>
      </c>
      <c r="B961" s="8">
        <v>1</v>
      </c>
      <c r="C961" s="9" t="s">
        <v>48</v>
      </c>
      <c r="D961" s="9" t="s">
        <v>49</v>
      </c>
      <c r="E961" s="9" t="s">
        <v>67</v>
      </c>
      <c r="F961" s="9" t="s">
        <v>110</v>
      </c>
      <c r="G961" s="11" t="s">
        <v>72</v>
      </c>
      <c r="H961" s="5">
        <v>1</v>
      </c>
      <c r="I961" s="22">
        <f t="shared" si="20"/>
        <v>0.05</v>
      </c>
      <c r="J961" s="9">
        <v>36</v>
      </c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8">
        <v>10</v>
      </c>
      <c r="V961" s="5"/>
      <c r="W961" s="5"/>
      <c r="X961" s="5"/>
      <c r="Y961" s="5"/>
      <c r="Z961" s="5"/>
      <c r="AA961" s="5"/>
      <c r="AB961" s="5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spans="1:42" s="22" customFormat="1" x14ac:dyDescent="0.25">
      <c r="A962" s="7">
        <v>41612</v>
      </c>
      <c r="B962" s="8">
        <v>1</v>
      </c>
      <c r="C962" s="9" t="s">
        <v>48</v>
      </c>
      <c r="D962" s="9" t="s">
        <v>49</v>
      </c>
      <c r="E962" s="9" t="s">
        <v>67</v>
      </c>
      <c r="F962" s="9" t="s">
        <v>110</v>
      </c>
      <c r="G962" s="11" t="s">
        <v>72</v>
      </c>
      <c r="H962" s="5">
        <v>1</v>
      </c>
      <c r="I962" s="22">
        <f t="shared" ref="I962:I1025" si="21">H962/20</f>
        <v>0.05</v>
      </c>
      <c r="J962" s="9">
        <v>36</v>
      </c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8">
        <v>10</v>
      </c>
      <c r="V962" s="5"/>
      <c r="W962" s="5"/>
      <c r="X962" s="5"/>
      <c r="Y962" s="5"/>
      <c r="Z962" s="5"/>
      <c r="AA962" s="5"/>
      <c r="AB962" s="5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 spans="1:42" s="22" customFormat="1" x14ac:dyDescent="0.25">
      <c r="A963" s="7">
        <v>41612</v>
      </c>
      <c r="B963" s="8">
        <v>1</v>
      </c>
      <c r="C963" s="9" t="s">
        <v>48</v>
      </c>
      <c r="D963" s="9" t="s">
        <v>49</v>
      </c>
      <c r="E963" s="9" t="s">
        <v>67</v>
      </c>
      <c r="F963" s="9" t="s">
        <v>110</v>
      </c>
      <c r="G963" s="11" t="s">
        <v>72</v>
      </c>
      <c r="H963" s="5">
        <v>1</v>
      </c>
      <c r="I963" s="22">
        <f t="shared" si="21"/>
        <v>0.05</v>
      </c>
      <c r="J963" s="9">
        <v>36</v>
      </c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8">
        <v>10</v>
      </c>
      <c r="V963" s="5"/>
      <c r="W963" s="5"/>
      <c r="X963" s="5"/>
      <c r="Y963" s="5"/>
      <c r="Z963" s="5"/>
      <c r="AA963" s="5"/>
      <c r="AB963" s="5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 spans="1:42" s="22" customFormat="1" x14ac:dyDescent="0.25">
      <c r="A964" s="7">
        <v>41612</v>
      </c>
      <c r="B964" s="8">
        <v>1</v>
      </c>
      <c r="C964" s="9" t="s">
        <v>48</v>
      </c>
      <c r="D964" s="9" t="s">
        <v>49</v>
      </c>
      <c r="E964" s="9" t="s">
        <v>67</v>
      </c>
      <c r="F964" s="9" t="s">
        <v>110</v>
      </c>
      <c r="G964" s="11" t="s">
        <v>72</v>
      </c>
      <c r="H964" s="5">
        <v>1</v>
      </c>
      <c r="I964" s="22">
        <f t="shared" si="21"/>
        <v>0.05</v>
      </c>
      <c r="J964" s="9">
        <v>36</v>
      </c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8">
        <v>10</v>
      </c>
      <c r="V964" s="5"/>
      <c r="W964" s="5"/>
      <c r="X964" s="5"/>
      <c r="Y964" s="5"/>
      <c r="Z964" s="5"/>
      <c r="AA964" s="5"/>
      <c r="AB964" s="5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spans="1:42" s="22" customFormat="1" x14ac:dyDescent="0.25">
      <c r="A965" s="7">
        <v>41612</v>
      </c>
      <c r="B965" s="8">
        <v>1</v>
      </c>
      <c r="C965" s="9" t="s">
        <v>48</v>
      </c>
      <c r="D965" s="9" t="s">
        <v>49</v>
      </c>
      <c r="E965" s="9" t="s">
        <v>67</v>
      </c>
      <c r="F965" s="9" t="s">
        <v>110</v>
      </c>
      <c r="G965" s="11" t="s">
        <v>72</v>
      </c>
      <c r="H965" s="5">
        <v>1</v>
      </c>
      <c r="I965" s="22">
        <f t="shared" si="21"/>
        <v>0.05</v>
      </c>
      <c r="J965" s="9">
        <v>36</v>
      </c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8">
        <v>10</v>
      </c>
      <c r="V965" s="5"/>
      <c r="W965" s="5"/>
      <c r="X965" s="5"/>
      <c r="Y965" s="5"/>
      <c r="Z965" s="5"/>
      <c r="AA965" s="5"/>
      <c r="AB965" s="5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spans="1:42" s="40" customFormat="1" x14ac:dyDescent="0.25">
      <c r="A966" s="7">
        <v>41612</v>
      </c>
      <c r="B966" s="29">
        <v>1</v>
      </c>
      <c r="C966" s="9" t="s">
        <v>48</v>
      </c>
      <c r="D966" s="30" t="s">
        <v>49</v>
      </c>
      <c r="E966" s="30" t="s">
        <v>67</v>
      </c>
      <c r="F966" s="30" t="s">
        <v>110</v>
      </c>
      <c r="G966" s="31" t="s">
        <v>72</v>
      </c>
      <c r="H966" s="32">
        <v>1</v>
      </c>
      <c r="I966" s="22">
        <f t="shared" si="21"/>
        <v>0.05</v>
      </c>
      <c r="J966" s="9">
        <v>36</v>
      </c>
      <c r="K966" s="5"/>
      <c r="L966" s="5"/>
      <c r="M966" s="5"/>
      <c r="N966" s="5"/>
      <c r="O966" s="5"/>
      <c r="P966" s="5"/>
      <c r="Q966" s="32"/>
      <c r="R966" s="5"/>
      <c r="S966" s="5"/>
      <c r="T966" s="5"/>
      <c r="U966" s="8">
        <v>10</v>
      </c>
      <c r="V966" s="5"/>
      <c r="W966" s="5"/>
      <c r="X966" s="5"/>
      <c r="Y966" s="5"/>
      <c r="Z966" s="5">
        <f>Y966*H966</f>
        <v>0</v>
      </c>
      <c r="AA966" s="5"/>
      <c r="AB966" s="5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</row>
    <row r="967" spans="1:42" s="22" customFormat="1" x14ac:dyDescent="0.25">
      <c r="A967" s="7">
        <v>41612</v>
      </c>
      <c r="B967" s="8">
        <v>1</v>
      </c>
      <c r="C967" s="9" t="s">
        <v>48</v>
      </c>
      <c r="D967" s="9" t="s">
        <v>49</v>
      </c>
      <c r="E967" s="9" t="s">
        <v>67</v>
      </c>
      <c r="F967" s="9" t="s">
        <v>110</v>
      </c>
      <c r="G967" s="11" t="s">
        <v>72</v>
      </c>
      <c r="H967" s="5">
        <v>1</v>
      </c>
      <c r="I967" s="22">
        <f t="shared" si="21"/>
        <v>0.05</v>
      </c>
      <c r="J967" s="9">
        <v>36</v>
      </c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8">
        <v>20</v>
      </c>
      <c r="V967" s="5"/>
      <c r="W967" s="5"/>
      <c r="X967" s="5"/>
      <c r="Y967" s="5"/>
      <c r="Z967" s="5">
        <f>Y967*H967</f>
        <v>0</v>
      </c>
      <c r="AA967" s="5"/>
      <c r="AB967" s="5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spans="1:42" s="22" customFormat="1" x14ac:dyDescent="0.25">
      <c r="A968" s="7">
        <v>41612</v>
      </c>
      <c r="B968" s="8">
        <v>1</v>
      </c>
      <c r="C968" s="9" t="s">
        <v>48</v>
      </c>
      <c r="D968" s="9" t="s">
        <v>49</v>
      </c>
      <c r="E968" s="9" t="s">
        <v>67</v>
      </c>
      <c r="F968" s="9" t="s">
        <v>110</v>
      </c>
      <c r="G968" s="11" t="s">
        <v>73</v>
      </c>
      <c r="H968" s="5">
        <v>1</v>
      </c>
      <c r="I968" s="22">
        <f t="shared" si="21"/>
        <v>0.05</v>
      </c>
      <c r="J968" s="9">
        <v>36</v>
      </c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8">
        <v>10</v>
      </c>
      <c r="V968" s="5"/>
      <c r="W968" s="5"/>
      <c r="X968" s="5"/>
      <c r="Y968" s="5"/>
      <c r="Z968" s="5">
        <f>Y968*H968</f>
        <v>0</v>
      </c>
      <c r="AA968" s="5"/>
      <c r="AB968" s="5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spans="1:42" s="22" customFormat="1" x14ac:dyDescent="0.25">
      <c r="A969" s="7">
        <v>41612</v>
      </c>
      <c r="B969" s="8">
        <v>1</v>
      </c>
      <c r="C969" s="9" t="s">
        <v>48</v>
      </c>
      <c r="D969" s="9" t="s">
        <v>49</v>
      </c>
      <c r="E969" s="9" t="s">
        <v>67</v>
      </c>
      <c r="F969" s="9" t="s">
        <v>110</v>
      </c>
      <c r="G969" s="11" t="s">
        <v>73</v>
      </c>
      <c r="H969" s="5">
        <v>1</v>
      </c>
      <c r="I969" s="22">
        <f t="shared" si="21"/>
        <v>0.05</v>
      </c>
      <c r="J969" s="9">
        <v>36</v>
      </c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8">
        <v>5</v>
      </c>
      <c r="V969" s="5"/>
      <c r="W969" s="5"/>
      <c r="X969" s="5"/>
      <c r="Y969" s="5"/>
      <c r="Z969" s="5">
        <f>Y969*H969</f>
        <v>0</v>
      </c>
      <c r="AA969" s="5"/>
      <c r="AB969" s="5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spans="1:42" s="22" customFormat="1" x14ac:dyDescent="0.25">
      <c r="A970" s="7">
        <v>41612</v>
      </c>
      <c r="B970" s="8">
        <v>1</v>
      </c>
      <c r="C970" s="9" t="s">
        <v>48</v>
      </c>
      <c r="D970" s="9" t="s">
        <v>74</v>
      </c>
      <c r="E970" s="9" t="s">
        <v>67</v>
      </c>
      <c r="F970" s="9" t="s">
        <v>110</v>
      </c>
      <c r="G970" s="11" t="s">
        <v>40</v>
      </c>
      <c r="H970" s="5">
        <v>1</v>
      </c>
      <c r="I970" s="22">
        <f t="shared" si="21"/>
        <v>0.05</v>
      </c>
      <c r="J970" s="9">
        <v>36</v>
      </c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8">
        <v>15</v>
      </c>
      <c r="V970" s="5"/>
      <c r="W970" s="5"/>
      <c r="X970" s="5"/>
      <c r="Y970" s="5"/>
      <c r="Z970" s="5"/>
      <c r="AA970" s="5"/>
      <c r="AB970" s="5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spans="1:42" s="22" customFormat="1" x14ac:dyDescent="0.25">
      <c r="A971" s="7">
        <v>41612</v>
      </c>
      <c r="B971" s="8">
        <v>1</v>
      </c>
      <c r="C971" s="9" t="s">
        <v>48</v>
      </c>
      <c r="D971" s="9" t="s">
        <v>74</v>
      </c>
      <c r="E971" s="9" t="s">
        <v>67</v>
      </c>
      <c r="F971" s="9" t="s">
        <v>110</v>
      </c>
      <c r="G971" s="11" t="s">
        <v>40</v>
      </c>
      <c r="H971" s="5">
        <v>1</v>
      </c>
      <c r="I971" s="22">
        <f t="shared" si="21"/>
        <v>0.05</v>
      </c>
      <c r="J971" s="9">
        <v>36</v>
      </c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8">
        <v>15</v>
      </c>
      <c r="V971" s="5"/>
      <c r="W971" s="5"/>
      <c r="X971" s="5"/>
      <c r="Y971" s="5"/>
      <c r="Z971" s="5"/>
      <c r="AA971" s="5"/>
      <c r="AB971" s="5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spans="1:42" s="22" customFormat="1" x14ac:dyDescent="0.25">
      <c r="A972" s="7">
        <v>41612</v>
      </c>
      <c r="B972" s="8">
        <v>1</v>
      </c>
      <c r="C972" s="9" t="s">
        <v>48</v>
      </c>
      <c r="D972" s="9" t="s">
        <v>74</v>
      </c>
      <c r="E972" s="9" t="s">
        <v>67</v>
      </c>
      <c r="F972" s="9" t="s">
        <v>110</v>
      </c>
      <c r="G972" s="11" t="s">
        <v>40</v>
      </c>
      <c r="H972" s="5">
        <v>1</v>
      </c>
      <c r="I972" s="22">
        <f t="shared" si="21"/>
        <v>0.05</v>
      </c>
      <c r="J972" s="9">
        <v>36</v>
      </c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8">
        <v>15</v>
      </c>
      <c r="V972" s="5"/>
      <c r="W972" s="5"/>
      <c r="X972" s="5"/>
      <c r="Y972" s="5"/>
      <c r="Z972" s="5"/>
      <c r="AA972" s="5"/>
      <c r="AB972" s="5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spans="1:42" s="22" customFormat="1" x14ac:dyDescent="0.25">
      <c r="A973" s="7">
        <v>41612</v>
      </c>
      <c r="B973" s="8">
        <v>1</v>
      </c>
      <c r="C973" s="9" t="s">
        <v>48</v>
      </c>
      <c r="D973" s="9" t="s">
        <v>74</v>
      </c>
      <c r="E973" s="9" t="s">
        <v>67</v>
      </c>
      <c r="F973" s="9" t="s">
        <v>110</v>
      </c>
      <c r="G973" s="11" t="s">
        <v>40</v>
      </c>
      <c r="H973" s="5">
        <v>1</v>
      </c>
      <c r="I973" s="22">
        <f t="shared" si="21"/>
        <v>0.05</v>
      </c>
      <c r="J973" s="9">
        <v>36</v>
      </c>
      <c r="K973" s="5"/>
      <c r="L973" s="5"/>
      <c r="M973" s="5"/>
      <c r="N973" s="5"/>
      <c r="O973" s="5"/>
      <c r="P973" s="5"/>
      <c r="Q973" s="5"/>
      <c r="R973" s="5"/>
      <c r="S973" s="5"/>
      <c r="T973" s="6"/>
      <c r="U973" s="5">
        <v>15</v>
      </c>
      <c r="V973" s="5"/>
      <c r="W973" s="5"/>
      <c r="X973" s="5"/>
      <c r="Y973" s="5"/>
      <c r="Z973" s="5">
        <f>Y973*H973</f>
        <v>0</v>
      </c>
      <c r="AA973" s="5"/>
      <c r="AB973" s="5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spans="1:42" s="22" customFormat="1" x14ac:dyDescent="0.25">
      <c r="A974" s="7">
        <v>41612</v>
      </c>
      <c r="B974" s="133">
        <v>1</v>
      </c>
      <c r="C974" s="9" t="s">
        <v>48</v>
      </c>
      <c r="D974" s="135" t="s">
        <v>74</v>
      </c>
      <c r="E974" s="135" t="s">
        <v>67</v>
      </c>
      <c r="F974" s="135" t="s">
        <v>110</v>
      </c>
      <c r="G974" s="142" t="s">
        <v>40</v>
      </c>
      <c r="H974" s="136">
        <v>1</v>
      </c>
      <c r="I974" s="22">
        <f t="shared" si="21"/>
        <v>0.05</v>
      </c>
      <c r="J974" s="9">
        <v>36</v>
      </c>
      <c r="K974" s="5"/>
      <c r="L974" s="5"/>
      <c r="M974" s="5"/>
      <c r="N974" s="5"/>
      <c r="O974" s="5"/>
      <c r="P974" s="5"/>
      <c r="Q974" s="136"/>
      <c r="R974" s="5"/>
      <c r="S974" s="5"/>
      <c r="T974" s="6"/>
      <c r="U974" s="5">
        <v>10</v>
      </c>
      <c r="V974" s="5"/>
      <c r="W974" s="5"/>
      <c r="X974" s="5"/>
      <c r="Y974" s="5"/>
      <c r="Z974" s="5"/>
      <c r="AA974" s="5"/>
      <c r="AB974" s="5"/>
      <c r="AC974" s="6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</row>
    <row r="975" spans="1:42" s="22" customFormat="1" x14ac:dyDescent="0.25">
      <c r="A975" s="7">
        <v>41612</v>
      </c>
      <c r="B975" s="8">
        <v>1</v>
      </c>
      <c r="C975" s="9" t="s">
        <v>48</v>
      </c>
      <c r="D975" s="9" t="s">
        <v>74</v>
      </c>
      <c r="E975" s="9" t="s">
        <v>67</v>
      </c>
      <c r="F975" s="9" t="s">
        <v>110</v>
      </c>
      <c r="G975" s="11" t="s">
        <v>40</v>
      </c>
      <c r="H975" s="5">
        <v>1</v>
      </c>
      <c r="I975" s="22">
        <f t="shared" si="21"/>
        <v>0.05</v>
      </c>
      <c r="J975" s="9">
        <v>36</v>
      </c>
      <c r="K975" s="5"/>
      <c r="L975" s="5"/>
      <c r="M975" s="5"/>
      <c r="N975" s="5"/>
      <c r="O975" s="5"/>
      <c r="P975" s="5"/>
      <c r="Q975" s="5"/>
      <c r="R975" s="5"/>
      <c r="S975" s="5"/>
      <c r="T975" s="6"/>
      <c r="U975" s="5">
        <v>10</v>
      </c>
      <c r="V975" s="5"/>
      <c r="W975" s="5"/>
      <c r="X975" s="5"/>
      <c r="Y975" s="5"/>
      <c r="Z975" s="5"/>
      <c r="AA975" s="5"/>
      <c r="AB975" s="5"/>
      <c r="AC975" s="45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 spans="1:42" s="22" customFormat="1" x14ac:dyDescent="0.25">
      <c r="A976" s="7">
        <v>41612</v>
      </c>
      <c r="B976" s="8">
        <v>1</v>
      </c>
      <c r="C976" s="9" t="s">
        <v>48</v>
      </c>
      <c r="D976" s="9" t="s">
        <v>74</v>
      </c>
      <c r="E976" s="9" t="s">
        <v>67</v>
      </c>
      <c r="F976" s="9" t="s">
        <v>110</v>
      </c>
      <c r="G976" s="11" t="s">
        <v>40</v>
      </c>
      <c r="H976" s="5">
        <v>1</v>
      </c>
      <c r="I976" s="22">
        <f t="shared" si="21"/>
        <v>0.05</v>
      </c>
      <c r="J976" s="9">
        <v>36</v>
      </c>
      <c r="K976" s="5"/>
      <c r="L976" s="5"/>
      <c r="M976" s="5"/>
      <c r="N976" s="5"/>
      <c r="O976" s="5"/>
      <c r="P976" s="5"/>
      <c r="Q976" s="5"/>
      <c r="R976" s="5"/>
      <c r="S976" s="5"/>
      <c r="T976" s="6"/>
      <c r="U976" s="5">
        <v>10</v>
      </c>
      <c r="V976" s="5"/>
      <c r="W976" s="5"/>
      <c r="X976" s="5"/>
      <c r="Y976" s="5"/>
      <c r="Z976" s="5"/>
      <c r="AA976" s="5"/>
      <c r="AB976" s="5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 spans="1:42" s="22" customFormat="1" x14ac:dyDescent="0.25">
      <c r="A977" s="7">
        <v>41612</v>
      </c>
      <c r="B977" s="8">
        <v>1</v>
      </c>
      <c r="C977" s="9" t="s">
        <v>48</v>
      </c>
      <c r="D977" s="9" t="s">
        <v>74</v>
      </c>
      <c r="E977" s="9" t="s">
        <v>67</v>
      </c>
      <c r="F977" s="9" t="s">
        <v>110</v>
      </c>
      <c r="G977" s="11" t="s">
        <v>40</v>
      </c>
      <c r="H977" s="5">
        <v>1</v>
      </c>
      <c r="I977" s="22">
        <f t="shared" si="21"/>
        <v>0.05</v>
      </c>
      <c r="J977" s="9">
        <v>36</v>
      </c>
      <c r="K977" s="5"/>
      <c r="L977" s="5"/>
      <c r="M977" s="5"/>
      <c r="N977" s="5"/>
      <c r="O977" s="5"/>
      <c r="P977" s="5"/>
      <c r="Q977" s="5"/>
      <c r="R977" s="5"/>
      <c r="S977" s="5"/>
      <c r="T977" s="6"/>
      <c r="U977" s="5">
        <v>10</v>
      </c>
      <c r="V977" s="5"/>
      <c r="W977" s="5"/>
      <c r="X977" s="5"/>
      <c r="Y977" s="5"/>
      <c r="Z977" s="5"/>
      <c r="AA977" s="5"/>
      <c r="AB977" s="5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spans="1:42" s="22" customFormat="1" x14ac:dyDescent="0.25">
      <c r="A978" s="7">
        <v>41612</v>
      </c>
      <c r="B978" s="8">
        <v>1</v>
      </c>
      <c r="C978" s="9" t="s">
        <v>48</v>
      </c>
      <c r="D978" s="9" t="s">
        <v>74</v>
      </c>
      <c r="E978" s="9" t="s">
        <v>67</v>
      </c>
      <c r="F978" s="9" t="s">
        <v>110</v>
      </c>
      <c r="G978" s="11" t="s">
        <v>40</v>
      </c>
      <c r="H978" s="5">
        <v>1</v>
      </c>
      <c r="I978" s="22">
        <f t="shared" si="21"/>
        <v>0.05</v>
      </c>
      <c r="J978" s="9">
        <v>36</v>
      </c>
      <c r="K978" s="5"/>
      <c r="L978" s="5"/>
      <c r="M978" s="5"/>
      <c r="N978" s="5"/>
      <c r="O978" s="5"/>
      <c r="P978" s="5"/>
      <c r="Q978" s="5"/>
      <c r="R978" s="5"/>
      <c r="S978" s="5"/>
      <c r="T978" s="6"/>
      <c r="U978" s="5">
        <v>10</v>
      </c>
      <c r="V978" s="5"/>
      <c r="W978" s="5"/>
      <c r="X978" s="5"/>
      <c r="Y978" s="5"/>
      <c r="Z978" s="5"/>
      <c r="AA978" s="5"/>
      <c r="AB978" s="5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spans="1:42" s="22" customFormat="1" x14ac:dyDescent="0.25">
      <c r="A979" s="7">
        <v>41612</v>
      </c>
      <c r="B979" s="8">
        <v>1</v>
      </c>
      <c r="C979" s="9" t="s">
        <v>48</v>
      </c>
      <c r="D979" s="9" t="s">
        <v>74</v>
      </c>
      <c r="E979" s="9" t="s">
        <v>67</v>
      </c>
      <c r="F979" s="9" t="s">
        <v>110</v>
      </c>
      <c r="G979" s="11" t="s">
        <v>40</v>
      </c>
      <c r="H979" s="5">
        <v>1</v>
      </c>
      <c r="I979" s="22">
        <f t="shared" si="21"/>
        <v>0.05</v>
      </c>
      <c r="J979" s="9">
        <v>36</v>
      </c>
      <c r="K979" s="5"/>
      <c r="L979" s="5"/>
      <c r="M979" s="5"/>
      <c r="N979" s="5"/>
      <c r="O979" s="5"/>
      <c r="P979" s="5"/>
      <c r="Q979" s="5"/>
      <c r="R979" s="5"/>
      <c r="S979" s="5"/>
      <c r="T979" s="6"/>
      <c r="U979" s="5">
        <v>10</v>
      </c>
      <c r="V979" s="5"/>
      <c r="W979" s="5"/>
      <c r="X979" s="5"/>
      <c r="Y979" s="5"/>
      <c r="Z979" s="5"/>
      <c r="AA979" s="5"/>
      <c r="AB979" s="5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spans="1:42" s="22" customFormat="1" x14ac:dyDescent="0.25">
      <c r="A980" s="7">
        <v>41612</v>
      </c>
      <c r="B980" s="8">
        <v>1</v>
      </c>
      <c r="C980" s="9" t="s">
        <v>48</v>
      </c>
      <c r="D980" s="9" t="s">
        <v>74</v>
      </c>
      <c r="E980" s="9" t="s">
        <v>67</v>
      </c>
      <c r="F980" s="9" t="s">
        <v>110</v>
      </c>
      <c r="G980" s="11" t="s">
        <v>40</v>
      </c>
      <c r="H980" s="5">
        <v>1</v>
      </c>
      <c r="I980" s="22">
        <f t="shared" si="21"/>
        <v>0.05</v>
      </c>
      <c r="J980" s="9">
        <v>36</v>
      </c>
      <c r="K980" s="5"/>
      <c r="L980" s="5"/>
      <c r="M980" s="5"/>
      <c r="N980" s="5"/>
      <c r="O980" s="5"/>
      <c r="P980" s="5"/>
      <c r="Q980" s="5"/>
      <c r="R980" s="5"/>
      <c r="S980" s="5"/>
      <c r="T980" s="6"/>
      <c r="U980" s="5">
        <v>10</v>
      </c>
      <c r="V980" s="5"/>
      <c r="W980" s="5"/>
      <c r="X980" s="5"/>
      <c r="Y980" s="5"/>
      <c r="Z980" s="5"/>
      <c r="AA980" s="5"/>
      <c r="AB980" s="5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spans="1:42" x14ac:dyDescent="0.25">
      <c r="A981" s="7">
        <v>41612</v>
      </c>
      <c r="B981" s="8">
        <v>1</v>
      </c>
      <c r="C981" s="9" t="s">
        <v>48</v>
      </c>
      <c r="D981" s="9" t="s">
        <v>74</v>
      </c>
      <c r="E981" s="9" t="s">
        <v>67</v>
      </c>
      <c r="F981" s="9" t="s">
        <v>110</v>
      </c>
      <c r="G981" s="11" t="s">
        <v>40</v>
      </c>
      <c r="H981" s="5">
        <v>1</v>
      </c>
      <c r="I981" s="22">
        <f t="shared" si="21"/>
        <v>0.05</v>
      </c>
      <c r="J981" s="9">
        <v>36</v>
      </c>
      <c r="T981" s="6"/>
      <c r="U981" s="5">
        <v>10</v>
      </c>
      <c r="Z981" s="5">
        <f>Y981*H981</f>
        <v>0</v>
      </c>
    </row>
    <row r="982" spans="1:42" x14ac:dyDescent="0.25">
      <c r="A982" s="7">
        <v>41612</v>
      </c>
      <c r="B982" s="8">
        <v>1</v>
      </c>
      <c r="C982" s="9" t="s">
        <v>48</v>
      </c>
      <c r="D982" s="9" t="s">
        <v>74</v>
      </c>
      <c r="E982" s="9" t="s">
        <v>67</v>
      </c>
      <c r="F982" s="9" t="s">
        <v>110</v>
      </c>
      <c r="G982" s="11" t="s">
        <v>40</v>
      </c>
      <c r="H982" s="5">
        <v>1</v>
      </c>
      <c r="I982" s="22">
        <f t="shared" si="21"/>
        <v>0.05</v>
      </c>
      <c r="J982" s="9">
        <v>36</v>
      </c>
      <c r="T982" s="6"/>
      <c r="U982" s="5">
        <v>25</v>
      </c>
      <c r="Z982" s="5">
        <f>Y982*H982</f>
        <v>0</v>
      </c>
    </row>
    <row r="983" spans="1:42" x14ac:dyDescent="0.25">
      <c r="A983" s="7">
        <v>41612</v>
      </c>
      <c r="B983" s="8">
        <v>1</v>
      </c>
      <c r="C983" s="9" t="s">
        <v>48</v>
      </c>
      <c r="D983" s="9" t="s">
        <v>74</v>
      </c>
      <c r="E983" s="9" t="s">
        <v>67</v>
      </c>
      <c r="F983" s="9" t="s">
        <v>110</v>
      </c>
      <c r="G983" s="11" t="s">
        <v>40</v>
      </c>
      <c r="H983" s="5">
        <v>1</v>
      </c>
      <c r="I983" s="22">
        <f t="shared" si="21"/>
        <v>0.05</v>
      </c>
      <c r="J983" s="9">
        <v>36</v>
      </c>
      <c r="T983" s="6"/>
      <c r="U983" s="5">
        <v>20</v>
      </c>
      <c r="Z983" s="5">
        <f>Y983*H983</f>
        <v>0</v>
      </c>
      <c r="AC983" s="47"/>
    </row>
    <row r="984" spans="1:42" x14ac:dyDescent="0.25">
      <c r="A984" s="7">
        <v>41612</v>
      </c>
      <c r="B984" s="8">
        <v>1</v>
      </c>
      <c r="C984" s="9" t="s">
        <v>48</v>
      </c>
      <c r="D984" s="9" t="s">
        <v>74</v>
      </c>
      <c r="E984" s="9" t="s">
        <v>67</v>
      </c>
      <c r="F984" s="9" t="s">
        <v>110</v>
      </c>
      <c r="G984" s="11" t="s">
        <v>40</v>
      </c>
      <c r="H984" s="5">
        <v>1</v>
      </c>
      <c r="I984" s="22">
        <f t="shared" si="21"/>
        <v>0.05</v>
      </c>
      <c r="J984" s="9">
        <v>36</v>
      </c>
      <c r="T984" s="6"/>
      <c r="U984" s="5">
        <v>5</v>
      </c>
    </row>
    <row r="985" spans="1:42" x14ac:dyDescent="0.25">
      <c r="A985" s="7">
        <v>41612</v>
      </c>
      <c r="B985" s="8">
        <v>1</v>
      </c>
      <c r="C985" s="9" t="s">
        <v>48</v>
      </c>
      <c r="D985" s="9" t="s">
        <v>74</v>
      </c>
      <c r="E985" s="9" t="s">
        <v>67</v>
      </c>
      <c r="F985" s="9" t="s">
        <v>110</v>
      </c>
      <c r="G985" s="11" t="s">
        <v>40</v>
      </c>
      <c r="H985" s="5">
        <v>1</v>
      </c>
      <c r="I985" s="22">
        <f t="shared" si="21"/>
        <v>0.05</v>
      </c>
      <c r="J985" s="9">
        <v>36</v>
      </c>
      <c r="T985" s="6"/>
      <c r="U985" s="5">
        <v>5</v>
      </c>
    </row>
    <row r="986" spans="1:42" x14ac:dyDescent="0.25">
      <c r="A986" s="7">
        <v>41612</v>
      </c>
      <c r="B986" s="8">
        <v>1</v>
      </c>
      <c r="C986" s="9" t="s">
        <v>48</v>
      </c>
      <c r="D986" s="9" t="s">
        <v>74</v>
      </c>
      <c r="E986" s="9" t="s">
        <v>67</v>
      </c>
      <c r="F986" s="9" t="s">
        <v>110</v>
      </c>
      <c r="G986" s="11" t="s">
        <v>40</v>
      </c>
      <c r="H986" s="5">
        <v>1</v>
      </c>
      <c r="I986" s="22">
        <f t="shared" si="21"/>
        <v>0.05</v>
      </c>
      <c r="J986" s="9">
        <v>36</v>
      </c>
      <c r="T986" s="6"/>
      <c r="U986" s="5">
        <v>5</v>
      </c>
      <c r="Z986" s="5">
        <f t="shared" ref="Z986:Z991" si="22">Y986*H986</f>
        <v>0</v>
      </c>
    </row>
    <row r="987" spans="1:42" x14ac:dyDescent="0.25">
      <c r="A987" s="7">
        <v>41612</v>
      </c>
      <c r="B987" s="8">
        <v>1</v>
      </c>
      <c r="C987" s="9" t="s">
        <v>48</v>
      </c>
      <c r="D987" s="9" t="s">
        <v>74</v>
      </c>
      <c r="E987" s="9" t="s">
        <v>67</v>
      </c>
      <c r="F987" s="9" t="s">
        <v>110</v>
      </c>
      <c r="G987" s="11" t="s">
        <v>40</v>
      </c>
      <c r="H987" s="5">
        <v>1</v>
      </c>
      <c r="I987" s="22">
        <f t="shared" si="21"/>
        <v>0.05</v>
      </c>
      <c r="J987" s="9">
        <v>36</v>
      </c>
      <c r="T987" s="6"/>
      <c r="U987" s="5">
        <v>30</v>
      </c>
      <c r="Z987" s="5">
        <f t="shared" si="22"/>
        <v>0</v>
      </c>
    </row>
    <row r="988" spans="1:42" x14ac:dyDescent="0.25">
      <c r="A988" s="7">
        <v>41612</v>
      </c>
      <c r="B988" s="8">
        <v>1</v>
      </c>
      <c r="C988" s="9" t="s">
        <v>48</v>
      </c>
      <c r="D988" s="9" t="s">
        <v>74</v>
      </c>
      <c r="E988" s="9" t="s">
        <v>67</v>
      </c>
      <c r="F988" s="9" t="s">
        <v>110</v>
      </c>
      <c r="G988" s="11" t="s">
        <v>69</v>
      </c>
      <c r="H988" s="5">
        <v>1</v>
      </c>
      <c r="I988" s="22">
        <f t="shared" si="21"/>
        <v>0.05</v>
      </c>
      <c r="J988" s="9">
        <v>36</v>
      </c>
      <c r="T988" s="6"/>
      <c r="U988" s="5">
        <v>10</v>
      </c>
      <c r="Z988" s="5">
        <f t="shared" si="22"/>
        <v>0</v>
      </c>
    </row>
    <row r="989" spans="1:42" x14ac:dyDescent="0.25">
      <c r="A989" s="7">
        <v>41612</v>
      </c>
      <c r="B989" s="8">
        <v>1</v>
      </c>
      <c r="C989" s="9" t="s">
        <v>48</v>
      </c>
      <c r="D989" s="9" t="s">
        <v>74</v>
      </c>
      <c r="E989" s="9" t="s">
        <v>67</v>
      </c>
      <c r="F989" s="9" t="s">
        <v>110</v>
      </c>
      <c r="G989" s="11" t="s">
        <v>69</v>
      </c>
      <c r="H989" s="5">
        <v>1</v>
      </c>
      <c r="I989" s="22">
        <f t="shared" si="21"/>
        <v>0.05</v>
      </c>
      <c r="J989" s="9">
        <v>36</v>
      </c>
      <c r="T989" s="6"/>
      <c r="U989" s="5">
        <v>45</v>
      </c>
      <c r="Z989" s="5">
        <f t="shared" si="22"/>
        <v>0</v>
      </c>
    </row>
    <row r="990" spans="1:42" x14ac:dyDescent="0.25">
      <c r="A990" s="7">
        <v>41612</v>
      </c>
      <c r="B990" s="8">
        <v>1</v>
      </c>
      <c r="C990" s="9" t="s">
        <v>48</v>
      </c>
      <c r="D990" s="9" t="s">
        <v>74</v>
      </c>
      <c r="E990" s="9" t="s">
        <v>67</v>
      </c>
      <c r="F990" s="9" t="s">
        <v>110</v>
      </c>
      <c r="G990" s="11" t="s">
        <v>70</v>
      </c>
      <c r="H990" s="5">
        <v>1</v>
      </c>
      <c r="I990" s="22">
        <f t="shared" si="21"/>
        <v>0.05</v>
      </c>
      <c r="J990" s="9">
        <v>36</v>
      </c>
      <c r="T990" s="6"/>
      <c r="U990" s="5">
        <v>15</v>
      </c>
      <c r="Z990" s="5">
        <f t="shared" si="22"/>
        <v>0</v>
      </c>
    </row>
    <row r="991" spans="1:42" x14ac:dyDescent="0.25">
      <c r="A991" s="7">
        <v>41612</v>
      </c>
      <c r="B991" s="8">
        <v>1</v>
      </c>
      <c r="C991" s="9" t="s">
        <v>48</v>
      </c>
      <c r="D991" s="9" t="s">
        <v>74</v>
      </c>
      <c r="E991" s="9" t="s">
        <v>67</v>
      </c>
      <c r="F991" s="9" t="s">
        <v>110</v>
      </c>
      <c r="G991" s="11" t="s">
        <v>70</v>
      </c>
      <c r="H991" s="5">
        <v>1</v>
      </c>
      <c r="I991" s="22">
        <f t="shared" si="21"/>
        <v>0.05</v>
      </c>
      <c r="J991" s="9">
        <v>36</v>
      </c>
      <c r="T991" s="6"/>
      <c r="U991" s="5">
        <v>25</v>
      </c>
      <c r="Z991" s="5">
        <f t="shared" si="22"/>
        <v>0</v>
      </c>
    </row>
    <row r="992" spans="1:42" x14ac:dyDescent="0.25">
      <c r="A992" s="7">
        <v>41612</v>
      </c>
      <c r="B992" s="8">
        <v>1</v>
      </c>
      <c r="C992" s="9" t="s">
        <v>48</v>
      </c>
      <c r="D992" s="9" t="s">
        <v>74</v>
      </c>
      <c r="E992" s="9" t="s">
        <v>67</v>
      </c>
      <c r="F992" s="9" t="s">
        <v>110</v>
      </c>
      <c r="G992" s="11" t="s">
        <v>71</v>
      </c>
      <c r="H992" s="5">
        <v>1</v>
      </c>
      <c r="I992" s="22">
        <f t="shared" si="21"/>
        <v>0.05</v>
      </c>
      <c r="J992" s="9">
        <v>36</v>
      </c>
      <c r="T992" s="6"/>
      <c r="U992" s="5">
        <v>5</v>
      </c>
    </row>
    <row r="993" spans="1:26" x14ac:dyDescent="0.25">
      <c r="A993" s="7">
        <v>41612</v>
      </c>
      <c r="B993" s="8">
        <v>1</v>
      </c>
      <c r="C993" s="9" t="s">
        <v>48</v>
      </c>
      <c r="D993" s="9" t="s">
        <v>74</v>
      </c>
      <c r="E993" s="9" t="s">
        <v>67</v>
      </c>
      <c r="F993" s="9" t="s">
        <v>110</v>
      </c>
      <c r="G993" s="11" t="s">
        <v>71</v>
      </c>
      <c r="H993" s="5">
        <v>1</v>
      </c>
      <c r="I993" s="22">
        <f t="shared" si="21"/>
        <v>0.05</v>
      </c>
      <c r="J993" s="9">
        <v>36</v>
      </c>
      <c r="T993" s="6"/>
      <c r="U993" s="5">
        <v>5</v>
      </c>
    </row>
    <row r="994" spans="1:26" x14ac:dyDescent="0.25">
      <c r="A994" s="7">
        <v>41612</v>
      </c>
      <c r="B994" s="8">
        <v>1</v>
      </c>
      <c r="C994" s="9" t="s">
        <v>48</v>
      </c>
      <c r="D994" s="9" t="s">
        <v>74</v>
      </c>
      <c r="E994" s="9" t="s">
        <v>67</v>
      </c>
      <c r="F994" s="9" t="s">
        <v>110</v>
      </c>
      <c r="G994" s="11" t="s">
        <v>71</v>
      </c>
      <c r="H994" s="5">
        <v>1</v>
      </c>
      <c r="I994" s="22">
        <f t="shared" si="21"/>
        <v>0.05</v>
      </c>
      <c r="J994" s="9">
        <v>36</v>
      </c>
      <c r="T994" s="6"/>
      <c r="U994" s="5">
        <v>5</v>
      </c>
    </row>
    <row r="995" spans="1:26" x14ac:dyDescent="0.25">
      <c r="A995" s="7">
        <v>41612</v>
      </c>
      <c r="B995" s="8">
        <v>1</v>
      </c>
      <c r="C995" s="9" t="s">
        <v>48</v>
      </c>
      <c r="D995" s="9" t="s">
        <v>74</v>
      </c>
      <c r="E995" s="9" t="s">
        <v>67</v>
      </c>
      <c r="F995" s="9" t="s">
        <v>110</v>
      </c>
      <c r="G995" s="11" t="s">
        <v>71</v>
      </c>
      <c r="H995" s="5">
        <v>1</v>
      </c>
      <c r="I995" s="22">
        <f t="shared" si="21"/>
        <v>0.05</v>
      </c>
      <c r="J995" s="9">
        <v>36</v>
      </c>
      <c r="T995" s="6"/>
      <c r="U995" s="5">
        <v>5</v>
      </c>
    </row>
    <row r="996" spans="1:26" x14ac:dyDescent="0.25">
      <c r="A996" s="7">
        <v>41612</v>
      </c>
      <c r="B996" s="8">
        <v>1</v>
      </c>
      <c r="C996" s="9" t="s">
        <v>48</v>
      </c>
      <c r="D996" s="9" t="s">
        <v>74</v>
      </c>
      <c r="E996" s="9" t="s">
        <v>67</v>
      </c>
      <c r="F996" s="9" t="s">
        <v>110</v>
      </c>
      <c r="G996" s="11" t="s">
        <v>71</v>
      </c>
      <c r="H996" s="5">
        <v>1</v>
      </c>
      <c r="I996" s="22">
        <f t="shared" si="21"/>
        <v>0.05</v>
      </c>
      <c r="J996" s="9">
        <v>36</v>
      </c>
      <c r="T996" s="6"/>
      <c r="U996" s="5">
        <v>5</v>
      </c>
    </row>
    <row r="997" spans="1:26" x14ac:dyDescent="0.25">
      <c r="A997" s="7">
        <v>41612</v>
      </c>
      <c r="B997" s="8">
        <v>1</v>
      </c>
      <c r="C997" s="9" t="s">
        <v>48</v>
      </c>
      <c r="D997" s="9" t="s">
        <v>74</v>
      </c>
      <c r="E997" s="9" t="s">
        <v>67</v>
      </c>
      <c r="F997" s="9" t="s">
        <v>110</v>
      </c>
      <c r="G997" s="11" t="s">
        <v>71</v>
      </c>
      <c r="H997" s="5">
        <v>1</v>
      </c>
      <c r="I997" s="22">
        <f t="shared" si="21"/>
        <v>0.05</v>
      </c>
      <c r="J997" s="9">
        <v>36</v>
      </c>
      <c r="T997" s="6"/>
      <c r="U997" s="5">
        <v>5</v>
      </c>
    </row>
    <row r="998" spans="1:26" x14ac:dyDescent="0.25">
      <c r="A998" s="7">
        <v>41612</v>
      </c>
      <c r="B998" s="8">
        <v>1</v>
      </c>
      <c r="C998" s="9" t="s">
        <v>48</v>
      </c>
      <c r="D998" s="9" t="s">
        <v>74</v>
      </c>
      <c r="E998" s="9" t="s">
        <v>67</v>
      </c>
      <c r="F998" s="9" t="s">
        <v>110</v>
      </c>
      <c r="G998" s="11" t="s">
        <v>71</v>
      </c>
      <c r="H998" s="5">
        <v>1</v>
      </c>
      <c r="I998" s="22">
        <f t="shared" si="21"/>
        <v>0.05</v>
      </c>
      <c r="J998" s="9">
        <v>36</v>
      </c>
      <c r="T998" s="6"/>
      <c r="U998" s="5">
        <v>5</v>
      </c>
      <c r="Z998" s="5">
        <f>Y998*H998</f>
        <v>0</v>
      </c>
    </row>
    <row r="999" spans="1:26" x14ac:dyDescent="0.25">
      <c r="A999" s="7">
        <v>41612</v>
      </c>
      <c r="B999" s="8">
        <v>1</v>
      </c>
      <c r="C999" s="9" t="s">
        <v>48</v>
      </c>
      <c r="D999" s="9" t="s">
        <v>74</v>
      </c>
      <c r="E999" s="9" t="s">
        <v>67</v>
      </c>
      <c r="F999" s="9" t="s">
        <v>110</v>
      </c>
      <c r="G999" s="11" t="s">
        <v>71</v>
      </c>
      <c r="H999" s="5">
        <v>1</v>
      </c>
      <c r="I999" s="22">
        <f t="shared" si="21"/>
        <v>0.05</v>
      </c>
      <c r="J999" s="9">
        <v>36</v>
      </c>
      <c r="T999" s="6"/>
      <c r="U999" s="5">
        <v>50</v>
      </c>
    </row>
    <row r="1000" spans="1:26" x14ac:dyDescent="0.25">
      <c r="A1000" s="7">
        <v>41612</v>
      </c>
      <c r="B1000" s="8">
        <v>1</v>
      </c>
      <c r="C1000" s="9" t="s">
        <v>48</v>
      </c>
      <c r="D1000" s="9" t="s">
        <v>74</v>
      </c>
      <c r="E1000" s="9" t="s">
        <v>67</v>
      </c>
      <c r="F1000" s="9" t="s">
        <v>110</v>
      </c>
      <c r="G1000" s="11" t="s">
        <v>71</v>
      </c>
      <c r="H1000" s="5">
        <v>1</v>
      </c>
      <c r="I1000" s="22">
        <f t="shared" si="21"/>
        <v>0.05</v>
      </c>
      <c r="J1000" s="9">
        <v>36</v>
      </c>
      <c r="T1000" s="6"/>
      <c r="U1000" s="5">
        <v>50</v>
      </c>
    </row>
    <row r="1001" spans="1:26" x14ac:dyDescent="0.25">
      <c r="A1001" s="7">
        <v>41612</v>
      </c>
      <c r="B1001" s="8">
        <v>1</v>
      </c>
      <c r="C1001" s="9" t="s">
        <v>48</v>
      </c>
      <c r="D1001" s="9" t="s">
        <v>74</v>
      </c>
      <c r="E1001" s="9" t="s">
        <v>67</v>
      </c>
      <c r="F1001" s="9" t="s">
        <v>110</v>
      </c>
      <c r="G1001" s="11" t="s">
        <v>71</v>
      </c>
      <c r="H1001" s="5">
        <v>1</v>
      </c>
      <c r="I1001" s="22">
        <f t="shared" si="21"/>
        <v>0.05</v>
      </c>
      <c r="J1001" s="9">
        <v>36</v>
      </c>
      <c r="T1001" s="6"/>
      <c r="U1001" s="5">
        <v>50</v>
      </c>
      <c r="Z1001" s="5">
        <f>Y1001*H1001</f>
        <v>0</v>
      </c>
    </row>
    <row r="1002" spans="1:26" x14ac:dyDescent="0.25">
      <c r="A1002" s="7">
        <v>41612</v>
      </c>
      <c r="B1002" s="8">
        <v>1</v>
      </c>
      <c r="C1002" s="9" t="s">
        <v>48</v>
      </c>
      <c r="D1002" s="9" t="s">
        <v>74</v>
      </c>
      <c r="E1002" s="9" t="s">
        <v>67</v>
      </c>
      <c r="F1002" s="9" t="s">
        <v>110</v>
      </c>
      <c r="G1002" s="11" t="s">
        <v>71</v>
      </c>
      <c r="H1002" s="5">
        <v>1</v>
      </c>
      <c r="I1002" s="22">
        <f t="shared" si="21"/>
        <v>0.05</v>
      </c>
      <c r="J1002" s="9">
        <v>36</v>
      </c>
      <c r="T1002" s="6"/>
      <c r="U1002" s="5">
        <v>10</v>
      </c>
    </row>
    <row r="1003" spans="1:26" x14ac:dyDescent="0.25">
      <c r="A1003" s="7">
        <v>41612</v>
      </c>
      <c r="B1003" s="8">
        <v>1</v>
      </c>
      <c r="C1003" s="9" t="s">
        <v>48</v>
      </c>
      <c r="D1003" s="9" t="s">
        <v>74</v>
      </c>
      <c r="E1003" s="9" t="s">
        <v>67</v>
      </c>
      <c r="F1003" s="9" t="s">
        <v>110</v>
      </c>
      <c r="G1003" s="11" t="s">
        <v>71</v>
      </c>
      <c r="H1003" s="5">
        <v>1</v>
      </c>
      <c r="I1003" s="22">
        <f t="shared" si="21"/>
        <v>0.05</v>
      </c>
      <c r="J1003" s="9">
        <v>36</v>
      </c>
      <c r="T1003" s="6"/>
      <c r="U1003" s="5">
        <v>10</v>
      </c>
    </row>
    <row r="1004" spans="1:26" x14ac:dyDescent="0.25">
      <c r="A1004" s="7">
        <v>41612</v>
      </c>
      <c r="B1004" s="8">
        <v>1</v>
      </c>
      <c r="C1004" s="9" t="s">
        <v>48</v>
      </c>
      <c r="D1004" s="9" t="s">
        <v>74</v>
      </c>
      <c r="E1004" s="9" t="s">
        <v>67</v>
      </c>
      <c r="F1004" s="9" t="s">
        <v>110</v>
      </c>
      <c r="G1004" s="11" t="s">
        <v>71</v>
      </c>
      <c r="H1004" s="5">
        <v>1</v>
      </c>
      <c r="I1004" s="22">
        <f t="shared" si="21"/>
        <v>0.05</v>
      </c>
      <c r="J1004" s="9">
        <v>36</v>
      </c>
      <c r="T1004" s="6"/>
      <c r="U1004" s="5">
        <v>10</v>
      </c>
    </row>
    <row r="1005" spans="1:26" x14ac:dyDescent="0.25">
      <c r="A1005" s="7">
        <v>41612</v>
      </c>
      <c r="B1005" s="8">
        <v>1</v>
      </c>
      <c r="C1005" s="9" t="s">
        <v>48</v>
      </c>
      <c r="D1005" s="9" t="s">
        <v>74</v>
      </c>
      <c r="E1005" s="9" t="s">
        <v>67</v>
      </c>
      <c r="F1005" s="9" t="s">
        <v>110</v>
      </c>
      <c r="G1005" s="11" t="s">
        <v>71</v>
      </c>
      <c r="H1005" s="5">
        <v>1</v>
      </c>
      <c r="I1005" s="22">
        <f t="shared" si="21"/>
        <v>0.05</v>
      </c>
      <c r="J1005" s="9">
        <v>36</v>
      </c>
      <c r="T1005" s="6"/>
      <c r="U1005" s="5">
        <v>10</v>
      </c>
    </row>
    <row r="1006" spans="1:26" x14ac:dyDescent="0.25">
      <c r="A1006" s="7">
        <v>41612</v>
      </c>
      <c r="B1006" s="8">
        <v>1</v>
      </c>
      <c r="C1006" s="9" t="s">
        <v>48</v>
      </c>
      <c r="D1006" s="9" t="s">
        <v>74</v>
      </c>
      <c r="E1006" s="9" t="s">
        <v>67</v>
      </c>
      <c r="F1006" s="9" t="s">
        <v>110</v>
      </c>
      <c r="G1006" s="11" t="s">
        <v>71</v>
      </c>
      <c r="H1006" s="5">
        <v>1</v>
      </c>
      <c r="I1006" s="22">
        <f t="shared" si="21"/>
        <v>0.05</v>
      </c>
      <c r="J1006" s="9">
        <v>36</v>
      </c>
      <c r="T1006" s="6"/>
      <c r="U1006" s="5">
        <v>10</v>
      </c>
    </row>
    <row r="1007" spans="1:26" x14ac:dyDescent="0.25">
      <c r="A1007" s="7">
        <v>41612</v>
      </c>
      <c r="B1007" s="8">
        <v>1</v>
      </c>
      <c r="C1007" s="9" t="s">
        <v>48</v>
      </c>
      <c r="D1007" s="9" t="s">
        <v>74</v>
      </c>
      <c r="E1007" s="9" t="s">
        <v>67</v>
      </c>
      <c r="F1007" s="9" t="s">
        <v>110</v>
      </c>
      <c r="G1007" s="11" t="s">
        <v>71</v>
      </c>
      <c r="H1007" s="5">
        <v>1</v>
      </c>
      <c r="I1007" s="22">
        <f t="shared" si="21"/>
        <v>0.05</v>
      </c>
      <c r="J1007" s="9">
        <v>36</v>
      </c>
      <c r="T1007" s="6"/>
      <c r="U1007" s="5">
        <v>10</v>
      </c>
    </row>
    <row r="1008" spans="1:26" x14ac:dyDescent="0.25">
      <c r="A1008" s="7">
        <v>41612</v>
      </c>
      <c r="B1008" s="8">
        <v>1</v>
      </c>
      <c r="C1008" s="9" t="s">
        <v>48</v>
      </c>
      <c r="D1008" s="9" t="s">
        <v>74</v>
      </c>
      <c r="E1008" s="9" t="s">
        <v>67</v>
      </c>
      <c r="F1008" s="9" t="s">
        <v>110</v>
      </c>
      <c r="G1008" s="11" t="s">
        <v>71</v>
      </c>
      <c r="H1008" s="5">
        <v>1</v>
      </c>
      <c r="I1008" s="22">
        <f t="shared" si="21"/>
        <v>0.05</v>
      </c>
      <c r="J1008" s="9">
        <v>36</v>
      </c>
      <c r="T1008" s="6"/>
      <c r="U1008" s="5">
        <v>10</v>
      </c>
    </row>
    <row r="1009" spans="1:42" x14ac:dyDescent="0.25">
      <c r="A1009" s="7">
        <v>41612</v>
      </c>
      <c r="B1009" s="8">
        <v>1</v>
      </c>
      <c r="C1009" s="9" t="s">
        <v>48</v>
      </c>
      <c r="D1009" s="9" t="s">
        <v>74</v>
      </c>
      <c r="E1009" s="9" t="s">
        <v>67</v>
      </c>
      <c r="F1009" s="9" t="s">
        <v>110</v>
      </c>
      <c r="G1009" s="11" t="s">
        <v>71</v>
      </c>
      <c r="H1009" s="5">
        <v>1</v>
      </c>
      <c r="I1009" s="22">
        <f t="shared" si="21"/>
        <v>0.05</v>
      </c>
      <c r="J1009" s="9">
        <v>36</v>
      </c>
      <c r="T1009" s="6"/>
      <c r="U1009" s="5">
        <v>10</v>
      </c>
    </row>
    <row r="1010" spans="1:42" x14ac:dyDescent="0.25">
      <c r="A1010" s="7">
        <v>41612</v>
      </c>
      <c r="B1010" s="8">
        <v>1</v>
      </c>
      <c r="C1010" s="9" t="s">
        <v>48</v>
      </c>
      <c r="D1010" s="9" t="s">
        <v>74</v>
      </c>
      <c r="E1010" s="9" t="s">
        <v>67</v>
      </c>
      <c r="F1010" s="9" t="s">
        <v>110</v>
      </c>
      <c r="G1010" s="11" t="s">
        <v>71</v>
      </c>
      <c r="H1010" s="5">
        <v>1</v>
      </c>
      <c r="I1010" s="22">
        <f t="shared" si="21"/>
        <v>0.05</v>
      </c>
      <c r="J1010" s="9">
        <v>36</v>
      </c>
      <c r="T1010" s="6"/>
      <c r="U1010" s="5">
        <v>10</v>
      </c>
    </row>
    <row r="1011" spans="1:42" x14ac:dyDescent="0.25">
      <c r="A1011" s="7">
        <v>41612</v>
      </c>
      <c r="B1011" s="8">
        <v>1</v>
      </c>
      <c r="C1011" s="9" t="s">
        <v>48</v>
      </c>
      <c r="D1011" s="9" t="s">
        <v>74</v>
      </c>
      <c r="E1011" s="9" t="s">
        <v>67</v>
      </c>
      <c r="F1011" s="9" t="s">
        <v>110</v>
      </c>
      <c r="G1011" s="11" t="s">
        <v>71</v>
      </c>
      <c r="H1011" s="5">
        <v>1</v>
      </c>
      <c r="I1011" s="22">
        <f t="shared" si="21"/>
        <v>0.05</v>
      </c>
      <c r="J1011" s="9">
        <v>36</v>
      </c>
      <c r="T1011" s="6"/>
      <c r="U1011" s="5">
        <v>10</v>
      </c>
      <c r="Z1011" s="5">
        <f>Y1011*H1011</f>
        <v>0</v>
      </c>
    </row>
    <row r="1012" spans="1:42" x14ac:dyDescent="0.25">
      <c r="A1012" s="7">
        <v>41612</v>
      </c>
      <c r="B1012" s="133">
        <v>1</v>
      </c>
      <c r="C1012" s="9" t="s">
        <v>48</v>
      </c>
      <c r="D1012" s="135" t="s">
        <v>74</v>
      </c>
      <c r="E1012" s="135" t="s">
        <v>67</v>
      </c>
      <c r="F1012" s="135" t="s">
        <v>110</v>
      </c>
      <c r="G1012" s="142" t="s">
        <v>71</v>
      </c>
      <c r="H1012" s="136">
        <v>1</v>
      </c>
      <c r="I1012" s="22">
        <f t="shared" si="21"/>
        <v>0.05</v>
      </c>
      <c r="J1012" s="9">
        <v>36</v>
      </c>
      <c r="Q1012" s="136"/>
      <c r="T1012" s="6"/>
      <c r="U1012" s="5">
        <v>20</v>
      </c>
      <c r="AD1012" s="47"/>
      <c r="AE1012" s="47"/>
      <c r="AF1012" s="47"/>
      <c r="AG1012" s="47"/>
      <c r="AH1012" s="47"/>
      <c r="AI1012" s="47"/>
      <c r="AJ1012" s="47"/>
      <c r="AK1012" s="47"/>
      <c r="AL1012" s="47"/>
      <c r="AM1012" s="47"/>
      <c r="AN1012" s="47"/>
      <c r="AO1012" s="47"/>
      <c r="AP1012" s="47"/>
    </row>
    <row r="1013" spans="1:42" x14ac:dyDescent="0.25">
      <c r="A1013" s="7">
        <v>41612</v>
      </c>
      <c r="B1013" s="8">
        <v>1</v>
      </c>
      <c r="C1013" s="9" t="s">
        <v>48</v>
      </c>
      <c r="D1013" s="9" t="s">
        <v>74</v>
      </c>
      <c r="E1013" s="9" t="s">
        <v>67</v>
      </c>
      <c r="F1013" s="9" t="s">
        <v>110</v>
      </c>
      <c r="G1013" s="11" t="s">
        <v>71</v>
      </c>
      <c r="H1013" s="5">
        <v>1</v>
      </c>
      <c r="I1013" s="22">
        <f t="shared" si="21"/>
        <v>0.05</v>
      </c>
      <c r="J1013" s="9">
        <v>36</v>
      </c>
      <c r="T1013" s="6"/>
      <c r="U1013" s="5">
        <v>20</v>
      </c>
    </row>
    <row r="1014" spans="1:42" x14ac:dyDescent="0.25">
      <c r="A1014" s="7">
        <v>41612</v>
      </c>
      <c r="B1014" s="8">
        <v>1</v>
      </c>
      <c r="C1014" s="9" t="s">
        <v>48</v>
      </c>
      <c r="D1014" s="9" t="s">
        <v>74</v>
      </c>
      <c r="E1014" s="9" t="s">
        <v>67</v>
      </c>
      <c r="F1014" s="9" t="s">
        <v>110</v>
      </c>
      <c r="G1014" s="11" t="s">
        <v>71</v>
      </c>
      <c r="H1014" s="5">
        <v>1</v>
      </c>
      <c r="I1014" s="22">
        <f t="shared" si="21"/>
        <v>0.05</v>
      </c>
      <c r="J1014" s="9">
        <v>36</v>
      </c>
      <c r="T1014" s="6"/>
      <c r="U1014" s="5">
        <v>20</v>
      </c>
    </row>
    <row r="1015" spans="1:42" x14ac:dyDescent="0.25">
      <c r="A1015" s="7">
        <v>41612</v>
      </c>
      <c r="B1015" s="8">
        <v>1</v>
      </c>
      <c r="C1015" s="9" t="s">
        <v>48</v>
      </c>
      <c r="D1015" s="9" t="s">
        <v>74</v>
      </c>
      <c r="E1015" s="9" t="s">
        <v>67</v>
      </c>
      <c r="F1015" s="9" t="s">
        <v>110</v>
      </c>
      <c r="G1015" s="11" t="s">
        <v>71</v>
      </c>
      <c r="H1015" s="5">
        <v>1</v>
      </c>
      <c r="I1015" s="22">
        <f t="shared" si="21"/>
        <v>0.05</v>
      </c>
      <c r="J1015" s="9">
        <v>36</v>
      </c>
      <c r="T1015" s="6"/>
      <c r="U1015" s="5">
        <v>20</v>
      </c>
    </row>
    <row r="1016" spans="1:42" x14ac:dyDescent="0.25">
      <c r="A1016" s="7">
        <v>41612</v>
      </c>
      <c r="B1016" s="8">
        <v>1</v>
      </c>
      <c r="C1016" s="9" t="s">
        <v>48</v>
      </c>
      <c r="D1016" s="9" t="s">
        <v>74</v>
      </c>
      <c r="E1016" s="9" t="s">
        <v>67</v>
      </c>
      <c r="F1016" s="9" t="s">
        <v>110</v>
      </c>
      <c r="G1016" s="11" t="s">
        <v>71</v>
      </c>
      <c r="H1016" s="5">
        <v>1</v>
      </c>
      <c r="I1016" s="22">
        <f t="shared" si="21"/>
        <v>0.05</v>
      </c>
      <c r="J1016" s="9">
        <v>36</v>
      </c>
      <c r="T1016" s="6"/>
      <c r="U1016" s="5">
        <v>20</v>
      </c>
      <c r="Z1016" s="5">
        <f>Y1016*H1016</f>
        <v>0</v>
      </c>
    </row>
    <row r="1017" spans="1:42" x14ac:dyDescent="0.25">
      <c r="A1017" s="7">
        <v>41612</v>
      </c>
      <c r="B1017" s="8">
        <v>1</v>
      </c>
      <c r="C1017" s="9" t="s">
        <v>48</v>
      </c>
      <c r="D1017" s="9" t="s">
        <v>74</v>
      </c>
      <c r="E1017" s="9" t="s">
        <v>67</v>
      </c>
      <c r="F1017" s="9" t="s">
        <v>110</v>
      </c>
      <c r="G1017" s="11" t="s">
        <v>71</v>
      </c>
      <c r="H1017" s="5">
        <v>1</v>
      </c>
      <c r="I1017" s="22">
        <f t="shared" si="21"/>
        <v>0.05</v>
      </c>
      <c r="J1017" s="9">
        <v>36</v>
      </c>
      <c r="T1017" s="6"/>
      <c r="U1017" s="5">
        <v>15</v>
      </c>
    </row>
    <row r="1018" spans="1:42" x14ac:dyDescent="0.25">
      <c r="A1018" s="7">
        <v>41612</v>
      </c>
      <c r="B1018" s="8">
        <v>1</v>
      </c>
      <c r="C1018" s="9" t="s">
        <v>48</v>
      </c>
      <c r="D1018" s="9" t="s">
        <v>74</v>
      </c>
      <c r="E1018" s="9" t="s">
        <v>67</v>
      </c>
      <c r="F1018" s="9" t="s">
        <v>110</v>
      </c>
      <c r="G1018" s="11" t="s">
        <v>71</v>
      </c>
      <c r="H1018" s="5">
        <v>1</v>
      </c>
      <c r="I1018" s="22">
        <f t="shared" si="21"/>
        <v>0.05</v>
      </c>
      <c r="J1018" s="9">
        <v>36</v>
      </c>
      <c r="T1018" s="6"/>
      <c r="U1018" s="5">
        <v>15</v>
      </c>
      <c r="AC1018" s="47"/>
    </row>
    <row r="1019" spans="1:42" x14ac:dyDescent="0.25">
      <c r="A1019" s="7">
        <v>41612</v>
      </c>
      <c r="B1019" s="8">
        <v>1</v>
      </c>
      <c r="C1019" s="9" t="s">
        <v>48</v>
      </c>
      <c r="D1019" s="9" t="s">
        <v>74</v>
      </c>
      <c r="E1019" s="9" t="s">
        <v>67</v>
      </c>
      <c r="F1019" s="9" t="s">
        <v>110</v>
      </c>
      <c r="G1019" s="11" t="s">
        <v>71</v>
      </c>
      <c r="H1019" s="5">
        <v>1</v>
      </c>
      <c r="I1019" s="22">
        <f t="shared" si="21"/>
        <v>0.05</v>
      </c>
      <c r="J1019" s="9">
        <v>36</v>
      </c>
      <c r="T1019" s="6"/>
      <c r="U1019" s="5">
        <v>15</v>
      </c>
    </row>
    <row r="1020" spans="1:42" x14ac:dyDescent="0.25">
      <c r="A1020" s="7">
        <v>41612</v>
      </c>
      <c r="B1020" s="8">
        <v>1</v>
      </c>
      <c r="C1020" s="9" t="s">
        <v>48</v>
      </c>
      <c r="D1020" s="9" t="s">
        <v>74</v>
      </c>
      <c r="E1020" s="9" t="s">
        <v>67</v>
      </c>
      <c r="F1020" s="9" t="s">
        <v>110</v>
      </c>
      <c r="G1020" s="11" t="s">
        <v>71</v>
      </c>
      <c r="H1020" s="5">
        <v>1</v>
      </c>
      <c r="I1020" s="22">
        <f t="shared" si="21"/>
        <v>0.05</v>
      </c>
      <c r="J1020" s="9">
        <v>36</v>
      </c>
      <c r="T1020" s="6"/>
      <c r="U1020" s="5">
        <v>15</v>
      </c>
    </row>
    <row r="1021" spans="1:42" x14ac:dyDescent="0.25">
      <c r="A1021" s="7">
        <v>41612</v>
      </c>
      <c r="B1021" s="8">
        <v>1</v>
      </c>
      <c r="C1021" s="9" t="s">
        <v>48</v>
      </c>
      <c r="D1021" s="9" t="s">
        <v>74</v>
      </c>
      <c r="E1021" s="9" t="s">
        <v>67</v>
      </c>
      <c r="F1021" s="9" t="s">
        <v>110</v>
      </c>
      <c r="G1021" s="11" t="s">
        <v>71</v>
      </c>
      <c r="H1021" s="5">
        <v>1</v>
      </c>
      <c r="I1021" s="22">
        <f t="shared" si="21"/>
        <v>0.05</v>
      </c>
      <c r="J1021" s="9">
        <v>36</v>
      </c>
      <c r="T1021" s="6"/>
      <c r="U1021" s="5">
        <v>15</v>
      </c>
    </row>
    <row r="1022" spans="1:42" x14ac:dyDescent="0.25">
      <c r="A1022" s="7">
        <v>41612</v>
      </c>
      <c r="B1022" s="8">
        <v>1</v>
      </c>
      <c r="C1022" s="9" t="s">
        <v>48</v>
      </c>
      <c r="D1022" s="9" t="s">
        <v>74</v>
      </c>
      <c r="E1022" s="9" t="s">
        <v>67</v>
      </c>
      <c r="F1022" s="9" t="s">
        <v>110</v>
      </c>
      <c r="G1022" s="11" t="s">
        <v>71</v>
      </c>
      <c r="H1022" s="5">
        <v>1</v>
      </c>
      <c r="I1022" s="22">
        <f t="shared" si="21"/>
        <v>0.05</v>
      </c>
      <c r="J1022" s="9">
        <v>36</v>
      </c>
      <c r="T1022" s="6"/>
      <c r="U1022" s="5">
        <v>15</v>
      </c>
      <c r="Z1022" s="5">
        <f>Y1022*H1022</f>
        <v>0</v>
      </c>
    </row>
    <row r="1023" spans="1:42" x14ac:dyDescent="0.25">
      <c r="A1023" s="7">
        <v>41612</v>
      </c>
      <c r="B1023" s="8">
        <v>1</v>
      </c>
      <c r="C1023" s="9" t="s">
        <v>48</v>
      </c>
      <c r="D1023" s="9" t="s">
        <v>74</v>
      </c>
      <c r="E1023" s="9" t="s">
        <v>67</v>
      </c>
      <c r="F1023" s="9" t="s">
        <v>110</v>
      </c>
      <c r="G1023" s="11" t="s">
        <v>71</v>
      </c>
      <c r="H1023" s="5">
        <v>1</v>
      </c>
      <c r="I1023" s="22">
        <f t="shared" si="21"/>
        <v>0.05</v>
      </c>
      <c r="J1023" s="9">
        <v>36</v>
      </c>
      <c r="T1023" s="6"/>
      <c r="U1023" s="5">
        <v>30</v>
      </c>
    </row>
    <row r="1024" spans="1:42" x14ac:dyDescent="0.25">
      <c r="A1024" s="7">
        <v>41612</v>
      </c>
      <c r="B1024" s="8">
        <v>1</v>
      </c>
      <c r="C1024" s="9" t="s">
        <v>48</v>
      </c>
      <c r="D1024" s="9" t="s">
        <v>74</v>
      </c>
      <c r="E1024" s="9" t="s">
        <v>67</v>
      </c>
      <c r="F1024" s="9" t="s">
        <v>110</v>
      </c>
      <c r="G1024" s="11" t="s">
        <v>71</v>
      </c>
      <c r="H1024" s="5">
        <v>1</v>
      </c>
      <c r="I1024" s="22">
        <f t="shared" si="21"/>
        <v>0.05</v>
      </c>
      <c r="J1024" s="9">
        <v>36</v>
      </c>
      <c r="T1024" s="6"/>
      <c r="U1024" s="5">
        <v>30</v>
      </c>
      <c r="Z1024" s="5">
        <f>Y1024*H1024</f>
        <v>0</v>
      </c>
    </row>
    <row r="1025" spans="1:42" x14ac:dyDescent="0.25">
      <c r="A1025" s="7">
        <v>41612</v>
      </c>
      <c r="B1025" s="133">
        <v>1</v>
      </c>
      <c r="C1025" s="9" t="s">
        <v>48</v>
      </c>
      <c r="D1025" s="135" t="s">
        <v>74</v>
      </c>
      <c r="E1025" s="135" t="s">
        <v>67</v>
      </c>
      <c r="F1025" s="135" t="s">
        <v>110</v>
      </c>
      <c r="G1025" s="142" t="s">
        <v>71</v>
      </c>
      <c r="H1025" s="136">
        <v>1</v>
      </c>
      <c r="I1025" s="22">
        <f t="shared" si="21"/>
        <v>0.05</v>
      </c>
      <c r="J1025" s="9">
        <v>36</v>
      </c>
      <c r="Q1025" s="136"/>
      <c r="T1025" s="6"/>
      <c r="U1025" s="5">
        <v>60</v>
      </c>
      <c r="AD1025" s="47"/>
      <c r="AE1025" s="47"/>
      <c r="AF1025" s="47"/>
      <c r="AG1025" s="47"/>
      <c r="AH1025" s="47"/>
      <c r="AI1025" s="47"/>
      <c r="AJ1025" s="47"/>
      <c r="AK1025" s="47"/>
      <c r="AL1025" s="47"/>
      <c r="AM1025" s="47"/>
      <c r="AN1025" s="47"/>
      <c r="AO1025" s="47"/>
      <c r="AP1025" s="47"/>
    </row>
    <row r="1026" spans="1:42" x14ac:dyDescent="0.25">
      <c r="A1026" s="7">
        <v>41612</v>
      </c>
      <c r="B1026" s="8">
        <v>1</v>
      </c>
      <c r="C1026" s="9" t="s">
        <v>48</v>
      </c>
      <c r="D1026" s="9" t="s">
        <v>74</v>
      </c>
      <c r="E1026" s="9" t="s">
        <v>67</v>
      </c>
      <c r="F1026" s="9" t="s">
        <v>110</v>
      </c>
      <c r="G1026" s="11" t="s">
        <v>71</v>
      </c>
      <c r="H1026" s="5">
        <v>1</v>
      </c>
      <c r="I1026" s="22">
        <f t="shared" ref="I1026:I1089" si="23">H1026/20</f>
        <v>0.05</v>
      </c>
      <c r="J1026" s="9">
        <v>36</v>
      </c>
      <c r="T1026" s="6"/>
      <c r="U1026" s="5">
        <v>60</v>
      </c>
      <c r="Z1026" s="5">
        <f>Y1026*H1026</f>
        <v>0</v>
      </c>
    </row>
    <row r="1027" spans="1:42" x14ac:dyDescent="0.25">
      <c r="A1027" s="7">
        <v>41612</v>
      </c>
      <c r="B1027" s="8">
        <v>1</v>
      </c>
      <c r="C1027" s="9" t="s">
        <v>48</v>
      </c>
      <c r="D1027" s="9" t="s">
        <v>74</v>
      </c>
      <c r="E1027" s="9" t="s">
        <v>67</v>
      </c>
      <c r="F1027" s="9" t="s">
        <v>110</v>
      </c>
      <c r="G1027" s="11" t="s">
        <v>71</v>
      </c>
      <c r="H1027" s="5">
        <v>1</v>
      </c>
      <c r="I1027" s="22">
        <f t="shared" si="23"/>
        <v>0.05</v>
      </c>
      <c r="J1027" s="9">
        <v>36</v>
      </c>
      <c r="T1027" s="6"/>
      <c r="U1027" s="8">
        <v>25</v>
      </c>
      <c r="Z1027" s="5">
        <f>Y1027*H1027</f>
        <v>0</v>
      </c>
    </row>
    <row r="1028" spans="1:42" x14ac:dyDescent="0.25">
      <c r="A1028" s="7">
        <v>41612</v>
      </c>
      <c r="B1028" s="8">
        <v>1</v>
      </c>
      <c r="C1028" s="9" t="s">
        <v>48</v>
      </c>
      <c r="D1028" s="9" t="s">
        <v>74</v>
      </c>
      <c r="E1028" s="9" t="s">
        <v>67</v>
      </c>
      <c r="F1028" s="9" t="s">
        <v>110</v>
      </c>
      <c r="G1028" s="11" t="s">
        <v>71</v>
      </c>
      <c r="H1028" s="5">
        <v>1</v>
      </c>
      <c r="I1028" s="22">
        <f t="shared" si="23"/>
        <v>0.05</v>
      </c>
      <c r="J1028" s="9">
        <v>36</v>
      </c>
      <c r="K1028" s="9"/>
      <c r="L1028" s="9"/>
      <c r="M1028" s="8"/>
      <c r="N1028" s="8"/>
      <c r="O1028" s="8"/>
      <c r="P1028" s="8"/>
      <c r="Q1028" s="8"/>
      <c r="R1028" s="8"/>
      <c r="S1028" s="8"/>
      <c r="T1028" s="12"/>
      <c r="U1028" s="8">
        <v>40</v>
      </c>
      <c r="V1028" s="8"/>
      <c r="W1028" s="8"/>
      <c r="X1028" s="8"/>
      <c r="Y1028" s="8"/>
      <c r="Z1028" s="5">
        <f>Y1028*H1028</f>
        <v>0</v>
      </c>
      <c r="AA1028" s="8"/>
      <c r="AB1028" s="8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</row>
    <row r="1029" spans="1:42" x14ac:dyDescent="0.25">
      <c r="A1029" s="7">
        <v>41612</v>
      </c>
      <c r="B1029" s="8">
        <v>1</v>
      </c>
      <c r="C1029" s="9" t="s">
        <v>48</v>
      </c>
      <c r="D1029" s="9" t="s">
        <v>74</v>
      </c>
      <c r="E1029" s="9" t="s">
        <v>67</v>
      </c>
      <c r="F1029" s="9" t="s">
        <v>110</v>
      </c>
      <c r="G1029" s="11" t="s">
        <v>72</v>
      </c>
      <c r="H1029" s="5">
        <v>1</v>
      </c>
      <c r="I1029" s="22">
        <f t="shared" si="23"/>
        <v>0.05</v>
      </c>
      <c r="J1029" s="9">
        <v>36</v>
      </c>
      <c r="K1029" s="9"/>
      <c r="L1029" s="9"/>
      <c r="M1029" s="8"/>
      <c r="N1029" s="8"/>
      <c r="O1029" s="8"/>
      <c r="P1029" s="8"/>
      <c r="Q1029" s="8"/>
      <c r="R1029" s="8"/>
      <c r="S1029" s="8"/>
      <c r="T1029" s="12"/>
      <c r="U1029" s="8">
        <v>20</v>
      </c>
      <c r="V1029" s="8"/>
      <c r="W1029" s="8"/>
      <c r="X1029" s="8"/>
      <c r="Y1029" s="8"/>
      <c r="Z1029" s="5">
        <f>Y1029*H1029</f>
        <v>0</v>
      </c>
      <c r="AA1029" s="8"/>
      <c r="AB1029" s="8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</row>
    <row r="1030" spans="1:42" x14ac:dyDescent="0.25">
      <c r="A1030" s="7">
        <v>41612</v>
      </c>
      <c r="B1030" s="8">
        <v>1</v>
      </c>
      <c r="C1030" s="9" t="s">
        <v>48</v>
      </c>
      <c r="D1030" s="9" t="s">
        <v>74</v>
      </c>
      <c r="E1030" s="9" t="s">
        <v>67</v>
      </c>
      <c r="F1030" s="9" t="s">
        <v>110</v>
      </c>
      <c r="G1030" s="11" t="s">
        <v>72</v>
      </c>
      <c r="H1030" s="5">
        <v>1</v>
      </c>
      <c r="I1030" s="22">
        <f t="shared" si="23"/>
        <v>0.05</v>
      </c>
      <c r="J1030" s="9">
        <v>36</v>
      </c>
      <c r="K1030" s="9"/>
      <c r="L1030" s="9"/>
      <c r="M1030" s="8"/>
      <c r="N1030" s="8"/>
      <c r="O1030" s="8"/>
      <c r="P1030" s="8"/>
      <c r="Q1030" s="8"/>
      <c r="R1030" s="8"/>
      <c r="S1030" s="8"/>
      <c r="T1030" s="12"/>
      <c r="U1030" s="8">
        <v>5</v>
      </c>
      <c r="V1030" s="8"/>
      <c r="W1030" s="8"/>
      <c r="X1030" s="8"/>
      <c r="Y1030" s="8"/>
      <c r="AA1030" s="8"/>
      <c r="AB1030" s="8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</row>
    <row r="1031" spans="1:42" x14ac:dyDescent="0.25">
      <c r="A1031" s="7">
        <v>41612</v>
      </c>
      <c r="B1031" s="8">
        <v>1</v>
      </c>
      <c r="C1031" s="9" t="s">
        <v>48</v>
      </c>
      <c r="D1031" s="9" t="s">
        <v>74</v>
      </c>
      <c r="E1031" s="9" t="s">
        <v>67</v>
      </c>
      <c r="F1031" s="9" t="s">
        <v>110</v>
      </c>
      <c r="G1031" s="11" t="s">
        <v>72</v>
      </c>
      <c r="H1031" s="5">
        <v>1</v>
      </c>
      <c r="I1031" s="22">
        <f t="shared" si="23"/>
        <v>0.05</v>
      </c>
      <c r="J1031" s="9">
        <v>36</v>
      </c>
      <c r="K1031" s="9"/>
      <c r="L1031" s="9"/>
      <c r="M1031" s="8"/>
      <c r="N1031" s="8"/>
      <c r="O1031" s="8"/>
      <c r="P1031" s="8"/>
      <c r="Q1031" s="8"/>
      <c r="R1031" s="8"/>
      <c r="S1031" s="8"/>
      <c r="T1031" s="12"/>
      <c r="U1031" s="8">
        <v>5</v>
      </c>
      <c r="V1031" s="8"/>
      <c r="W1031" s="8"/>
      <c r="X1031" s="8"/>
      <c r="Y1031" s="8"/>
      <c r="AA1031" s="8"/>
      <c r="AB1031" s="8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</row>
    <row r="1032" spans="1:42" x14ac:dyDescent="0.25">
      <c r="A1032" s="7">
        <v>41612</v>
      </c>
      <c r="B1032" s="8">
        <v>1</v>
      </c>
      <c r="C1032" s="9" t="s">
        <v>48</v>
      </c>
      <c r="D1032" s="9" t="s">
        <v>74</v>
      </c>
      <c r="E1032" s="9" t="s">
        <v>67</v>
      </c>
      <c r="F1032" s="9" t="s">
        <v>110</v>
      </c>
      <c r="G1032" s="11" t="s">
        <v>72</v>
      </c>
      <c r="H1032" s="5">
        <v>1</v>
      </c>
      <c r="I1032" s="22">
        <f t="shared" si="23"/>
        <v>0.05</v>
      </c>
      <c r="J1032" s="9">
        <v>36</v>
      </c>
      <c r="T1032" s="6"/>
      <c r="U1032" s="5">
        <v>5</v>
      </c>
      <c r="Z1032" s="5">
        <f>Y1032*H1032</f>
        <v>0</v>
      </c>
      <c r="AC1032" s="47"/>
    </row>
    <row r="1033" spans="1:42" x14ac:dyDescent="0.25">
      <c r="A1033" s="7">
        <v>41612</v>
      </c>
      <c r="B1033" s="8">
        <v>1</v>
      </c>
      <c r="C1033" s="9" t="s">
        <v>48</v>
      </c>
      <c r="D1033" s="9" t="s">
        <v>74</v>
      </c>
      <c r="E1033" s="9" t="s">
        <v>67</v>
      </c>
      <c r="F1033" s="9" t="s">
        <v>110</v>
      </c>
      <c r="G1033" s="11" t="s">
        <v>73</v>
      </c>
      <c r="H1033" s="5">
        <v>1</v>
      </c>
      <c r="I1033" s="22">
        <f t="shared" si="23"/>
        <v>0.05</v>
      </c>
      <c r="J1033" s="9">
        <v>36</v>
      </c>
      <c r="T1033" s="6"/>
      <c r="U1033" s="5">
        <v>5</v>
      </c>
      <c r="Z1033" s="5">
        <f>Y1033*H1033</f>
        <v>0</v>
      </c>
    </row>
    <row r="1034" spans="1:42" x14ac:dyDescent="0.25">
      <c r="A1034" s="7">
        <v>41612</v>
      </c>
      <c r="B1034" s="8">
        <v>1</v>
      </c>
      <c r="C1034" s="9" t="s">
        <v>48</v>
      </c>
      <c r="D1034" s="9" t="s">
        <v>77</v>
      </c>
      <c r="E1034" s="5" t="s">
        <v>67</v>
      </c>
      <c r="F1034" s="9" t="s">
        <v>110</v>
      </c>
      <c r="G1034" s="11" t="s">
        <v>40</v>
      </c>
      <c r="H1034" s="9">
        <v>1</v>
      </c>
      <c r="I1034" s="22">
        <f t="shared" si="23"/>
        <v>0.05</v>
      </c>
      <c r="J1034" s="9">
        <v>36</v>
      </c>
      <c r="U1034" s="9">
        <v>5</v>
      </c>
      <c r="Z1034" s="5">
        <f>Y1034*H1034</f>
        <v>0</v>
      </c>
    </row>
    <row r="1035" spans="1:42" x14ac:dyDescent="0.25">
      <c r="A1035" s="7">
        <v>41612</v>
      </c>
      <c r="B1035" s="8">
        <v>1</v>
      </c>
      <c r="C1035" s="9" t="s">
        <v>48</v>
      </c>
      <c r="D1035" s="9" t="s">
        <v>77</v>
      </c>
      <c r="E1035" s="5" t="s">
        <v>67</v>
      </c>
      <c r="F1035" s="9" t="s">
        <v>110</v>
      </c>
      <c r="G1035" s="11" t="s">
        <v>40</v>
      </c>
      <c r="H1035" s="9">
        <v>1</v>
      </c>
      <c r="I1035" s="22">
        <f t="shared" si="23"/>
        <v>0.05</v>
      </c>
      <c r="J1035" s="9">
        <v>36</v>
      </c>
      <c r="U1035" s="9">
        <v>5</v>
      </c>
      <c r="Z1035" s="5">
        <f>Y1035*H1035</f>
        <v>0</v>
      </c>
    </row>
    <row r="1036" spans="1:42" x14ac:dyDescent="0.25">
      <c r="A1036" s="7">
        <v>41612</v>
      </c>
      <c r="B1036" s="8">
        <v>1</v>
      </c>
      <c r="C1036" s="9" t="s">
        <v>48</v>
      </c>
      <c r="D1036" s="9" t="s">
        <v>77</v>
      </c>
      <c r="E1036" s="5" t="s">
        <v>67</v>
      </c>
      <c r="F1036" s="9" t="s">
        <v>110</v>
      </c>
      <c r="G1036" s="11" t="s">
        <v>40</v>
      </c>
      <c r="H1036" s="9">
        <v>1</v>
      </c>
      <c r="I1036" s="22">
        <f t="shared" si="23"/>
        <v>0.05</v>
      </c>
      <c r="J1036" s="9">
        <v>36</v>
      </c>
      <c r="U1036" s="9">
        <v>25</v>
      </c>
    </row>
    <row r="1037" spans="1:42" x14ac:dyDescent="0.25">
      <c r="A1037" s="7">
        <v>41612</v>
      </c>
      <c r="B1037" s="8">
        <v>1</v>
      </c>
      <c r="C1037" s="9" t="s">
        <v>48</v>
      </c>
      <c r="D1037" s="9" t="s">
        <v>77</v>
      </c>
      <c r="E1037" s="5" t="s">
        <v>67</v>
      </c>
      <c r="F1037" s="9" t="s">
        <v>110</v>
      </c>
      <c r="G1037" s="11" t="s">
        <v>40</v>
      </c>
      <c r="H1037" s="9">
        <v>1</v>
      </c>
      <c r="I1037" s="22">
        <f t="shared" si="23"/>
        <v>0.05</v>
      </c>
      <c r="J1037" s="9">
        <v>36</v>
      </c>
      <c r="U1037" s="9">
        <v>25</v>
      </c>
      <c r="Z1037" s="5">
        <f t="shared" ref="Z1037:Z1042" si="24">Y1037*H1037</f>
        <v>0</v>
      </c>
    </row>
    <row r="1038" spans="1:42" x14ac:dyDescent="0.25">
      <c r="A1038" s="7">
        <v>41612</v>
      </c>
      <c r="B1038" s="8">
        <v>1</v>
      </c>
      <c r="C1038" s="9" t="s">
        <v>48</v>
      </c>
      <c r="D1038" s="9" t="s">
        <v>77</v>
      </c>
      <c r="E1038" s="5" t="s">
        <v>67</v>
      </c>
      <c r="F1038" s="9" t="s">
        <v>110</v>
      </c>
      <c r="G1038" s="11" t="s">
        <v>40</v>
      </c>
      <c r="H1038" s="9">
        <v>1</v>
      </c>
      <c r="I1038" s="22">
        <f t="shared" si="23"/>
        <v>0.05</v>
      </c>
      <c r="J1038" s="9">
        <v>36</v>
      </c>
      <c r="U1038" s="9">
        <v>20</v>
      </c>
      <c r="Z1038" s="5">
        <f t="shared" si="24"/>
        <v>0</v>
      </c>
    </row>
    <row r="1039" spans="1:42" x14ac:dyDescent="0.25">
      <c r="A1039" s="7">
        <v>41612</v>
      </c>
      <c r="B1039" s="133">
        <v>1</v>
      </c>
      <c r="C1039" s="9" t="s">
        <v>48</v>
      </c>
      <c r="D1039" s="135" t="s">
        <v>77</v>
      </c>
      <c r="E1039" s="136" t="s">
        <v>67</v>
      </c>
      <c r="F1039" s="135" t="s">
        <v>110</v>
      </c>
      <c r="G1039" s="142" t="s">
        <v>40</v>
      </c>
      <c r="H1039" s="135">
        <v>1</v>
      </c>
      <c r="I1039" s="22">
        <f t="shared" si="23"/>
        <v>0.05</v>
      </c>
      <c r="J1039" s="9">
        <v>36</v>
      </c>
      <c r="Q1039" s="136"/>
      <c r="U1039" s="9">
        <v>10</v>
      </c>
      <c r="Z1039" s="5">
        <f t="shared" si="24"/>
        <v>0</v>
      </c>
      <c r="AD1039" s="47"/>
      <c r="AE1039" s="47"/>
      <c r="AF1039" s="47"/>
      <c r="AG1039" s="47"/>
      <c r="AH1039" s="47"/>
      <c r="AI1039" s="47"/>
      <c r="AJ1039" s="47"/>
      <c r="AK1039" s="47"/>
      <c r="AL1039" s="47"/>
      <c r="AM1039" s="47"/>
      <c r="AN1039" s="47"/>
      <c r="AO1039" s="47"/>
      <c r="AP1039" s="47"/>
    </row>
    <row r="1040" spans="1:42" x14ac:dyDescent="0.25">
      <c r="A1040" s="7">
        <v>41612</v>
      </c>
      <c r="B1040" s="8">
        <v>1</v>
      </c>
      <c r="C1040" s="9" t="s">
        <v>48</v>
      </c>
      <c r="D1040" s="9" t="s">
        <v>77</v>
      </c>
      <c r="E1040" s="5" t="s">
        <v>67</v>
      </c>
      <c r="F1040" s="9" t="s">
        <v>110</v>
      </c>
      <c r="G1040" s="11" t="s">
        <v>78</v>
      </c>
      <c r="H1040" s="9">
        <v>1</v>
      </c>
      <c r="I1040" s="22">
        <f t="shared" si="23"/>
        <v>0.05</v>
      </c>
      <c r="J1040" s="9">
        <v>36</v>
      </c>
      <c r="U1040" s="9">
        <v>5</v>
      </c>
      <c r="Z1040" s="5">
        <f t="shared" si="24"/>
        <v>0</v>
      </c>
    </row>
    <row r="1041" spans="1:42" x14ac:dyDescent="0.25">
      <c r="A1041" s="7">
        <v>41612</v>
      </c>
      <c r="B1041" s="8">
        <v>1</v>
      </c>
      <c r="C1041" s="9" t="s">
        <v>48</v>
      </c>
      <c r="D1041" s="9" t="s">
        <v>77</v>
      </c>
      <c r="E1041" s="5" t="s">
        <v>67</v>
      </c>
      <c r="F1041" s="9" t="s">
        <v>110</v>
      </c>
      <c r="G1041" s="11" t="s">
        <v>78</v>
      </c>
      <c r="H1041" s="9">
        <v>1</v>
      </c>
      <c r="I1041" s="22">
        <f t="shared" si="23"/>
        <v>0.05</v>
      </c>
      <c r="J1041" s="9">
        <v>36</v>
      </c>
      <c r="U1041" s="9">
        <v>25</v>
      </c>
      <c r="Z1041" s="5">
        <f t="shared" si="24"/>
        <v>0</v>
      </c>
    </row>
    <row r="1042" spans="1:42" x14ac:dyDescent="0.25">
      <c r="A1042" s="7">
        <v>41612</v>
      </c>
      <c r="B1042" s="8">
        <v>1</v>
      </c>
      <c r="C1042" s="9" t="s">
        <v>48</v>
      </c>
      <c r="D1042" s="9" t="s">
        <v>77</v>
      </c>
      <c r="E1042" s="5" t="s">
        <v>67</v>
      </c>
      <c r="F1042" s="9" t="s">
        <v>110</v>
      </c>
      <c r="G1042" s="11" t="s">
        <v>70</v>
      </c>
      <c r="H1042" s="9">
        <v>1</v>
      </c>
      <c r="I1042" s="22">
        <f t="shared" si="23"/>
        <v>0.05</v>
      </c>
      <c r="J1042" s="9">
        <v>36</v>
      </c>
      <c r="U1042" s="5">
        <v>16</v>
      </c>
      <c r="Z1042" s="5">
        <f t="shared" si="24"/>
        <v>0</v>
      </c>
    </row>
    <row r="1043" spans="1:42" x14ac:dyDescent="0.25">
      <c r="A1043" s="7">
        <v>41612</v>
      </c>
      <c r="B1043" s="8">
        <v>1</v>
      </c>
      <c r="C1043" s="9" t="s">
        <v>48</v>
      </c>
      <c r="D1043" s="9" t="s">
        <v>77</v>
      </c>
      <c r="E1043" s="5" t="s">
        <v>67</v>
      </c>
      <c r="F1043" s="9" t="s">
        <v>110</v>
      </c>
      <c r="G1043" s="11" t="s">
        <v>71</v>
      </c>
      <c r="H1043" s="9">
        <v>1</v>
      </c>
      <c r="I1043" s="22">
        <f t="shared" si="23"/>
        <v>0.05</v>
      </c>
      <c r="J1043" s="9">
        <v>36</v>
      </c>
      <c r="U1043" s="5">
        <v>15</v>
      </c>
    </row>
    <row r="1044" spans="1:42" x14ac:dyDescent="0.25">
      <c r="A1044" s="7">
        <v>41612</v>
      </c>
      <c r="B1044" s="8">
        <v>1</v>
      </c>
      <c r="C1044" s="9" t="s">
        <v>48</v>
      </c>
      <c r="D1044" s="9" t="s">
        <v>77</v>
      </c>
      <c r="E1044" s="5" t="s">
        <v>67</v>
      </c>
      <c r="F1044" s="9" t="s">
        <v>110</v>
      </c>
      <c r="G1044" s="11" t="s">
        <v>71</v>
      </c>
      <c r="H1044" s="9">
        <v>1</v>
      </c>
      <c r="I1044" s="22">
        <f t="shared" si="23"/>
        <v>0.05</v>
      </c>
      <c r="J1044" s="9">
        <v>36</v>
      </c>
      <c r="U1044" s="5">
        <v>15</v>
      </c>
    </row>
    <row r="1045" spans="1:42" x14ac:dyDescent="0.25">
      <c r="A1045" s="7">
        <v>41612</v>
      </c>
      <c r="B1045" s="8">
        <v>1</v>
      </c>
      <c r="C1045" s="9" t="s">
        <v>48</v>
      </c>
      <c r="D1045" s="9" t="s">
        <v>77</v>
      </c>
      <c r="E1045" s="5" t="s">
        <v>67</v>
      </c>
      <c r="F1045" s="9" t="s">
        <v>110</v>
      </c>
      <c r="G1045" s="11" t="s">
        <v>71</v>
      </c>
      <c r="H1045" s="9">
        <v>1</v>
      </c>
      <c r="I1045" s="22">
        <f t="shared" si="23"/>
        <v>0.05</v>
      </c>
      <c r="J1045" s="9">
        <v>36</v>
      </c>
      <c r="U1045" s="5">
        <v>15</v>
      </c>
    </row>
    <row r="1046" spans="1:42" x14ac:dyDescent="0.25">
      <c r="A1046" s="7">
        <v>41612</v>
      </c>
      <c r="B1046" s="8">
        <v>1</v>
      </c>
      <c r="C1046" s="9" t="s">
        <v>48</v>
      </c>
      <c r="D1046" s="9" t="s">
        <v>77</v>
      </c>
      <c r="E1046" s="5" t="s">
        <v>67</v>
      </c>
      <c r="F1046" s="9" t="s">
        <v>110</v>
      </c>
      <c r="G1046" s="11" t="s">
        <v>71</v>
      </c>
      <c r="H1046" s="9">
        <v>1</v>
      </c>
      <c r="I1046" s="22">
        <f t="shared" si="23"/>
        <v>0.05</v>
      </c>
      <c r="J1046" s="9">
        <v>36</v>
      </c>
      <c r="U1046" s="5">
        <v>15</v>
      </c>
    </row>
    <row r="1047" spans="1:42" x14ac:dyDescent="0.25">
      <c r="A1047" s="7">
        <v>41612</v>
      </c>
      <c r="B1047" s="8">
        <v>1</v>
      </c>
      <c r="C1047" s="9" t="s">
        <v>48</v>
      </c>
      <c r="D1047" s="9" t="s">
        <v>77</v>
      </c>
      <c r="E1047" s="5" t="s">
        <v>67</v>
      </c>
      <c r="F1047" s="9" t="s">
        <v>110</v>
      </c>
      <c r="G1047" s="11" t="s">
        <v>71</v>
      </c>
      <c r="H1047" s="9">
        <v>1</v>
      </c>
      <c r="I1047" s="22">
        <f t="shared" si="23"/>
        <v>0.05</v>
      </c>
      <c r="J1047" s="9">
        <v>36</v>
      </c>
      <c r="U1047" s="5">
        <v>15</v>
      </c>
    </row>
    <row r="1048" spans="1:42" x14ac:dyDescent="0.25">
      <c r="A1048" s="7">
        <v>41612</v>
      </c>
      <c r="B1048" s="8">
        <v>1</v>
      </c>
      <c r="C1048" s="9" t="s">
        <v>48</v>
      </c>
      <c r="D1048" s="9" t="s">
        <v>77</v>
      </c>
      <c r="E1048" s="5" t="s">
        <v>67</v>
      </c>
      <c r="F1048" s="9" t="s">
        <v>110</v>
      </c>
      <c r="G1048" s="11" t="s">
        <v>71</v>
      </c>
      <c r="H1048" s="9">
        <v>1</v>
      </c>
      <c r="I1048" s="22">
        <f t="shared" si="23"/>
        <v>0.05</v>
      </c>
      <c r="J1048" s="9">
        <v>36</v>
      </c>
      <c r="U1048" s="5">
        <v>15</v>
      </c>
      <c r="AC1048" s="47"/>
    </row>
    <row r="1049" spans="1:42" x14ac:dyDescent="0.25">
      <c r="A1049" s="7">
        <v>41612</v>
      </c>
      <c r="B1049" s="8">
        <v>1</v>
      </c>
      <c r="C1049" s="9" t="s">
        <v>48</v>
      </c>
      <c r="D1049" s="9" t="s">
        <v>77</v>
      </c>
      <c r="E1049" s="5" t="s">
        <v>67</v>
      </c>
      <c r="F1049" s="9" t="s">
        <v>110</v>
      </c>
      <c r="G1049" s="11" t="s">
        <v>71</v>
      </c>
      <c r="H1049" s="9">
        <v>1</v>
      </c>
      <c r="I1049" s="22">
        <f t="shared" si="23"/>
        <v>0.05</v>
      </c>
      <c r="J1049" s="9">
        <v>36</v>
      </c>
      <c r="U1049" s="5">
        <v>15</v>
      </c>
    </row>
    <row r="1050" spans="1:42" x14ac:dyDescent="0.25">
      <c r="A1050" s="7">
        <v>41612</v>
      </c>
      <c r="B1050" s="8">
        <v>1</v>
      </c>
      <c r="C1050" s="9" t="s">
        <v>48</v>
      </c>
      <c r="D1050" s="9" t="s">
        <v>77</v>
      </c>
      <c r="E1050" s="5" t="s">
        <v>67</v>
      </c>
      <c r="F1050" s="9" t="s">
        <v>110</v>
      </c>
      <c r="G1050" s="11" t="s">
        <v>71</v>
      </c>
      <c r="H1050" s="9">
        <v>1</v>
      </c>
      <c r="I1050" s="22">
        <f t="shared" si="23"/>
        <v>0.05</v>
      </c>
      <c r="J1050" s="9">
        <v>36</v>
      </c>
      <c r="U1050" s="5">
        <v>15</v>
      </c>
    </row>
    <row r="1051" spans="1:42" x14ac:dyDescent="0.25">
      <c r="A1051" s="7">
        <v>41612</v>
      </c>
      <c r="B1051" s="8">
        <v>1</v>
      </c>
      <c r="C1051" s="9" t="s">
        <v>48</v>
      </c>
      <c r="D1051" s="9" t="s">
        <v>77</v>
      </c>
      <c r="E1051" s="5" t="s">
        <v>67</v>
      </c>
      <c r="F1051" s="9" t="s">
        <v>110</v>
      </c>
      <c r="G1051" s="11" t="s">
        <v>71</v>
      </c>
      <c r="H1051" s="9">
        <v>1</v>
      </c>
      <c r="I1051" s="22">
        <f t="shared" si="23"/>
        <v>0.05</v>
      </c>
      <c r="J1051" s="9">
        <v>36</v>
      </c>
      <c r="U1051" s="5">
        <v>15</v>
      </c>
    </row>
    <row r="1052" spans="1:42" x14ac:dyDescent="0.25">
      <c r="A1052" s="7">
        <v>41612</v>
      </c>
      <c r="B1052" s="8">
        <v>1</v>
      </c>
      <c r="C1052" s="9" t="s">
        <v>48</v>
      </c>
      <c r="D1052" s="9" t="s">
        <v>77</v>
      </c>
      <c r="E1052" s="5" t="s">
        <v>67</v>
      </c>
      <c r="F1052" s="9" t="s">
        <v>110</v>
      </c>
      <c r="G1052" s="11" t="s">
        <v>71</v>
      </c>
      <c r="H1052" s="9">
        <v>1</v>
      </c>
      <c r="I1052" s="22">
        <f t="shared" si="23"/>
        <v>0.05</v>
      </c>
      <c r="J1052" s="9">
        <v>36</v>
      </c>
      <c r="U1052" s="5">
        <v>15</v>
      </c>
    </row>
    <row r="1053" spans="1:42" x14ac:dyDescent="0.25">
      <c r="A1053" s="7">
        <v>41612</v>
      </c>
      <c r="B1053" s="8">
        <v>1</v>
      </c>
      <c r="C1053" s="9" t="s">
        <v>48</v>
      </c>
      <c r="D1053" s="9" t="s">
        <v>77</v>
      </c>
      <c r="E1053" s="5" t="s">
        <v>67</v>
      </c>
      <c r="F1053" s="9" t="s">
        <v>110</v>
      </c>
      <c r="G1053" s="11" t="s">
        <v>71</v>
      </c>
      <c r="H1053" s="9">
        <v>1</v>
      </c>
      <c r="I1053" s="22">
        <f t="shared" si="23"/>
        <v>0.05</v>
      </c>
      <c r="J1053" s="9">
        <v>36</v>
      </c>
      <c r="U1053" s="5">
        <v>15</v>
      </c>
      <c r="Z1053" s="5">
        <f>Y1053*H1053</f>
        <v>0</v>
      </c>
    </row>
    <row r="1054" spans="1:42" x14ac:dyDescent="0.25">
      <c r="A1054" s="7">
        <v>41612</v>
      </c>
      <c r="B1054" s="8">
        <v>1</v>
      </c>
      <c r="C1054" s="9" t="s">
        <v>48</v>
      </c>
      <c r="D1054" s="9" t="s">
        <v>77</v>
      </c>
      <c r="E1054" s="5" t="s">
        <v>67</v>
      </c>
      <c r="F1054" s="9" t="s">
        <v>110</v>
      </c>
      <c r="G1054" s="11" t="s">
        <v>71</v>
      </c>
      <c r="H1054" s="9">
        <v>1</v>
      </c>
      <c r="I1054" s="22">
        <f t="shared" si="23"/>
        <v>0.05</v>
      </c>
      <c r="J1054" s="9">
        <v>36</v>
      </c>
      <c r="U1054" s="5">
        <v>50</v>
      </c>
    </row>
    <row r="1055" spans="1:42" x14ac:dyDescent="0.25">
      <c r="A1055" s="7">
        <v>41612</v>
      </c>
      <c r="B1055" s="133">
        <v>1</v>
      </c>
      <c r="C1055" s="9" t="s">
        <v>48</v>
      </c>
      <c r="D1055" s="135" t="s">
        <v>77</v>
      </c>
      <c r="E1055" s="136" t="s">
        <v>67</v>
      </c>
      <c r="F1055" s="135" t="s">
        <v>110</v>
      </c>
      <c r="G1055" s="142" t="s">
        <v>71</v>
      </c>
      <c r="H1055" s="135">
        <v>1</v>
      </c>
      <c r="I1055" s="22">
        <f t="shared" si="23"/>
        <v>0.05</v>
      </c>
      <c r="J1055" s="9">
        <v>36</v>
      </c>
      <c r="Q1055" s="136"/>
      <c r="U1055" s="5">
        <v>50</v>
      </c>
      <c r="AD1055" s="47"/>
      <c r="AE1055" s="47"/>
      <c r="AF1055" s="47"/>
      <c r="AG1055" s="47"/>
      <c r="AH1055" s="47"/>
      <c r="AI1055" s="47"/>
      <c r="AJ1055" s="47"/>
      <c r="AK1055" s="47"/>
      <c r="AL1055" s="47"/>
      <c r="AM1055" s="47"/>
      <c r="AN1055" s="47"/>
      <c r="AO1055" s="47"/>
      <c r="AP1055" s="47"/>
    </row>
    <row r="1056" spans="1:42" x14ac:dyDescent="0.25">
      <c r="A1056" s="7">
        <v>41612</v>
      </c>
      <c r="B1056" s="8">
        <v>1</v>
      </c>
      <c r="C1056" s="9" t="s">
        <v>48</v>
      </c>
      <c r="D1056" s="9" t="s">
        <v>77</v>
      </c>
      <c r="E1056" s="5" t="s">
        <v>67</v>
      </c>
      <c r="F1056" s="9" t="s">
        <v>110</v>
      </c>
      <c r="G1056" s="11" t="s">
        <v>71</v>
      </c>
      <c r="H1056" s="9">
        <v>1</v>
      </c>
      <c r="I1056" s="22">
        <f t="shared" si="23"/>
        <v>0.05</v>
      </c>
      <c r="J1056" s="9">
        <v>36</v>
      </c>
      <c r="U1056" s="5">
        <v>50</v>
      </c>
    </row>
    <row r="1057" spans="1:42" x14ac:dyDescent="0.25">
      <c r="A1057" s="7">
        <v>41612</v>
      </c>
      <c r="B1057" s="8">
        <v>1</v>
      </c>
      <c r="C1057" s="9" t="s">
        <v>48</v>
      </c>
      <c r="D1057" s="9" t="s">
        <v>77</v>
      </c>
      <c r="E1057" s="5" t="s">
        <v>67</v>
      </c>
      <c r="F1057" s="9" t="s">
        <v>110</v>
      </c>
      <c r="G1057" s="11" t="s">
        <v>71</v>
      </c>
      <c r="H1057" s="9">
        <v>1</v>
      </c>
      <c r="I1057" s="22">
        <f t="shared" si="23"/>
        <v>0.05</v>
      </c>
      <c r="J1057" s="9">
        <v>36</v>
      </c>
      <c r="U1057" s="5">
        <v>50</v>
      </c>
    </row>
    <row r="1058" spans="1:42" x14ac:dyDescent="0.25">
      <c r="A1058" s="7">
        <v>41612</v>
      </c>
      <c r="B1058" s="8">
        <v>1</v>
      </c>
      <c r="C1058" s="9" t="s">
        <v>48</v>
      </c>
      <c r="D1058" s="9" t="s">
        <v>77</v>
      </c>
      <c r="E1058" s="5" t="s">
        <v>67</v>
      </c>
      <c r="F1058" s="9" t="s">
        <v>110</v>
      </c>
      <c r="G1058" s="11" t="s">
        <v>71</v>
      </c>
      <c r="H1058" s="9">
        <v>1</v>
      </c>
      <c r="I1058" s="22">
        <f t="shared" si="23"/>
        <v>0.05</v>
      </c>
      <c r="J1058" s="9">
        <v>36</v>
      </c>
      <c r="U1058" s="5">
        <v>50</v>
      </c>
    </row>
    <row r="1059" spans="1:42" x14ac:dyDescent="0.25">
      <c r="A1059" s="7">
        <v>41612</v>
      </c>
      <c r="B1059" s="8">
        <v>1</v>
      </c>
      <c r="C1059" s="9" t="s">
        <v>48</v>
      </c>
      <c r="D1059" s="9" t="s">
        <v>77</v>
      </c>
      <c r="E1059" s="5" t="s">
        <v>67</v>
      </c>
      <c r="F1059" s="9" t="s">
        <v>110</v>
      </c>
      <c r="G1059" s="11" t="s">
        <v>71</v>
      </c>
      <c r="H1059" s="9">
        <v>1</v>
      </c>
      <c r="I1059" s="22">
        <f t="shared" si="23"/>
        <v>0.05</v>
      </c>
      <c r="J1059" s="9">
        <v>36</v>
      </c>
      <c r="U1059" s="5">
        <v>50</v>
      </c>
    </row>
    <row r="1060" spans="1:42" x14ac:dyDescent="0.25">
      <c r="A1060" s="7">
        <v>41612</v>
      </c>
      <c r="B1060" s="8">
        <v>1</v>
      </c>
      <c r="C1060" s="9" t="s">
        <v>48</v>
      </c>
      <c r="D1060" s="9" t="s">
        <v>77</v>
      </c>
      <c r="E1060" s="5" t="s">
        <v>67</v>
      </c>
      <c r="F1060" s="9" t="s">
        <v>110</v>
      </c>
      <c r="G1060" s="11" t="s">
        <v>71</v>
      </c>
      <c r="H1060" s="9">
        <v>1</v>
      </c>
      <c r="I1060" s="22">
        <f t="shared" si="23"/>
        <v>0.05</v>
      </c>
      <c r="J1060" s="9">
        <v>36</v>
      </c>
      <c r="U1060" s="5">
        <v>50</v>
      </c>
      <c r="Z1060" s="5">
        <f>Y1060*H1060</f>
        <v>0</v>
      </c>
    </row>
    <row r="1061" spans="1:42" x14ac:dyDescent="0.25">
      <c r="A1061" s="7">
        <v>41612</v>
      </c>
      <c r="B1061" s="8">
        <v>1</v>
      </c>
      <c r="C1061" s="9" t="s">
        <v>48</v>
      </c>
      <c r="D1061" s="9" t="s">
        <v>77</v>
      </c>
      <c r="E1061" s="5" t="s">
        <v>67</v>
      </c>
      <c r="F1061" s="9" t="s">
        <v>110</v>
      </c>
      <c r="G1061" s="11" t="s">
        <v>71</v>
      </c>
      <c r="H1061" s="9">
        <v>1</v>
      </c>
      <c r="I1061" s="22">
        <f t="shared" si="23"/>
        <v>0.05</v>
      </c>
      <c r="J1061" s="9">
        <v>36</v>
      </c>
      <c r="U1061" s="5">
        <v>10</v>
      </c>
      <c r="AC1061" s="47"/>
    </row>
    <row r="1062" spans="1:42" x14ac:dyDescent="0.25">
      <c r="A1062" s="7">
        <v>41612</v>
      </c>
      <c r="B1062" s="8">
        <v>1</v>
      </c>
      <c r="C1062" s="9" t="s">
        <v>48</v>
      </c>
      <c r="D1062" s="9" t="s">
        <v>77</v>
      </c>
      <c r="E1062" s="5" t="s">
        <v>67</v>
      </c>
      <c r="F1062" s="9" t="s">
        <v>110</v>
      </c>
      <c r="G1062" s="11" t="s">
        <v>71</v>
      </c>
      <c r="H1062" s="9">
        <v>1</v>
      </c>
      <c r="I1062" s="22">
        <f t="shared" si="23"/>
        <v>0.05</v>
      </c>
      <c r="J1062" s="9">
        <v>36</v>
      </c>
      <c r="U1062" s="5">
        <v>10</v>
      </c>
    </row>
    <row r="1063" spans="1:42" x14ac:dyDescent="0.25">
      <c r="A1063" s="7">
        <v>41612</v>
      </c>
      <c r="B1063" s="8">
        <v>1</v>
      </c>
      <c r="C1063" s="9" t="s">
        <v>48</v>
      </c>
      <c r="D1063" s="9" t="s">
        <v>77</v>
      </c>
      <c r="E1063" s="5" t="s">
        <v>67</v>
      </c>
      <c r="F1063" s="9" t="s">
        <v>110</v>
      </c>
      <c r="G1063" s="11" t="s">
        <v>71</v>
      </c>
      <c r="H1063" s="9">
        <v>1</v>
      </c>
      <c r="I1063" s="22">
        <f t="shared" si="23"/>
        <v>0.05</v>
      </c>
      <c r="J1063" s="9">
        <v>36</v>
      </c>
      <c r="U1063" s="5">
        <v>10</v>
      </c>
    </row>
    <row r="1064" spans="1:42" x14ac:dyDescent="0.25">
      <c r="A1064" s="7">
        <v>41612</v>
      </c>
      <c r="B1064" s="8">
        <v>1</v>
      </c>
      <c r="C1064" s="9" t="s">
        <v>48</v>
      </c>
      <c r="D1064" s="9" t="s">
        <v>77</v>
      </c>
      <c r="E1064" s="5" t="s">
        <v>67</v>
      </c>
      <c r="F1064" s="9" t="s">
        <v>110</v>
      </c>
      <c r="G1064" s="11" t="s">
        <v>71</v>
      </c>
      <c r="H1064" s="9">
        <v>1</v>
      </c>
      <c r="I1064" s="22">
        <f t="shared" si="23"/>
        <v>0.05</v>
      </c>
      <c r="J1064" s="9">
        <v>36</v>
      </c>
      <c r="U1064" s="5">
        <v>10</v>
      </c>
    </row>
    <row r="1065" spans="1:42" x14ac:dyDescent="0.25">
      <c r="A1065" s="7">
        <v>41612</v>
      </c>
      <c r="B1065" s="8">
        <v>1</v>
      </c>
      <c r="C1065" s="9" t="s">
        <v>48</v>
      </c>
      <c r="D1065" s="9" t="s">
        <v>77</v>
      </c>
      <c r="E1065" s="5" t="s">
        <v>67</v>
      </c>
      <c r="F1065" s="9" t="s">
        <v>110</v>
      </c>
      <c r="G1065" s="11" t="s">
        <v>71</v>
      </c>
      <c r="H1065" s="9">
        <v>1</v>
      </c>
      <c r="I1065" s="22">
        <f t="shared" si="23"/>
        <v>0.05</v>
      </c>
      <c r="J1065" s="9">
        <v>36</v>
      </c>
      <c r="U1065" s="5">
        <v>10</v>
      </c>
    </row>
    <row r="1066" spans="1:42" x14ac:dyDescent="0.25">
      <c r="A1066" s="7">
        <v>41612</v>
      </c>
      <c r="B1066" s="8">
        <v>1</v>
      </c>
      <c r="C1066" s="9" t="s">
        <v>48</v>
      </c>
      <c r="D1066" s="9" t="s">
        <v>77</v>
      </c>
      <c r="E1066" s="5" t="s">
        <v>67</v>
      </c>
      <c r="F1066" s="9" t="s">
        <v>110</v>
      </c>
      <c r="G1066" s="11" t="s">
        <v>71</v>
      </c>
      <c r="H1066" s="9">
        <v>1</v>
      </c>
      <c r="I1066" s="22">
        <f t="shared" si="23"/>
        <v>0.05</v>
      </c>
      <c r="J1066" s="9">
        <v>36</v>
      </c>
      <c r="U1066" s="5">
        <v>10</v>
      </c>
    </row>
    <row r="1067" spans="1:42" x14ac:dyDescent="0.25">
      <c r="A1067" s="7">
        <v>41612</v>
      </c>
      <c r="B1067" s="8">
        <v>1</v>
      </c>
      <c r="C1067" s="9" t="s">
        <v>48</v>
      </c>
      <c r="D1067" s="9" t="s">
        <v>77</v>
      </c>
      <c r="E1067" s="5" t="s">
        <v>67</v>
      </c>
      <c r="F1067" s="9" t="s">
        <v>110</v>
      </c>
      <c r="G1067" s="11" t="s">
        <v>71</v>
      </c>
      <c r="H1067" s="9">
        <v>1</v>
      </c>
      <c r="I1067" s="22">
        <f t="shared" si="23"/>
        <v>0.05</v>
      </c>
      <c r="J1067" s="9">
        <v>36</v>
      </c>
      <c r="U1067" s="5">
        <v>10</v>
      </c>
    </row>
    <row r="1068" spans="1:42" x14ac:dyDescent="0.25">
      <c r="A1068" s="7">
        <v>41612</v>
      </c>
      <c r="B1068" s="133">
        <v>1</v>
      </c>
      <c r="C1068" s="9" t="s">
        <v>48</v>
      </c>
      <c r="D1068" s="135" t="s">
        <v>77</v>
      </c>
      <c r="E1068" s="136" t="s">
        <v>67</v>
      </c>
      <c r="F1068" s="135" t="s">
        <v>110</v>
      </c>
      <c r="G1068" s="142" t="s">
        <v>71</v>
      </c>
      <c r="H1068" s="135">
        <v>1</v>
      </c>
      <c r="I1068" s="22">
        <f t="shared" si="23"/>
        <v>0.05</v>
      </c>
      <c r="J1068" s="9">
        <v>36</v>
      </c>
      <c r="Q1068" s="136"/>
      <c r="U1068" s="5">
        <v>10</v>
      </c>
      <c r="AD1068" s="47"/>
      <c r="AE1068" s="47"/>
      <c r="AF1068" s="47"/>
      <c r="AG1068" s="47"/>
      <c r="AH1068" s="47"/>
      <c r="AI1068" s="47"/>
      <c r="AJ1068" s="47"/>
      <c r="AK1068" s="47"/>
      <c r="AL1068" s="47"/>
      <c r="AM1068" s="47"/>
      <c r="AN1068" s="47"/>
      <c r="AO1068" s="47"/>
      <c r="AP1068" s="47"/>
    </row>
    <row r="1069" spans="1:42" x14ac:dyDescent="0.25">
      <c r="A1069" s="7">
        <v>41612</v>
      </c>
      <c r="B1069" s="8">
        <v>1</v>
      </c>
      <c r="C1069" s="9" t="s">
        <v>48</v>
      </c>
      <c r="D1069" s="9" t="s">
        <v>77</v>
      </c>
      <c r="E1069" s="5" t="s">
        <v>67</v>
      </c>
      <c r="F1069" s="9" t="s">
        <v>110</v>
      </c>
      <c r="G1069" s="11" t="s">
        <v>71</v>
      </c>
      <c r="H1069" s="9">
        <v>1</v>
      </c>
      <c r="I1069" s="22">
        <f t="shared" si="23"/>
        <v>0.05</v>
      </c>
      <c r="J1069" s="9">
        <v>36</v>
      </c>
      <c r="U1069" s="5">
        <v>10</v>
      </c>
    </row>
    <row r="1070" spans="1:42" x14ac:dyDescent="0.25">
      <c r="A1070" s="7">
        <v>41612</v>
      </c>
      <c r="B1070" s="8">
        <v>1</v>
      </c>
      <c r="C1070" s="9" t="s">
        <v>48</v>
      </c>
      <c r="D1070" s="9" t="s">
        <v>77</v>
      </c>
      <c r="E1070" s="5" t="s">
        <v>67</v>
      </c>
      <c r="F1070" s="9" t="s">
        <v>110</v>
      </c>
      <c r="G1070" s="11" t="s">
        <v>71</v>
      </c>
      <c r="H1070" s="9">
        <v>1</v>
      </c>
      <c r="I1070" s="22">
        <f t="shared" si="23"/>
        <v>0.05</v>
      </c>
      <c r="J1070" s="9">
        <v>36</v>
      </c>
      <c r="U1070" s="5">
        <v>10</v>
      </c>
    </row>
    <row r="1071" spans="1:42" x14ac:dyDescent="0.25">
      <c r="A1071" s="7">
        <v>41612</v>
      </c>
      <c r="B1071" s="8">
        <v>1</v>
      </c>
      <c r="C1071" s="9" t="s">
        <v>48</v>
      </c>
      <c r="D1071" s="9" t="s">
        <v>77</v>
      </c>
      <c r="E1071" s="5" t="s">
        <v>67</v>
      </c>
      <c r="F1071" s="9" t="s">
        <v>110</v>
      </c>
      <c r="G1071" s="11" t="s">
        <v>71</v>
      </c>
      <c r="H1071" s="9">
        <v>1</v>
      </c>
      <c r="I1071" s="22">
        <f t="shared" si="23"/>
        <v>0.05</v>
      </c>
      <c r="J1071" s="9">
        <v>36</v>
      </c>
      <c r="U1071" s="5">
        <v>10</v>
      </c>
    </row>
    <row r="1072" spans="1:42" x14ac:dyDescent="0.25">
      <c r="A1072" s="7">
        <v>41612</v>
      </c>
      <c r="B1072" s="8">
        <v>1</v>
      </c>
      <c r="C1072" s="9" t="s">
        <v>48</v>
      </c>
      <c r="D1072" s="9" t="s">
        <v>77</v>
      </c>
      <c r="E1072" s="5" t="s">
        <v>67</v>
      </c>
      <c r="F1072" s="9" t="s">
        <v>110</v>
      </c>
      <c r="G1072" s="11" t="s">
        <v>71</v>
      </c>
      <c r="H1072" s="9">
        <v>1</v>
      </c>
      <c r="I1072" s="22">
        <f t="shared" si="23"/>
        <v>0.05</v>
      </c>
      <c r="J1072" s="9">
        <v>36</v>
      </c>
      <c r="U1072" s="5">
        <v>10</v>
      </c>
    </row>
    <row r="1073" spans="1:42" x14ac:dyDescent="0.25">
      <c r="A1073" s="7">
        <v>41612</v>
      </c>
      <c r="B1073" s="8">
        <v>1</v>
      </c>
      <c r="C1073" s="9" t="s">
        <v>48</v>
      </c>
      <c r="D1073" s="9" t="s">
        <v>77</v>
      </c>
      <c r="E1073" s="5" t="s">
        <v>67</v>
      </c>
      <c r="F1073" s="9" t="s">
        <v>110</v>
      </c>
      <c r="G1073" s="11" t="s">
        <v>71</v>
      </c>
      <c r="H1073" s="9">
        <v>1</v>
      </c>
      <c r="I1073" s="22">
        <f t="shared" si="23"/>
        <v>0.05</v>
      </c>
      <c r="J1073" s="9">
        <v>36</v>
      </c>
      <c r="U1073" s="5">
        <v>10</v>
      </c>
    </row>
    <row r="1074" spans="1:42" x14ac:dyDescent="0.25">
      <c r="A1074" s="7">
        <v>41612</v>
      </c>
      <c r="B1074" s="8">
        <v>1</v>
      </c>
      <c r="C1074" s="9" t="s">
        <v>48</v>
      </c>
      <c r="D1074" s="9" t="s">
        <v>77</v>
      </c>
      <c r="E1074" s="5" t="s">
        <v>67</v>
      </c>
      <c r="F1074" s="9" t="s">
        <v>110</v>
      </c>
      <c r="G1074" s="11" t="s">
        <v>71</v>
      </c>
      <c r="H1074" s="9">
        <v>1</v>
      </c>
      <c r="I1074" s="22">
        <f t="shared" si="23"/>
        <v>0.05</v>
      </c>
      <c r="J1074" s="9">
        <v>36</v>
      </c>
      <c r="U1074" s="5">
        <v>10</v>
      </c>
    </row>
    <row r="1075" spans="1:42" x14ac:dyDescent="0.25">
      <c r="A1075" s="7">
        <v>41612</v>
      </c>
      <c r="B1075" s="8">
        <v>1</v>
      </c>
      <c r="C1075" s="9" t="s">
        <v>48</v>
      </c>
      <c r="D1075" s="9" t="s">
        <v>77</v>
      </c>
      <c r="E1075" s="5" t="s">
        <v>67</v>
      </c>
      <c r="F1075" s="9" t="s">
        <v>110</v>
      </c>
      <c r="G1075" s="11" t="s">
        <v>71</v>
      </c>
      <c r="H1075" s="9">
        <v>1</v>
      </c>
      <c r="I1075" s="22">
        <f t="shared" si="23"/>
        <v>0.05</v>
      </c>
      <c r="J1075" s="9">
        <v>36</v>
      </c>
      <c r="U1075" s="5">
        <v>10</v>
      </c>
      <c r="AC1075" s="47"/>
    </row>
    <row r="1076" spans="1:42" x14ac:dyDescent="0.25">
      <c r="A1076" s="7">
        <v>41612</v>
      </c>
      <c r="B1076" s="8">
        <v>1</v>
      </c>
      <c r="C1076" s="9" t="s">
        <v>48</v>
      </c>
      <c r="D1076" s="9" t="s">
        <v>77</v>
      </c>
      <c r="E1076" s="5" t="s">
        <v>67</v>
      </c>
      <c r="F1076" s="9" t="s">
        <v>110</v>
      </c>
      <c r="G1076" s="11" t="s">
        <v>71</v>
      </c>
      <c r="H1076" s="9">
        <v>1</v>
      </c>
      <c r="I1076" s="22">
        <f t="shared" si="23"/>
        <v>0.05</v>
      </c>
      <c r="J1076" s="9">
        <v>36</v>
      </c>
      <c r="U1076" s="5">
        <v>10</v>
      </c>
    </row>
    <row r="1077" spans="1:42" x14ac:dyDescent="0.25">
      <c r="A1077" s="7">
        <v>41612</v>
      </c>
      <c r="B1077" s="8">
        <v>1</v>
      </c>
      <c r="C1077" s="9" t="s">
        <v>48</v>
      </c>
      <c r="D1077" s="9" t="s">
        <v>77</v>
      </c>
      <c r="E1077" s="5" t="s">
        <v>67</v>
      </c>
      <c r="F1077" s="9" t="s">
        <v>110</v>
      </c>
      <c r="G1077" s="11" t="s">
        <v>71</v>
      </c>
      <c r="H1077" s="9">
        <v>1</v>
      </c>
      <c r="I1077" s="22">
        <f t="shared" si="23"/>
        <v>0.05</v>
      </c>
      <c r="J1077" s="9">
        <v>36</v>
      </c>
      <c r="U1077" s="5">
        <v>10</v>
      </c>
    </row>
    <row r="1078" spans="1:42" x14ac:dyDescent="0.25">
      <c r="A1078" s="7">
        <v>41612</v>
      </c>
      <c r="B1078" s="8">
        <v>1</v>
      </c>
      <c r="C1078" s="9" t="s">
        <v>48</v>
      </c>
      <c r="D1078" s="9" t="s">
        <v>77</v>
      </c>
      <c r="E1078" s="5" t="s">
        <v>67</v>
      </c>
      <c r="F1078" s="9" t="s">
        <v>110</v>
      </c>
      <c r="G1078" s="11" t="s">
        <v>71</v>
      </c>
      <c r="H1078" s="9">
        <v>1</v>
      </c>
      <c r="I1078" s="22">
        <f t="shared" si="23"/>
        <v>0.05</v>
      </c>
      <c r="J1078" s="9">
        <v>36</v>
      </c>
      <c r="U1078" s="5">
        <v>10</v>
      </c>
    </row>
    <row r="1079" spans="1:42" x14ac:dyDescent="0.25">
      <c r="A1079" s="7">
        <v>41612</v>
      </c>
      <c r="B1079" s="8">
        <v>1</v>
      </c>
      <c r="C1079" s="9" t="s">
        <v>48</v>
      </c>
      <c r="D1079" s="9" t="s">
        <v>77</v>
      </c>
      <c r="E1079" s="5" t="s">
        <v>67</v>
      </c>
      <c r="F1079" s="9" t="s">
        <v>110</v>
      </c>
      <c r="G1079" s="11" t="s">
        <v>71</v>
      </c>
      <c r="H1079" s="9">
        <v>1</v>
      </c>
      <c r="I1079" s="22">
        <f t="shared" si="23"/>
        <v>0.05</v>
      </c>
      <c r="J1079" s="9">
        <v>36</v>
      </c>
      <c r="U1079" s="5">
        <v>10</v>
      </c>
    </row>
    <row r="1080" spans="1:42" x14ac:dyDescent="0.25">
      <c r="A1080" s="7">
        <v>41612</v>
      </c>
      <c r="B1080" s="133">
        <v>1</v>
      </c>
      <c r="C1080" s="9" t="s">
        <v>48</v>
      </c>
      <c r="D1080" s="135" t="s">
        <v>77</v>
      </c>
      <c r="E1080" s="136" t="s">
        <v>67</v>
      </c>
      <c r="F1080" s="135" t="s">
        <v>110</v>
      </c>
      <c r="G1080" s="142" t="s">
        <v>71</v>
      </c>
      <c r="H1080" s="135">
        <v>1</v>
      </c>
      <c r="I1080" s="22">
        <f t="shared" si="23"/>
        <v>0.05</v>
      </c>
      <c r="J1080" s="9">
        <v>36</v>
      </c>
      <c r="Q1080" s="136"/>
      <c r="U1080" s="5">
        <v>10</v>
      </c>
      <c r="Z1080" s="5">
        <f>Y1080*H1080</f>
        <v>0</v>
      </c>
      <c r="AD1080" s="47"/>
      <c r="AE1080" s="47"/>
      <c r="AF1080" s="47"/>
      <c r="AG1080" s="47"/>
      <c r="AH1080" s="47"/>
      <c r="AI1080" s="47"/>
      <c r="AJ1080" s="47"/>
      <c r="AK1080" s="47"/>
      <c r="AL1080" s="47"/>
      <c r="AM1080" s="47"/>
      <c r="AN1080" s="47"/>
      <c r="AO1080" s="47"/>
      <c r="AP1080" s="47"/>
    </row>
    <row r="1081" spans="1:42" x14ac:dyDescent="0.25">
      <c r="A1081" s="7">
        <v>41612</v>
      </c>
      <c r="B1081" s="8">
        <v>1</v>
      </c>
      <c r="C1081" s="9" t="s">
        <v>48</v>
      </c>
      <c r="D1081" s="9" t="s">
        <v>77</v>
      </c>
      <c r="E1081" s="5" t="s">
        <v>67</v>
      </c>
      <c r="F1081" s="9" t="s">
        <v>110</v>
      </c>
      <c r="G1081" s="11" t="s">
        <v>71</v>
      </c>
      <c r="H1081" s="9">
        <v>1</v>
      </c>
      <c r="I1081" s="22">
        <f t="shared" si="23"/>
        <v>0.05</v>
      </c>
      <c r="J1081" s="9">
        <v>36</v>
      </c>
      <c r="U1081" s="5">
        <v>5</v>
      </c>
    </row>
    <row r="1082" spans="1:42" x14ac:dyDescent="0.25">
      <c r="A1082" s="7">
        <v>41612</v>
      </c>
      <c r="B1082" s="8">
        <v>1</v>
      </c>
      <c r="C1082" s="9" t="s">
        <v>48</v>
      </c>
      <c r="D1082" s="9" t="s">
        <v>77</v>
      </c>
      <c r="E1082" s="5" t="s">
        <v>67</v>
      </c>
      <c r="F1082" s="9" t="s">
        <v>110</v>
      </c>
      <c r="G1082" s="11" t="s">
        <v>71</v>
      </c>
      <c r="H1082" s="9">
        <v>1</v>
      </c>
      <c r="I1082" s="22">
        <f t="shared" si="23"/>
        <v>0.05</v>
      </c>
      <c r="J1082" s="9">
        <v>36</v>
      </c>
      <c r="U1082" s="5">
        <v>5</v>
      </c>
    </row>
    <row r="1083" spans="1:42" x14ac:dyDescent="0.25">
      <c r="A1083" s="7">
        <v>41612</v>
      </c>
      <c r="B1083" s="8">
        <v>1</v>
      </c>
      <c r="C1083" s="9" t="s">
        <v>48</v>
      </c>
      <c r="D1083" s="9" t="s">
        <v>77</v>
      </c>
      <c r="E1083" s="5" t="s">
        <v>67</v>
      </c>
      <c r="F1083" s="9" t="s">
        <v>110</v>
      </c>
      <c r="G1083" s="11" t="s">
        <v>71</v>
      </c>
      <c r="H1083" s="9">
        <v>1</v>
      </c>
      <c r="I1083" s="22">
        <f t="shared" si="23"/>
        <v>0.05</v>
      </c>
      <c r="J1083" s="9">
        <v>36</v>
      </c>
      <c r="U1083" s="5">
        <v>5</v>
      </c>
    </row>
    <row r="1084" spans="1:42" x14ac:dyDescent="0.25">
      <c r="A1084" s="7">
        <v>41612</v>
      </c>
      <c r="B1084" s="8">
        <v>1</v>
      </c>
      <c r="C1084" s="9" t="s">
        <v>48</v>
      </c>
      <c r="D1084" s="9" t="s">
        <v>77</v>
      </c>
      <c r="E1084" s="5" t="s">
        <v>67</v>
      </c>
      <c r="F1084" s="9" t="s">
        <v>110</v>
      </c>
      <c r="G1084" s="11" t="s">
        <v>71</v>
      </c>
      <c r="H1084" s="9">
        <v>1</v>
      </c>
      <c r="I1084" s="22">
        <f t="shared" si="23"/>
        <v>0.05</v>
      </c>
      <c r="J1084" s="9">
        <v>36</v>
      </c>
      <c r="U1084" s="5">
        <v>5</v>
      </c>
    </row>
    <row r="1085" spans="1:42" x14ac:dyDescent="0.25">
      <c r="A1085" s="7">
        <v>41612</v>
      </c>
      <c r="B1085" s="8">
        <v>1</v>
      </c>
      <c r="C1085" s="9" t="s">
        <v>48</v>
      </c>
      <c r="D1085" s="9" t="s">
        <v>77</v>
      </c>
      <c r="E1085" s="5" t="s">
        <v>67</v>
      </c>
      <c r="F1085" s="9" t="s">
        <v>110</v>
      </c>
      <c r="G1085" s="11" t="s">
        <v>71</v>
      </c>
      <c r="H1085" s="9">
        <v>1</v>
      </c>
      <c r="I1085" s="22">
        <f t="shared" si="23"/>
        <v>0.05</v>
      </c>
      <c r="J1085" s="9">
        <v>36</v>
      </c>
      <c r="U1085" s="5">
        <v>5</v>
      </c>
    </row>
    <row r="1086" spans="1:42" x14ac:dyDescent="0.25">
      <c r="A1086" s="7">
        <v>41612</v>
      </c>
      <c r="B1086" s="8">
        <v>1</v>
      </c>
      <c r="C1086" s="9" t="s">
        <v>48</v>
      </c>
      <c r="D1086" s="9" t="s">
        <v>77</v>
      </c>
      <c r="E1086" s="5" t="s">
        <v>67</v>
      </c>
      <c r="F1086" s="9" t="s">
        <v>110</v>
      </c>
      <c r="G1086" s="11" t="s">
        <v>71</v>
      </c>
      <c r="H1086" s="9">
        <v>1</v>
      </c>
      <c r="I1086" s="22">
        <f t="shared" si="23"/>
        <v>0.05</v>
      </c>
      <c r="J1086" s="9">
        <v>36</v>
      </c>
      <c r="U1086" s="5">
        <v>5</v>
      </c>
    </row>
    <row r="1087" spans="1:42" x14ac:dyDescent="0.25">
      <c r="A1087" s="7">
        <v>41612</v>
      </c>
      <c r="B1087" s="8">
        <v>1</v>
      </c>
      <c r="C1087" s="9" t="s">
        <v>48</v>
      </c>
      <c r="D1087" s="9" t="s">
        <v>77</v>
      </c>
      <c r="E1087" s="5" t="s">
        <v>67</v>
      </c>
      <c r="F1087" s="9" t="s">
        <v>110</v>
      </c>
      <c r="G1087" s="11" t="s">
        <v>71</v>
      </c>
      <c r="H1087" s="9">
        <v>1</v>
      </c>
      <c r="I1087" s="22">
        <f t="shared" si="23"/>
        <v>0.05</v>
      </c>
      <c r="J1087" s="9">
        <v>36</v>
      </c>
      <c r="U1087" s="5">
        <v>5</v>
      </c>
    </row>
    <row r="1088" spans="1:42" x14ac:dyDescent="0.25">
      <c r="A1088" s="7">
        <v>41612</v>
      </c>
      <c r="B1088" s="8">
        <v>1</v>
      </c>
      <c r="C1088" s="9" t="s">
        <v>48</v>
      </c>
      <c r="D1088" s="9" t="s">
        <v>77</v>
      </c>
      <c r="E1088" s="5" t="s">
        <v>67</v>
      </c>
      <c r="F1088" s="9" t="s">
        <v>110</v>
      </c>
      <c r="G1088" s="11" t="s">
        <v>71</v>
      </c>
      <c r="H1088" s="9">
        <v>1</v>
      </c>
      <c r="I1088" s="22">
        <f t="shared" si="23"/>
        <v>0.05</v>
      </c>
      <c r="J1088" s="9">
        <v>36</v>
      </c>
      <c r="U1088" s="5">
        <v>5</v>
      </c>
    </row>
    <row r="1089" spans="1:29" x14ac:dyDescent="0.25">
      <c r="A1089" s="7">
        <v>41612</v>
      </c>
      <c r="B1089" s="8">
        <v>1</v>
      </c>
      <c r="C1089" s="9" t="s">
        <v>48</v>
      </c>
      <c r="D1089" s="9" t="s">
        <v>77</v>
      </c>
      <c r="E1089" s="5" t="s">
        <v>67</v>
      </c>
      <c r="F1089" s="9" t="s">
        <v>110</v>
      </c>
      <c r="G1089" s="11" t="s">
        <v>71</v>
      </c>
      <c r="H1089" s="9">
        <v>1</v>
      </c>
      <c r="I1089" s="22">
        <f t="shared" si="23"/>
        <v>0.05</v>
      </c>
      <c r="J1089" s="9">
        <v>36</v>
      </c>
      <c r="U1089" s="5">
        <v>5</v>
      </c>
      <c r="AC1089" s="47"/>
    </row>
    <row r="1090" spans="1:29" x14ac:dyDescent="0.25">
      <c r="A1090" s="7">
        <v>41612</v>
      </c>
      <c r="B1090" s="8">
        <v>1</v>
      </c>
      <c r="C1090" s="9" t="s">
        <v>48</v>
      </c>
      <c r="D1090" s="9" t="s">
        <v>77</v>
      </c>
      <c r="E1090" s="5" t="s">
        <v>67</v>
      </c>
      <c r="F1090" s="9" t="s">
        <v>110</v>
      </c>
      <c r="G1090" s="11" t="s">
        <v>71</v>
      </c>
      <c r="H1090" s="9">
        <v>1</v>
      </c>
      <c r="I1090" s="22">
        <f t="shared" ref="I1090:I1153" si="25">H1090/20</f>
        <v>0.05</v>
      </c>
      <c r="J1090" s="9">
        <v>36</v>
      </c>
      <c r="U1090" s="5">
        <v>5</v>
      </c>
    </row>
    <row r="1091" spans="1:29" x14ac:dyDescent="0.25">
      <c r="A1091" s="7">
        <v>41612</v>
      </c>
      <c r="B1091" s="8">
        <v>1</v>
      </c>
      <c r="C1091" s="9" t="s">
        <v>48</v>
      </c>
      <c r="D1091" s="9" t="s">
        <v>77</v>
      </c>
      <c r="E1091" s="5" t="s">
        <v>67</v>
      </c>
      <c r="F1091" s="9" t="s">
        <v>110</v>
      </c>
      <c r="G1091" s="11" t="s">
        <v>71</v>
      </c>
      <c r="H1091" s="9">
        <v>1</v>
      </c>
      <c r="I1091" s="22">
        <f t="shared" si="25"/>
        <v>0.05</v>
      </c>
      <c r="J1091" s="9">
        <v>36</v>
      </c>
      <c r="U1091" s="5">
        <v>5</v>
      </c>
    </row>
    <row r="1092" spans="1:29" x14ac:dyDescent="0.25">
      <c r="A1092" s="7">
        <v>41612</v>
      </c>
      <c r="B1092" s="8">
        <v>1</v>
      </c>
      <c r="C1092" s="9" t="s">
        <v>48</v>
      </c>
      <c r="D1092" s="9" t="s">
        <v>77</v>
      </c>
      <c r="E1092" s="5" t="s">
        <v>67</v>
      </c>
      <c r="F1092" s="9" t="s">
        <v>110</v>
      </c>
      <c r="G1092" s="11" t="s">
        <v>71</v>
      </c>
      <c r="H1092" s="9">
        <v>1</v>
      </c>
      <c r="I1092" s="22">
        <f t="shared" si="25"/>
        <v>0.05</v>
      </c>
      <c r="J1092" s="9">
        <v>36</v>
      </c>
      <c r="U1092" s="5">
        <v>5</v>
      </c>
    </row>
    <row r="1093" spans="1:29" x14ac:dyDescent="0.25">
      <c r="A1093" s="7">
        <v>41612</v>
      </c>
      <c r="B1093" s="8">
        <v>1</v>
      </c>
      <c r="C1093" s="9" t="s">
        <v>48</v>
      </c>
      <c r="D1093" s="9" t="s">
        <v>77</v>
      </c>
      <c r="E1093" s="5" t="s">
        <v>67</v>
      </c>
      <c r="F1093" s="9" t="s">
        <v>110</v>
      </c>
      <c r="G1093" s="11" t="s">
        <v>71</v>
      </c>
      <c r="H1093" s="9">
        <v>1</v>
      </c>
      <c r="I1093" s="22">
        <f t="shared" si="25"/>
        <v>0.05</v>
      </c>
      <c r="J1093" s="9">
        <v>36</v>
      </c>
      <c r="U1093" s="5">
        <v>5</v>
      </c>
    </row>
    <row r="1094" spans="1:29" x14ac:dyDescent="0.25">
      <c r="A1094" s="7">
        <v>41612</v>
      </c>
      <c r="B1094" s="8">
        <v>1</v>
      </c>
      <c r="C1094" s="9" t="s">
        <v>48</v>
      </c>
      <c r="D1094" s="9" t="s">
        <v>77</v>
      </c>
      <c r="E1094" s="5" t="s">
        <v>67</v>
      </c>
      <c r="F1094" s="9" t="s">
        <v>110</v>
      </c>
      <c r="G1094" s="11" t="s">
        <v>71</v>
      </c>
      <c r="H1094" s="9">
        <v>1</v>
      </c>
      <c r="I1094" s="22">
        <f t="shared" si="25"/>
        <v>0.05</v>
      </c>
      <c r="J1094" s="9">
        <v>36</v>
      </c>
      <c r="U1094" s="5">
        <v>5</v>
      </c>
    </row>
    <row r="1095" spans="1:29" x14ac:dyDescent="0.25">
      <c r="A1095" s="7">
        <v>41612</v>
      </c>
      <c r="B1095" s="8">
        <v>1</v>
      </c>
      <c r="C1095" s="9" t="s">
        <v>48</v>
      </c>
      <c r="D1095" s="9" t="s">
        <v>77</v>
      </c>
      <c r="E1095" s="5" t="s">
        <v>67</v>
      </c>
      <c r="F1095" s="9" t="s">
        <v>110</v>
      </c>
      <c r="G1095" s="11" t="s">
        <v>71</v>
      </c>
      <c r="H1095" s="9">
        <v>1</v>
      </c>
      <c r="I1095" s="22">
        <f t="shared" si="25"/>
        <v>0.05</v>
      </c>
      <c r="J1095" s="9">
        <v>36</v>
      </c>
      <c r="U1095" s="5">
        <v>5</v>
      </c>
    </row>
    <row r="1096" spans="1:29" x14ac:dyDescent="0.25">
      <c r="A1096" s="7">
        <v>41612</v>
      </c>
      <c r="B1096" s="8">
        <v>1</v>
      </c>
      <c r="C1096" s="9" t="s">
        <v>48</v>
      </c>
      <c r="D1096" s="9" t="s">
        <v>77</v>
      </c>
      <c r="E1096" s="5" t="s">
        <v>67</v>
      </c>
      <c r="F1096" s="9" t="s">
        <v>110</v>
      </c>
      <c r="G1096" s="11" t="s">
        <v>71</v>
      </c>
      <c r="H1096" s="9">
        <v>1</v>
      </c>
      <c r="I1096" s="22">
        <f t="shared" si="25"/>
        <v>0.05</v>
      </c>
      <c r="J1096" s="9">
        <v>36</v>
      </c>
      <c r="U1096" s="5">
        <v>5</v>
      </c>
    </row>
    <row r="1097" spans="1:29" x14ac:dyDescent="0.25">
      <c r="A1097" s="7">
        <v>41612</v>
      </c>
      <c r="B1097" s="8">
        <v>1</v>
      </c>
      <c r="C1097" s="9" t="s">
        <v>48</v>
      </c>
      <c r="D1097" s="9" t="s">
        <v>77</v>
      </c>
      <c r="E1097" s="5" t="s">
        <v>67</v>
      </c>
      <c r="F1097" s="9" t="s">
        <v>110</v>
      </c>
      <c r="G1097" s="11" t="s">
        <v>71</v>
      </c>
      <c r="H1097" s="9">
        <v>1</v>
      </c>
      <c r="I1097" s="22">
        <f t="shared" si="25"/>
        <v>0.05</v>
      </c>
      <c r="J1097" s="9">
        <v>36</v>
      </c>
      <c r="U1097" s="5">
        <v>5</v>
      </c>
    </row>
    <row r="1098" spans="1:29" x14ac:dyDescent="0.25">
      <c r="A1098" s="7">
        <v>41612</v>
      </c>
      <c r="B1098" s="8">
        <v>1</v>
      </c>
      <c r="C1098" s="9" t="s">
        <v>48</v>
      </c>
      <c r="D1098" s="9" t="s">
        <v>77</v>
      </c>
      <c r="E1098" s="5" t="s">
        <v>67</v>
      </c>
      <c r="F1098" s="9" t="s">
        <v>110</v>
      </c>
      <c r="G1098" s="11" t="s">
        <v>71</v>
      </c>
      <c r="H1098" s="9">
        <v>1</v>
      </c>
      <c r="I1098" s="22">
        <f t="shared" si="25"/>
        <v>0.05</v>
      </c>
      <c r="J1098" s="9">
        <v>36</v>
      </c>
      <c r="U1098" s="5">
        <v>5</v>
      </c>
    </row>
    <row r="1099" spans="1:29" x14ac:dyDescent="0.25">
      <c r="A1099" s="7">
        <v>41612</v>
      </c>
      <c r="B1099" s="8">
        <v>1</v>
      </c>
      <c r="C1099" s="9" t="s">
        <v>48</v>
      </c>
      <c r="D1099" s="9" t="s">
        <v>77</v>
      </c>
      <c r="E1099" s="5" t="s">
        <v>67</v>
      </c>
      <c r="F1099" s="9" t="s">
        <v>110</v>
      </c>
      <c r="G1099" s="11" t="s">
        <v>71</v>
      </c>
      <c r="H1099" s="9">
        <v>1</v>
      </c>
      <c r="I1099" s="22">
        <f t="shared" si="25"/>
        <v>0.05</v>
      </c>
      <c r="J1099" s="9">
        <v>36</v>
      </c>
      <c r="U1099" s="5">
        <v>5</v>
      </c>
    </row>
    <row r="1100" spans="1:29" x14ac:dyDescent="0.25">
      <c r="A1100" s="7">
        <v>41612</v>
      </c>
      <c r="B1100" s="8">
        <v>1</v>
      </c>
      <c r="C1100" s="9" t="s">
        <v>48</v>
      </c>
      <c r="D1100" s="9" t="s">
        <v>77</v>
      </c>
      <c r="E1100" s="5" t="s">
        <v>67</v>
      </c>
      <c r="F1100" s="9" t="s">
        <v>110</v>
      </c>
      <c r="G1100" s="11" t="s">
        <v>71</v>
      </c>
      <c r="H1100" s="9">
        <v>1</v>
      </c>
      <c r="I1100" s="22">
        <f t="shared" si="25"/>
        <v>0.05</v>
      </c>
      <c r="J1100" s="9">
        <v>36</v>
      </c>
      <c r="U1100" s="5">
        <v>5</v>
      </c>
      <c r="Z1100" s="5">
        <f>Y1100*H1100</f>
        <v>0</v>
      </c>
    </row>
    <row r="1101" spans="1:29" x14ac:dyDescent="0.25">
      <c r="A1101" s="7">
        <v>41612</v>
      </c>
      <c r="B1101" s="8">
        <v>1</v>
      </c>
      <c r="C1101" s="9" t="s">
        <v>48</v>
      </c>
      <c r="D1101" s="9" t="s">
        <v>77</v>
      </c>
      <c r="E1101" s="5" t="s">
        <v>67</v>
      </c>
      <c r="F1101" s="9" t="s">
        <v>110</v>
      </c>
      <c r="G1101" s="11" t="s">
        <v>71</v>
      </c>
      <c r="H1101" s="9">
        <v>1</v>
      </c>
      <c r="I1101" s="22">
        <f t="shared" si="25"/>
        <v>0.05</v>
      </c>
      <c r="J1101" s="9">
        <v>36</v>
      </c>
      <c r="U1101" s="5">
        <v>20</v>
      </c>
    </row>
    <row r="1102" spans="1:29" x14ac:dyDescent="0.25">
      <c r="A1102" s="7">
        <v>41612</v>
      </c>
      <c r="B1102" s="8">
        <v>1</v>
      </c>
      <c r="C1102" s="9" t="s">
        <v>48</v>
      </c>
      <c r="D1102" s="9" t="s">
        <v>77</v>
      </c>
      <c r="E1102" s="5" t="s">
        <v>67</v>
      </c>
      <c r="F1102" s="9" t="s">
        <v>110</v>
      </c>
      <c r="G1102" s="11" t="s">
        <v>71</v>
      </c>
      <c r="H1102" s="9">
        <v>1</v>
      </c>
      <c r="I1102" s="22">
        <f t="shared" si="25"/>
        <v>0.05</v>
      </c>
      <c r="J1102" s="9">
        <v>36</v>
      </c>
      <c r="U1102" s="5">
        <v>20</v>
      </c>
    </row>
    <row r="1103" spans="1:29" x14ac:dyDescent="0.25">
      <c r="A1103" s="7">
        <v>41612</v>
      </c>
      <c r="B1103" s="8">
        <v>1</v>
      </c>
      <c r="C1103" s="9" t="s">
        <v>48</v>
      </c>
      <c r="D1103" s="9" t="s">
        <v>77</v>
      </c>
      <c r="E1103" s="5" t="s">
        <v>67</v>
      </c>
      <c r="F1103" s="9" t="s">
        <v>110</v>
      </c>
      <c r="G1103" s="11" t="s">
        <v>71</v>
      </c>
      <c r="H1103" s="9">
        <v>1</v>
      </c>
      <c r="I1103" s="22">
        <f t="shared" si="25"/>
        <v>0.05</v>
      </c>
      <c r="J1103" s="9">
        <v>36</v>
      </c>
      <c r="U1103" s="5">
        <v>20</v>
      </c>
    </row>
    <row r="1104" spans="1:29" x14ac:dyDescent="0.25">
      <c r="A1104" s="7">
        <v>41612</v>
      </c>
      <c r="B1104" s="8">
        <v>1</v>
      </c>
      <c r="C1104" s="9" t="s">
        <v>48</v>
      </c>
      <c r="D1104" s="9" t="s">
        <v>77</v>
      </c>
      <c r="E1104" s="5" t="s">
        <v>67</v>
      </c>
      <c r="F1104" s="9" t="s">
        <v>110</v>
      </c>
      <c r="G1104" s="11" t="s">
        <v>71</v>
      </c>
      <c r="H1104" s="9">
        <v>1</v>
      </c>
      <c r="I1104" s="22">
        <f t="shared" si="25"/>
        <v>0.05</v>
      </c>
      <c r="J1104" s="9">
        <v>36</v>
      </c>
      <c r="U1104" s="5">
        <v>20</v>
      </c>
    </row>
    <row r="1105" spans="1:26" x14ac:dyDescent="0.25">
      <c r="A1105" s="7">
        <v>41612</v>
      </c>
      <c r="B1105" s="8">
        <v>1</v>
      </c>
      <c r="C1105" s="9" t="s">
        <v>48</v>
      </c>
      <c r="D1105" s="9" t="s">
        <v>77</v>
      </c>
      <c r="E1105" s="5" t="s">
        <v>67</v>
      </c>
      <c r="F1105" s="9" t="s">
        <v>110</v>
      </c>
      <c r="G1105" s="11" t="s">
        <v>71</v>
      </c>
      <c r="H1105" s="9">
        <v>1</v>
      </c>
      <c r="I1105" s="22">
        <f t="shared" si="25"/>
        <v>0.05</v>
      </c>
      <c r="J1105" s="9">
        <v>36</v>
      </c>
      <c r="U1105" s="5">
        <v>20</v>
      </c>
    </row>
    <row r="1106" spans="1:26" x14ac:dyDescent="0.25">
      <c r="A1106" s="7">
        <v>41612</v>
      </c>
      <c r="B1106" s="8">
        <v>1</v>
      </c>
      <c r="C1106" s="9" t="s">
        <v>48</v>
      </c>
      <c r="D1106" s="9" t="s">
        <v>77</v>
      </c>
      <c r="E1106" s="5" t="s">
        <v>67</v>
      </c>
      <c r="F1106" s="9" t="s">
        <v>110</v>
      </c>
      <c r="G1106" s="11" t="s">
        <v>71</v>
      </c>
      <c r="H1106" s="9">
        <v>1</v>
      </c>
      <c r="I1106" s="22">
        <f t="shared" si="25"/>
        <v>0.05</v>
      </c>
      <c r="J1106" s="9">
        <v>36</v>
      </c>
      <c r="U1106" s="5">
        <v>20</v>
      </c>
    </row>
    <row r="1107" spans="1:26" x14ac:dyDescent="0.25">
      <c r="A1107" s="7">
        <v>41612</v>
      </c>
      <c r="B1107" s="8">
        <v>1</v>
      </c>
      <c r="C1107" s="9" t="s">
        <v>48</v>
      </c>
      <c r="D1107" s="9" t="s">
        <v>77</v>
      </c>
      <c r="E1107" s="5" t="s">
        <v>67</v>
      </c>
      <c r="F1107" s="9" t="s">
        <v>110</v>
      </c>
      <c r="G1107" s="11" t="s">
        <v>71</v>
      </c>
      <c r="H1107" s="9">
        <v>1</v>
      </c>
      <c r="I1107" s="22">
        <f t="shared" si="25"/>
        <v>0.05</v>
      </c>
      <c r="J1107" s="9">
        <v>36</v>
      </c>
      <c r="U1107" s="5">
        <v>20</v>
      </c>
    </row>
    <row r="1108" spans="1:26" x14ac:dyDescent="0.25">
      <c r="A1108" s="7">
        <v>41612</v>
      </c>
      <c r="B1108" s="8">
        <v>1</v>
      </c>
      <c r="C1108" s="9" t="s">
        <v>48</v>
      </c>
      <c r="D1108" s="9" t="s">
        <v>77</v>
      </c>
      <c r="E1108" s="5" t="s">
        <v>67</v>
      </c>
      <c r="F1108" s="9" t="s">
        <v>110</v>
      </c>
      <c r="G1108" s="11" t="s">
        <v>71</v>
      </c>
      <c r="H1108" s="9">
        <v>1</v>
      </c>
      <c r="I1108" s="22">
        <f t="shared" si="25"/>
        <v>0.05</v>
      </c>
      <c r="J1108" s="9">
        <v>36</v>
      </c>
      <c r="U1108" s="5">
        <v>20</v>
      </c>
    </row>
    <row r="1109" spans="1:26" x14ac:dyDescent="0.25">
      <c r="A1109" s="7">
        <v>41612</v>
      </c>
      <c r="B1109" s="8">
        <v>1</v>
      </c>
      <c r="C1109" s="9" t="s">
        <v>48</v>
      </c>
      <c r="D1109" s="9" t="s">
        <v>77</v>
      </c>
      <c r="E1109" s="5" t="s">
        <v>67</v>
      </c>
      <c r="F1109" s="9" t="s">
        <v>110</v>
      </c>
      <c r="G1109" s="11" t="s">
        <v>71</v>
      </c>
      <c r="H1109" s="9">
        <v>1</v>
      </c>
      <c r="I1109" s="22">
        <f t="shared" si="25"/>
        <v>0.05</v>
      </c>
      <c r="J1109" s="9">
        <v>36</v>
      </c>
      <c r="U1109" s="5">
        <v>20</v>
      </c>
      <c r="Z1109" s="5">
        <f>Y1109*H1109</f>
        <v>0</v>
      </c>
    </row>
    <row r="1110" spans="1:26" x14ac:dyDescent="0.25">
      <c r="A1110" s="7">
        <v>41612</v>
      </c>
      <c r="B1110" s="8">
        <v>1</v>
      </c>
      <c r="C1110" s="9" t="s">
        <v>48</v>
      </c>
      <c r="D1110" s="9" t="s">
        <v>77</v>
      </c>
      <c r="E1110" s="5" t="s">
        <v>67</v>
      </c>
      <c r="F1110" s="9" t="s">
        <v>110</v>
      </c>
      <c r="G1110" s="11" t="s">
        <v>71</v>
      </c>
      <c r="H1110" s="9">
        <v>1</v>
      </c>
      <c r="I1110" s="22">
        <f t="shared" si="25"/>
        <v>0.05</v>
      </c>
      <c r="J1110" s="9">
        <v>36</v>
      </c>
      <c r="U1110" s="5">
        <v>55</v>
      </c>
      <c r="Z1110" s="5">
        <f>Y1110*H1110</f>
        <v>0</v>
      </c>
    </row>
    <row r="1111" spans="1:26" x14ac:dyDescent="0.25">
      <c r="A1111" s="7">
        <v>41612</v>
      </c>
      <c r="B1111" s="8">
        <v>1</v>
      </c>
      <c r="C1111" s="9" t="s">
        <v>48</v>
      </c>
      <c r="D1111" s="9" t="s">
        <v>77</v>
      </c>
      <c r="E1111" s="5" t="s">
        <v>67</v>
      </c>
      <c r="F1111" s="9" t="s">
        <v>110</v>
      </c>
      <c r="G1111" s="11" t="s">
        <v>71</v>
      </c>
      <c r="H1111" s="9">
        <v>1</v>
      </c>
      <c r="I1111" s="22">
        <f t="shared" si="25"/>
        <v>0.05</v>
      </c>
      <c r="J1111" s="9">
        <v>36</v>
      </c>
      <c r="U1111" s="5">
        <v>30</v>
      </c>
    </row>
    <row r="1112" spans="1:26" x14ac:dyDescent="0.25">
      <c r="A1112" s="7">
        <v>41612</v>
      </c>
      <c r="B1112" s="8">
        <v>1</v>
      </c>
      <c r="C1112" s="9" t="s">
        <v>48</v>
      </c>
      <c r="D1112" s="9" t="s">
        <v>77</v>
      </c>
      <c r="E1112" s="5" t="s">
        <v>67</v>
      </c>
      <c r="F1112" s="9" t="s">
        <v>110</v>
      </c>
      <c r="G1112" s="11" t="s">
        <v>71</v>
      </c>
      <c r="H1112" s="9">
        <v>1</v>
      </c>
      <c r="I1112" s="22">
        <f t="shared" si="25"/>
        <v>0.05</v>
      </c>
      <c r="J1112" s="9">
        <v>36</v>
      </c>
      <c r="U1112" s="5">
        <v>30</v>
      </c>
    </row>
    <row r="1113" spans="1:26" x14ac:dyDescent="0.25">
      <c r="A1113" s="7">
        <v>41612</v>
      </c>
      <c r="B1113" s="8">
        <v>1</v>
      </c>
      <c r="C1113" s="9" t="s">
        <v>48</v>
      </c>
      <c r="D1113" s="9" t="s">
        <v>77</v>
      </c>
      <c r="E1113" s="5" t="s">
        <v>67</v>
      </c>
      <c r="F1113" s="9" t="s">
        <v>110</v>
      </c>
      <c r="G1113" s="11" t="s">
        <v>71</v>
      </c>
      <c r="H1113" s="9">
        <v>1</v>
      </c>
      <c r="I1113" s="22">
        <f t="shared" si="25"/>
        <v>0.05</v>
      </c>
      <c r="J1113" s="9">
        <v>36</v>
      </c>
      <c r="U1113" s="5">
        <v>30</v>
      </c>
    </row>
    <row r="1114" spans="1:26" x14ac:dyDescent="0.25">
      <c r="A1114" s="7">
        <v>41612</v>
      </c>
      <c r="B1114" s="8">
        <v>1</v>
      </c>
      <c r="C1114" s="9" t="s">
        <v>48</v>
      </c>
      <c r="D1114" s="9" t="s">
        <v>77</v>
      </c>
      <c r="E1114" s="5" t="s">
        <v>67</v>
      </c>
      <c r="F1114" s="9" t="s">
        <v>110</v>
      </c>
      <c r="G1114" s="11" t="s">
        <v>71</v>
      </c>
      <c r="H1114" s="9">
        <v>1</v>
      </c>
      <c r="I1114" s="22">
        <f t="shared" si="25"/>
        <v>0.05</v>
      </c>
      <c r="J1114" s="9">
        <v>36</v>
      </c>
      <c r="U1114" s="5">
        <v>30</v>
      </c>
    </row>
    <row r="1115" spans="1:26" x14ac:dyDescent="0.25">
      <c r="A1115" s="7">
        <v>41612</v>
      </c>
      <c r="B1115" s="8">
        <v>1</v>
      </c>
      <c r="C1115" s="9" t="s">
        <v>48</v>
      </c>
      <c r="D1115" s="9" t="s">
        <v>77</v>
      </c>
      <c r="E1115" s="5" t="s">
        <v>67</v>
      </c>
      <c r="F1115" s="9" t="s">
        <v>110</v>
      </c>
      <c r="G1115" s="11" t="s">
        <v>71</v>
      </c>
      <c r="H1115" s="9">
        <v>1</v>
      </c>
      <c r="I1115" s="22">
        <f t="shared" si="25"/>
        <v>0.05</v>
      </c>
      <c r="J1115" s="9">
        <v>36</v>
      </c>
      <c r="U1115" s="5">
        <v>30</v>
      </c>
    </row>
    <row r="1116" spans="1:26" x14ac:dyDescent="0.25">
      <c r="A1116" s="7">
        <v>41612</v>
      </c>
      <c r="B1116" s="8">
        <v>1</v>
      </c>
      <c r="C1116" s="9" t="s">
        <v>48</v>
      </c>
      <c r="D1116" s="9" t="s">
        <v>77</v>
      </c>
      <c r="E1116" s="5" t="s">
        <v>67</v>
      </c>
      <c r="F1116" s="9" t="s">
        <v>110</v>
      </c>
      <c r="G1116" s="11" t="s">
        <v>71</v>
      </c>
      <c r="H1116" s="9">
        <v>1</v>
      </c>
      <c r="I1116" s="22">
        <f t="shared" si="25"/>
        <v>0.05</v>
      </c>
      <c r="J1116" s="9">
        <v>36</v>
      </c>
      <c r="U1116" s="5">
        <v>30</v>
      </c>
      <c r="Z1116" s="5">
        <f>Y1116*H1116</f>
        <v>0</v>
      </c>
    </row>
    <row r="1117" spans="1:26" x14ac:dyDescent="0.25">
      <c r="A1117" s="7">
        <v>41612</v>
      </c>
      <c r="B1117" s="8">
        <v>1</v>
      </c>
      <c r="C1117" s="9" t="s">
        <v>48</v>
      </c>
      <c r="D1117" s="9" t="s">
        <v>77</v>
      </c>
      <c r="E1117" s="5" t="s">
        <v>67</v>
      </c>
      <c r="F1117" s="9" t="s">
        <v>110</v>
      </c>
      <c r="G1117" s="11" t="s">
        <v>71</v>
      </c>
      <c r="H1117" s="9">
        <v>1</v>
      </c>
      <c r="I1117" s="22">
        <f t="shared" si="25"/>
        <v>0.05</v>
      </c>
      <c r="J1117" s="9">
        <v>36</v>
      </c>
      <c r="U1117" s="5">
        <v>7</v>
      </c>
      <c r="Z1117" s="5">
        <f>Y1117*H1117</f>
        <v>0</v>
      </c>
    </row>
    <row r="1118" spans="1:26" x14ac:dyDescent="0.25">
      <c r="A1118" s="7">
        <v>41612</v>
      </c>
      <c r="B1118" s="8">
        <v>1</v>
      </c>
      <c r="C1118" s="9" t="s">
        <v>48</v>
      </c>
      <c r="D1118" s="9" t="s">
        <v>77</v>
      </c>
      <c r="E1118" s="5" t="s">
        <v>67</v>
      </c>
      <c r="F1118" s="9" t="s">
        <v>110</v>
      </c>
      <c r="G1118" s="11" t="s">
        <v>71</v>
      </c>
      <c r="H1118" s="9">
        <v>1</v>
      </c>
      <c r="I1118" s="22">
        <f t="shared" si="25"/>
        <v>0.05</v>
      </c>
      <c r="J1118" s="9">
        <v>36</v>
      </c>
      <c r="U1118" s="5">
        <v>40</v>
      </c>
    </row>
    <row r="1119" spans="1:26" x14ac:dyDescent="0.25">
      <c r="A1119" s="7">
        <v>41612</v>
      </c>
      <c r="B1119" s="8">
        <v>1</v>
      </c>
      <c r="C1119" s="9" t="s">
        <v>48</v>
      </c>
      <c r="D1119" s="9" t="s">
        <v>77</v>
      </c>
      <c r="E1119" s="5" t="s">
        <v>67</v>
      </c>
      <c r="F1119" s="9" t="s">
        <v>110</v>
      </c>
      <c r="G1119" s="11" t="s">
        <v>71</v>
      </c>
      <c r="H1119" s="9">
        <v>1</v>
      </c>
      <c r="I1119" s="22">
        <f t="shared" si="25"/>
        <v>0.05</v>
      </c>
      <c r="J1119" s="9">
        <v>36</v>
      </c>
      <c r="U1119" s="5">
        <v>40</v>
      </c>
    </row>
    <row r="1120" spans="1:26" x14ac:dyDescent="0.25">
      <c r="A1120" s="7">
        <v>41612</v>
      </c>
      <c r="B1120" s="8">
        <v>1</v>
      </c>
      <c r="C1120" s="9" t="s">
        <v>48</v>
      </c>
      <c r="D1120" s="9" t="s">
        <v>77</v>
      </c>
      <c r="E1120" s="5" t="s">
        <v>67</v>
      </c>
      <c r="F1120" s="9" t="s">
        <v>110</v>
      </c>
      <c r="G1120" s="11" t="s">
        <v>71</v>
      </c>
      <c r="H1120" s="9">
        <v>1</v>
      </c>
      <c r="I1120" s="22">
        <f t="shared" si="25"/>
        <v>0.05</v>
      </c>
      <c r="J1120" s="9">
        <v>36</v>
      </c>
      <c r="U1120" s="5">
        <v>40</v>
      </c>
    </row>
    <row r="1121" spans="1:26" x14ac:dyDescent="0.25">
      <c r="A1121" s="7">
        <v>41612</v>
      </c>
      <c r="B1121" s="8">
        <v>1</v>
      </c>
      <c r="C1121" s="9" t="s">
        <v>48</v>
      </c>
      <c r="D1121" s="9" t="s">
        <v>77</v>
      </c>
      <c r="E1121" s="5" t="s">
        <v>67</v>
      </c>
      <c r="F1121" s="9" t="s">
        <v>110</v>
      </c>
      <c r="G1121" s="11" t="s">
        <v>71</v>
      </c>
      <c r="H1121" s="9">
        <v>1</v>
      </c>
      <c r="I1121" s="22">
        <f t="shared" si="25"/>
        <v>0.05</v>
      </c>
      <c r="J1121" s="9">
        <v>36</v>
      </c>
      <c r="U1121" s="5">
        <v>40</v>
      </c>
    </row>
    <row r="1122" spans="1:26" x14ac:dyDescent="0.25">
      <c r="A1122" s="7">
        <v>41612</v>
      </c>
      <c r="B1122" s="8">
        <v>1</v>
      </c>
      <c r="C1122" s="9" t="s">
        <v>48</v>
      </c>
      <c r="D1122" s="9" t="s">
        <v>77</v>
      </c>
      <c r="E1122" s="5" t="s">
        <v>67</v>
      </c>
      <c r="F1122" s="9" t="s">
        <v>110</v>
      </c>
      <c r="G1122" s="11" t="s">
        <v>71</v>
      </c>
      <c r="H1122" s="9">
        <v>1</v>
      </c>
      <c r="I1122" s="22">
        <f t="shared" si="25"/>
        <v>0.05</v>
      </c>
      <c r="J1122" s="9">
        <v>36</v>
      </c>
      <c r="U1122" s="5">
        <v>40</v>
      </c>
    </row>
    <row r="1123" spans="1:26" x14ac:dyDescent="0.25">
      <c r="A1123" s="7">
        <v>41612</v>
      </c>
      <c r="B1123" s="8">
        <v>1</v>
      </c>
      <c r="C1123" s="9" t="s">
        <v>48</v>
      </c>
      <c r="D1123" s="9" t="s">
        <v>77</v>
      </c>
      <c r="E1123" s="5" t="s">
        <v>67</v>
      </c>
      <c r="F1123" s="9" t="s">
        <v>110</v>
      </c>
      <c r="G1123" s="11" t="s">
        <v>71</v>
      </c>
      <c r="H1123" s="9">
        <v>1</v>
      </c>
      <c r="I1123" s="22">
        <f t="shared" si="25"/>
        <v>0.05</v>
      </c>
      <c r="J1123" s="9">
        <v>36</v>
      </c>
      <c r="U1123" s="5">
        <v>40</v>
      </c>
      <c r="Z1123" s="5">
        <f>Y1123*H1123</f>
        <v>0</v>
      </c>
    </row>
    <row r="1124" spans="1:26" x14ac:dyDescent="0.25">
      <c r="A1124" s="7">
        <v>41612</v>
      </c>
      <c r="B1124" s="8">
        <v>1</v>
      </c>
      <c r="C1124" s="9" t="s">
        <v>48</v>
      </c>
      <c r="D1124" s="9" t="s">
        <v>77</v>
      </c>
      <c r="E1124" s="5" t="s">
        <v>67</v>
      </c>
      <c r="F1124" s="9" t="s">
        <v>110</v>
      </c>
      <c r="G1124" s="11" t="s">
        <v>71</v>
      </c>
      <c r="H1124" s="9">
        <v>1</v>
      </c>
      <c r="I1124" s="22">
        <f t="shared" si="25"/>
        <v>0.05</v>
      </c>
      <c r="J1124" s="9">
        <v>36</v>
      </c>
      <c r="U1124" s="5">
        <v>35</v>
      </c>
    </row>
    <row r="1125" spans="1:26" x14ac:dyDescent="0.25">
      <c r="A1125" s="7">
        <v>41612</v>
      </c>
      <c r="B1125" s="8">
        <v>1</v>
      </c>
      <c r="C1125" s="9" t="s">
        <v>48</v>
      </c>
      <c r="D1125" s="9" t="s">
        <v>77</v>
      </c>
      <c r="E1125" s="5" t="s">
        <v>67</v>
      </c>
      <c r="F1125" s="9" t="s">
        <v>110</v>
      </c>
      <c r="G1125" s="11" t="s">
        <v>71</v>
      </c>
      <c r="H1125" s="9">
        <v>1</v>
      </c>
      <c r="I1125" s="22">
        <f t="shared" si="25"/>
        <v>0.05</v>
      </c>
      <c r="J1125" s="9">
        <v>36</v>
      </c>
      <c r="U1125" s="5">
        <v>35</v>
      </c>
    </row>
    <row r="1126" spans="1:26" x14ac:dyDescent="0.25">
      <c r="A1126" s="7">
        <v>41612</v>
      </c>
      <c r="B1126" s="8">
        <v>1</v>
      </c>
      <c r="C1126" s="9" t="s">
        <v>48</v>
      </c>
      <c r="D1126" s="9" t="s">
        <v>77</v>
      </c>
      <c r="E1126" s="5" t="s">
        <v>67</v>
      </c>
      <c r="F1126" s="9" t="s">
        <v>110</v>
      </c>
      <c r="G1126" s="11" t="s">
        <v>71</v>
      </c>
      <c r="H1126" s="9">
        <v>1</v>
      </c>
      <c r="I1126" s="22">
        <f t="shared" si="25"/>
        <v>0.05</v>
      </c>
      <c r="J1126" s="9">
        <v>36</v>
      </c>
      <c r="U1126" s="5">
        <v>35</v>
      </c>
      <c r="Z1126" s="5">
        <f>Y1126*H1126</f>
        <v>0</v>
      </c>
    </row>
    <row r="1127" spans="1:26" x14ac:dyDescent="0.25">
      <c r="A1127" s="7">
        <v>41612</v>
      </c>
      <c r="B1127" s="8">
        <v>1</v>
      </c>
      <c r="C1127" s="9" t="s">
        <v>48</v>
      </c>
      <c r="D1127" s="9" t="s">
        <v>77</v>
      </c>
      <c r="E1127" s="5" t="s">
        <v>67</v>
      </c>
      <c r="F1127" s="9" t="s">
        <v>110</v>
      </c>
      <c r="G1127" s="11" t="s">
        <v>71</v>
      </c>
      <c r="H1127" s="9">
        <v>1</v>
      </c>
      <c r="I1127" s="22">
        <f t="shared" si="25"/>
        <v>0.05</v>
      </c>
      <c r="J1127" s="9">
        <v>36</v>
      </c>
      <c r="U1127" s="5">
        <v>45</v>
      </c>
      <c r="Z1127" s="5">
        <f>Y1127*H1127</f>
        <v>0</v>
      </c>
    </row>
    <row r="1128" spans="1:26" x14ac:dyDescent="0.25">
      <c r="A1128" s="7">
        <v>41612</v>
      </c>
      <c r="B1128" s="8">
        <v>1</v>
      </c>
      <c r="C1128" s="9" t="s">
        <v>48</v>
      </c>
      <c r="D1128" s="9" t="s">
        <v>77</v>
      </c>
      <c r="E1128" s="5" t="s">
        <v>67</v>
      </c>
      <c r="F1128" s="9" t="s">
        <v>110</v>
      </c>
      <c r="G1128" s="11" t="s">
        <v>71</v>
      </c>
      <c r="H1128" s="5">
        <v>1</v>
      </c>
      <c r="I1128" s="22">
        <f t="shared" si="25"/>
        <v>0.05</v>
      </c>
      <c r="J1128" s="9">
        <v>36</v>
      </c>
      <c r="U1128" s="5">
        <v>60</v>
      </c>
      <c r="Z1128" s="5">
        <f>Y1128*H1128</f>
        <v>0</v>
      </c>
    </row>
    <row r="1129" spans="1:26" x14ac:dyDescent="0.25">
      <c r="A1129" s="7">
        <v>41612</v>
      </c>
      <c r="B1129" s="8">
        <v>1</v>
      </c>
      <c r="C1129" s="9" t="s">
        <v>48</v>
      </c>
      <c r="D1129" s="9" t="s">
        <v>77</v>
      </c>
      <c r="E1129" s="5" t="s">
        <v>67</v>
      </c>
      <c r="F1129" s="9" t="s">
        <v>110</v>
      </c>
      <c r="G1129" s="11" t="s">
        <v>71</v>
      </c>
      <c r="H1129" s="5">
        <v>1</v>
      </c>
      <c r="I1129" s="22">
        <f t="shared" si="25"/>
        <v>0.05</v>
      </c>
      <c r="J1129" s="9">
        <v>36</v>
      </c>
      <c r="U1129" s="5">
        <v>65</v>
      </c>
      <c r="Z1129" s="5">
        <f>Y1129*H1129</f>
        <v>0</v>
      </c>
    </row>
    <row r="1130" spans="1:26" x14ac:dyDescent="0.25">
      <c r="A1130" s="7">
        <v>41612</v>
      </c>
      <c r="B1130" s="8">
        <v>1</v>
      </c>
      <c r="C1130" s="9" t="s">
        <v>48</v>
      </c>
      <c r="D1130" s="9" t="s">
        <v>77</v>
      </c>
      <c r="E1130" s="5" t="s">
        <v>67</v>
      </c>
      <c r="F1130" s="9" t="s">
        <v>110</v>
      </c>
      <c r="G1130" s="11" t="s">
        <v>71</v>
      </c>
      <c r="H1130" s="5">
        <v>1</v>
      </c>
      <c r="I1130" s="22">
        <f t="shared" si="25"/>
        <v>0.05</v>
      </c>
      <c r="J1130" s="9">
        <v>36</v>
      </c>
      <c r="U1130" s="5">
        <v>25</v>
      </c>
    </row>
    <row r="1131" spans="1:26" x14ac:dyDescent="0.25">
      <c r="A1131" s="7">
        <v>41612</v>
      </c>
      <c r="B1131" s="8">
        <v>1</v>
      </c>
      <c r="C1131" s="9" t="s">
        <v>48</v>
      </c>
      <c r="D1131" s="9" t="s">
        <v>77</v>
      </c>
      <c r="E1131" s="5" t="s">
        <v>67</v>
      </c>
      <c r="F1131" s="9" t="s">
        <v>110</v>
      </c>
      <c r="G1131" s="11" t="s">
        <v>71</v>
      </c>
      <c r="H1131" s="5">
        <v>1</v>
      </c>
      <c r="I1131" s="22">
        <f t="shared" si="25"/>
        <v>0.05</v>
      </c>
      <c r="J1131" s="9">
        <v>36</v>
      </c>
      <c r="U1131" s="5">
        <v>25</v>
      </c>
    </row>
    <row r="1132" spans="1:26" x14ac:dyDescent="0.25">
      <c r="A1132" s="7">
        <v>41612</v>
      </c>
      <c r="B1132" s="8">
        <v>1</v>
      </c>
      <c r="C1132" s="9" t="s">
        <v>48</v>
      </c>
      <c r="D1132" s="9" t="s">
        <v>77</v>
      </c>
      <c r="E1132" s="5" t="s">
        <v>67</v>
      </c>
      <c r="F1132" s="9" t="s">
        <v>110</v>
      </c>
      <c r="G1132" s="11" t="s">
        <v>71</v>
      </c>
      <c r="H1132" s="5">
        <v>1</v>
      </c>
      <c r="I1132" s="22">
        <f t="shared" si="25"/>
        <v>0.05</v>
      </c>
      <c r="J1132" s="9">
        <v>36</v>
      </c>
      <c r="U1132" s="5">
        <v>25</v>
      </c>
    </row>
    <row r="1133" spans="1:26" x14ac:dyDescent="0.25">
      <c r="A1133" s="7">
        <v>41612</v>
      </c>
      <c r="B1133" s="8">
        <v>1</v>
      </c>
      <c r="C1133" s="9" t="s">
        <v>48</v>
      </c>
      <c r="D1133" s="9" t="s">
        <v>77</v>
      </c>
      <c r="E1133" s="5" t="s">
        <v>67</v>
      </c>
      <c r="F1133" s="9" t="s">
        <v>110</v>
      </c>
      <c r="G1133" s="11" t="s">
        <v>71</v>
      </c>
      <c r="H1133" s="5">
        <v>1</v>
      </c>
      <c r="I1133" s="22">
        <f t="shared" si="25"/>
        <v>0.05</v>
      </c>
      <c r="J1133" s="9">
        <v>36</v>
      </c>
      <c r="U1133" s="5">
        <v>25</v>
      </c>
      <c r="Z1133" s="5">
        <f>Y1133*H1133</f>
        <v>0</v>
      </c>
    </row>
    <row r="1134" spans="1:26" x14ac:dyDescent="0.25">
      <c r="A1134" s="7">
        <v>41612</v>
      </c>
      <c r="B1134" s="8">
        <v>1</v>
      </c>
      <c r="C1134" s="9" t="s">
        <v>48</v>
      </c>
      <c r="D1134" s="9" t="s">
        <v>77</v>
      </c>
      <c r="E1134" s="5" t="s">
        <v>67</v>
      </c>
      <c r="F1134" s="9" t="s">
        <v>110</v>
      </c>
      <c r="G1134" s="11" t="s">
        <v>72</v>
      </c>
      <c r="H1134" s="5">
        <v>1</v>
      </c>
      <c r="I1134" s="22">
        <f t="shared" si="25"/>
        <v>0.05</v>
      </c>
      <c r="J1134" s="9">
        <v>36</v>
      </c>
      <c r="U1134" s="5">
        <v>15</v>
      </c>
    </row>
    <row r="1135" spans="1:26" x14ac:dyDescent="0.25">
      <c r="A1135" s="7">
        <v>41612</v>
      </c>
      <c r="B1135" s="8">
        <v>1</v>
      </c>
      <c r="C1135" s="9" t="s">
        <v>48</v>
      </c>
      <c r="D1135" s="9" t="s">
        <v>77</v>
      </c>
      <c r="E1135" s="5" t="s">
        <v>67</v>
      </c>
      <c r="F1135" s="9" t="s">
        <v>110</v>
      </c>
      <c r="G1135" s="11" t="s">
        <v>72</v>
      </c>
      <c r="H1135" s="5">
        <v>1</v>
      </c>
      <c r="I1135" s="22">
        <f t="shared" si="25"/>
        <v>0.05</v>
      </c>
      <c r="J1135" s="9">
        <v>36</v>
      </c>
      <c r="U1135" s="5">
        <v>15</v>
      </c>
      <c r="Z1135" s="5">
        <f>Y1135*H1135</f>
        <v>0</v>
      </c>
    </row>
    <row r="1136" spans="1:26" x14ac:dyDescent="0.25">
      <c r="A1136" s="7">
        <v>41612</v>
      </c>
      <c r="B1136" s="8">
        <v>1</v>
      </c>
      <c r="C1136" s="9" t="s">
        <v>48</v>
      </c>
      <c r="D1136" s="9" t="s">
        <v>77</v>
      </c>
      <c r="E1136" s="5" t="s">
        <v>67</v>
      </c>
      <c r="F1136" s="9" t="s">
        <v>110</v>
      </c>
      <c r="G1136" s="11" t="s">
        <v>72</v>
      </c>
      <c r="H1136" s="5">
        <v>1</v>
      </c>
      <c r="I1136" s="22">
        <f t="shared" si="25"/>
        <v>0.05</v>
      </c>
      <c r="J1136" s="9">
        <v>36</v>
      </c>
      <c r="U1136" s="5">
        <v>20</v>
      </c>
    </row>
    <row r="1137" spans="1:29" x14ac:dyDescent="0.25">
      <c r="A1137" s="7">
        <v>41612</v>
      </c>
      <c r="B1137" s="8">
        <v>1</v>
      </c>
      <c r="C1137" s="9" t="s">
        <v>48</v>
      </c>
      <c r="D1137" s="9" t="s">
        <v>77</v>
      </c>
      <c r="E1137" s="5" t="s">
        <v>67</v>
      </c>
      <c r="F1137" s="9" t="s">
        <v>110</v>
      </c>
      <c r="G1137" s="11" t="s">
        <v>72</v>
      </c>
      <c r="H1137" s="5">
        <v>1</v>
      </c>
      <c r="I1137" s="22">
        <f t="shared" si="25"/>
        <v>0.05</v>
      </c>
      <c r="J1137" s="9">
        <v>36</v>
      </c>
      <c r="U1137" s="5">
        <v>20</v>
      </c>
      <c r="Z1137" s="5">
        <f>Y1137*H1137</f>
        <v>0</v>
      </c>
    </row>
    <row r="1138" spans="1:29" x14ac:dyDescent="0.25">
      <c r="A1138" s="7">
        <v>41612</v>
      </c>
      <c r="B1138" s="8">
        <v>1</v>
      </c>
      <c r="C1138" s="9" t="s">
        <v>48</v>
      </c>
      <c r="D1138" s="9" t="s">
        <v>77</v>
      </c>
      <c r="E1138" s="5" t="s">
        <v>67</v>
      </c>
      <c r="F1138" s="9" t="s">
        <v>110</v>
      </c>
      <c r="G1138" s="11" t="s">
        <v>72</v>
      </c>
      <c r="H1138" s="5">
        <v>1</v>
      </c>
      <c r="I1138" s="22">
        <f t="shared" si="25"/>
        <v>0.05</v>
      </c>
      <c r="J1138" s="9">
        <v>36</v>
      </c>
      <c r="U1138" s="5">
        <v>10</v>
      </c>
    </row>
    <row r="1139" spans="1:29" x14ac:dyDescent="0.25">
      <c r="A1139" s="7">
        <v>41612</v>
      </c>
      <c r="B1139" s="8">
        <v>1</v>
      </c>
      <c r="C1139" s="9" t="s">
        <v>48</v>
      </c>
      <c r="D1139" s="9" t="s">
        <v>77</v>
      </c>
      <c r="E1139" s="5" t="s">
        <v>67</v>
      </c>
      <c r="F1139" s="9" t="s">
        <v>110</v>
      </c>
      <c r="G1139" s="11" t="s">
        <v>72</v>
      </c>
      <c r="H1139" s="5">
        <v>1</v>
      </c>
      <c r="I1139" s="22">
        <f t="shared" si="25"/>
        <v>0.05</v>
      </c>
      <c r="J1139" s="9">
        <v>36</v>
      </c>
      <c r="U1139" s="5">
        <v>10</v>
      </c>
      <c r="Z1139" s="5">
        <f>Y1139*H1139</f>
        <v>0</v>
      </c>
    </row>
    <row r="1140" spans="1:29" x14ac:dyDescent="0.25">
      <c r="A1140" s="7">
        <v>41612</v>
      </c>
      <c r="B1140" s="8">
        <v>1</v>
      </c>
      <c r="C1140" s="9" t="s">
        <v>48</v>
      </c>
      <c r="D1140" s="9" t="s">
        <v>77</v>
      </c>
      <c r="E1140" s="5" t="s">
        <v>67</v>
      </c>
      <c r="F1140" s="9" t="s">
        <v>110</v>
      </c>
      <c r="G1140" s="11" t="s">
        <v>72</v>
      </c>
      <c r="H1140" s="5">
        <v>1</v>
      </c>
      <c r="I1140" s="22">
        <f t="shared" si="25"/>
        <v>0.05</v>
      </c>
      <c r="J1140" s="9">
        <v>36</v>
      </c>
      <c r="U1140" s="5">
        <v>40</v>
      </c>
      <c r="Z1140" s="5">
        <f>Y1140*H1140</f>
        <v>0</v>
      </c>
    </row>
    <row r="1141" spans="1:29" s="33" customFormat="1" x14ac:dyDescent="0.25">
      <c r="A1141" s="7">
        <v>41612</v>
      </c>
      <c r="B1141" s="29">
        <v>1</v>
      </c>
      <c r="C1141" s="9" t="s">
        <v>48</v>
      </c>
      <c r="D1141" s="30" t="s">
        <v>77</v>
      </c>
      <c r="E1141" s="32" t="s">
        <v>67</v>
      </c>
      <c r="F1141" s="30" t="s">
        <v>110</v>
      </c>
      <c r="G1141" s="31" t="s">
        <v>72</v>
      </c>
      <c r="H1141" s="32">
        <v>1</v>
      </c>
      <c r="I1141" s="22">
        <f t="shared" si="25"/>
        <v>0.05</v>
      </c>
      <c r="J1141" s="9">
        <v>36</v>
      </c>
      <c r="K1141" s="5"/>
      <c r="L1141" s="5"/>
      <c r="M1141" s="5"/>
      <c r="N1141" s="5"/>
      <c r="O1141" s="5"/>
      <c r="P1141" s="5"/>
      <c r="Q1141" s="32"/>
      <c r="R1141" s="5"/>
      <c r="S1141" s="5"/>
      <c r="T1141" s="5"/>
      <c r="U1141" s="5">
        <v>30</v>
      </c>
      <c r="V1141" s="5"/>
      <c r="W1141" s="5"/>
      <c r="X1141" s="5"/>
      <c r="Y1141" s="5"/>
      <c r="Z1141" s="5">
        <f>Y1141*H1141</f>
        <v>0</v>
      </c>
      <c r="AA1141" s="5"/>
      <c r="AB1141" s="5"/>
      <c r="AC1141" s="6"/>
    </row>
    <row r="1142" spans="1:29" x14ac:dyDescent="0.25">
      <c r="A1142" s="24">
        <v>41612</v>
      </c>
      <c r="B1142" s="22">
        <v>1</v>
      </c>
      <c r="C1142" s="22" t="s">
        <v>229</v>
      </c>
      <c r="D1142" s="22" t="s">
        <v>230</v>
      </c>
      <c r="E1142" s="22" t="s">
        <v>67</v>
      </c>
      <c r="F1142" s="22" t="s">
        <v>110</v>
      </c>
      <c r="G1142" s="25" t="s">
        <v>40</v>
      </c>
      <c r="H1142" s="22">
        <v>1</v>
      </c>
      <c r="I1142" s="22">
        <f t="shared" si="25"/>
        <v>0.05</v>
      </c>
      <c r="J1142" s="22">
        <v>37</v>
      </c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>
        <v>5</v>
      </c>
      <c r="V1142" s="22"/>
      <c r="W1142" s="22"/>
      <c r="X1142" s="22"/>
      <c r="Y1142" s="22"/>
      <c r="Z1142" s="22"/>
      <c r="AA1142" s="22"/>
      <c r="AB1142" s="22"/>
    </row>
    <row r="1143" spans="1:29" x14ac:dyDescent="0.25">
      <c r="A1143" s="24">
        <v>41612</v>
      </c>
      <c r="B1143" s="22">
        <v>1</v>
      </c>
      <c r="C1143" s="22" t="s">
        <v>229</v>
      </c>
      <c r="D1143" s="22" t="s">
        <v>230</v>
      </c>
      <c r="E1143" s="22" t="s">
        <v>67</v>
      </c>
      <c r="F1143" s="22" t="s">
        <v>110</v>
      </c>
      <c r="G1143" s="25" t="s">
        <v>40</v>
      </c>
      <c r="H1143" s="22">
        <v>1</v>
      </c>
      <c r="I1143" s="22">
        <f t="shared" si="25"/>
        <v>0.05</v>
      </c>
      <c r="J1143" s="22">
        <v>37</v>
      </c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>
        <v>5</v>
      </c>
      <c r="V1143" s="22"/>
      <c r="W1143" s="22"/>
      <c r="X1143" s="22"/>
      <c r="Y1143" s="22"/>
      <c r="Z1143" s="22"/>
      <c r="AA1143" s="22"/>
      <c r="AB1143" s="22"/>
    </row>
    <row r="1144" spans="1:29" x14ac:dyDescent="0.25">
      <c r="A1144" s="24">
        <v>41612</v>
      </c>
      <c r="B1144" s="22">
        <v>1</v>
      </c>
      <c r="C1144" s="22" t="s">
        <v>229</v>
      </c>
      <c r="D1144" s="22" t="s">
        <v>230</v>
      </c>
      <c r="E1144" s="22" t="s">
        <v>67</v>
      </c>
      <c r="F1144" s="22" t="s">
        <v>110</v>
      </c>
      <c r="G1144" s="25" t="s">
        <v>40</v>
      </c>
      <c r="H1144" s="22">
        <v>1</v>
      </c>
      <c r="I1144" s="22">
        <f t="shared" si="25"/>
        <v>0.05</v>
      </c>
      <c r="J1144" s="22">
        <v>37</v>
      </c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>
        <v>5</v>
      </c>
      <c r="V1144" s="22"/>
      <c r="W1144" s="22"/>
      <c r="X1144" s="22"/>
      <c r="Y1144" s="22"/>
      <c r="Z1144" s="22"/>
      <c r="AA1144" s="22"/>
      <c r="AB1144" s="22"/>
    </row>
    <row r="1145" spans="1:29" x14ac:dyDescent="0.25">
      <c r="A1145" s="24">
        <v>41612</v>
      </c>
      <c r="B1145" s="22">
        <v>1</v>
      </c>
      <c r="C1145" s="22" t="s">
        <v>229</v>
      </c>
      <c r="D1145" s="22" t="s">
        <v>230</v>
      </c>
      <c r="E1145" s="22" t="s">
        <v>67</v>
      </c>
      <c r="F1145" s="22" t="s">
        <v>110</v>
      </c>
      <c r="G1145" s="25" t="s">
        <v>40</v>
      </c>
      <c r="H1145" s="22">
        <v>1</v>
      </c>
      <c r="I1145" s="22">
        <f t="shared" si="25"/>
        <v>0.05</v>
      </c>
      <c r="J1145" s="22">
        <v>37</v>
      </c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>
        <v>5</v>
      </c>
      <c r="V1145" s="22"/>
      <c r="W1145" s="22"/>
      <c r="X1145" s="22"/>
      <c r="Y1145" s="22"/>
      <c r="Z1145" s="22"/>
      <c r="AA1145" s="22"/>
      <c r="AB1145" s="22"/>
    </row>
    <row r="1146" spans="1:29" x14ac:dyDescent="0.25">
      <c r="A1146" s="24">
        <v>41612</v>
      </c>
      <c r="B1146" s="22">
        <v>1</v>
      </c>
      <c r="C1146" s="22" t="s">
        <v>229</v>
      </c>
      <c r="D1146" s="22" t="s">
        <v>230</v>
      </c>
      <c r="E1146" s="22" t="s">
        <v>67</v>
      </c>
      <c r="F1146" s="22" t="s">
        <v>110</v>
      </c>
      <c r="G1146" s="25" t="s">
        <v>40</v>
      </c>
      <c r="H1146" s="22">
        <v>1</v>
      </c>
      <c r="I1146" s="22">
        <f t="shared" si="25"/>
        <v>0.05</v>
      </c>
      <c r="J1146" s="22">
        <v>37</v>
      </c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>
        <v>5</v>
      </c>
      <c r="V1146" s="22"/>
      <c r="W1146" s="22"/>
      <c r="X1146" s="22"/>
      <c r="Y1146" s="22"/>
      <c r="Z1146" s="22"/>
      <c r="AA1146" s="22"/>
      <c r="AB1146" s="22"/>
    </row>
    <row r="1147" spans="1:29" x14ac:dyDescent="0.25">
      <c r="A1147" s="24">
        <v>41612</v>
      </c>
      <c r="B1147" s="22">
        <v>1</v>
      </c>
      <c r="C1147" s="22" t="s">
        <v>229</v>
      </c>
      <c r="D1147" s="22" t="s">
        <v>230</v>
      </c>
      <c r="E1147" s="22" t="s">
        <v>67</v>
      </c>
      <c r="F1147" s="22" t="s">
        <v>110</v>
      </c>
      <c r="G1147" s="25" t="s">
        <v>40</v>
      </c>
      <c r="H1147" s="22">
        <v>1</v>
      </c>
      <c r="I1147" s="22">
        <f t="shared" si="25"/>
        <v>0.05</v>
      </c>
      <c r="J1147" s="22">
        <v>37</v>
      </c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>
        <v>5</v>
      </c>
      <c r="V1147" s="22"/>
      <c r="W1147" s="22"/>
      <c r="X1147" s="22"/>
      <c r="Y1147" s="22"/>
      <c r="Z1147" s="22"/>
      <c r="AA1147" s="22"/>
      <c r="AB1147" s="22"/>
      <c r="AC1147" s="45"/>
    </row>
    <row r="1148" spans="1:29" x14ac:dyDescent="0.25">
      <c r="A1148" s="24">
        <v>41612</v>
      </c>
      <c r="B1148" s="22">
        <v>1</v>
      </c>
      <c r="C1148" s="22" t="s">
        <v>229</v>
      </c>
      <c r="D1148" s="22" t="s">
        <v>230</v>
      </c>
      <c r="E1148" s="22" t="s">
        <v>67</v>
      </c>
      <c r="F1148" s="22" t="s">
        <v>110</v>
      </c>
      <c r="G1148" s="25" t="s">
        <v>40</v>
      </c>
      <c r="H1148" s="22">
        <v>1</v>
      </c>
      <c r="I1148" s="22">
        <f t="shared" si="25"/>
        <v>0.05</v>
      </c>
      <c r="J1148" s="22">
        <v>37</v>
      </c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>
        <v>5</v>
      </c>
      <c r="V1148" s="22"/>
      <c r="W1148" s="22"/>
      <c r="X1148" s="22"/>
      <c r="Y1148" s="22"/>
      <c r="Z1148" s="22"/>
      <c r="AA1148" s="22"/>
      <c r="AB1148" s="22"/>
    </row>
    <row r="1149" spans="1:29" x14ac:dyDescent="0.25">
      <c r="A1149" s="24">
        <v>41612</v>
      </c>
      <c r="B1149" s="22">
        <v>1</v>
      </c>
      <c r="C1149" s="22" t="s">
        <v>229</v>
      </c>
      <c r="D1149" s="22" t="s">
        <v>230</v>
      </c>
      <c r="E1149" s="22" t="s">
        <v>67</v>
      </c>
      <c r="F1149" s="22" t="s">
        <v>110</v>
      </c>
      <c r="G1149" s="25" t="s">
        <v>40</v>
      </c>
      <c r="H1149" s="22">
        <v>1</v>
      </c>
      <c r="I1149" s="22">
        <f t="shared" si="25"/>
        <v>0.05</v>
      </c>
      <c r="J1149" s="22">
        <v>37</v>
      </c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>
        <v>5</v>
      </c>
      <c r="V1149" s="22"/>
      <c r="W1149" s="22"/>
      <c r="X1149" s="22"/>
      <c r="Y1149" s="22"/>
      <c r="Z1149" s="22"/>
      <c r="AA1149" s="22"/>
      <c r="AB1149" s="22"/>
    </row>
    <row r="1150" spans="1:29" x14ac:dyDescent="0.25">
      <c r="A1150" s="24">
        <v>41612</v>
      </c>
      <c r="B1150" s="22">
        <v>1</v>
      </c>
      <c r="C1150" s="22" t="s">
        <v>229</v>
      </c>
      <c r="D1150" s="22" t="s">
        <v>230</v>
      </c>
      <c r="E1150" s="22" t="s">
        <v>67</v>
      </c>
      <c r="F1150" s="22" t="s">
        <v>110</v>
      </c>
      <c r="G1150" s="25" t="s">
        <v>40</v>
      </c>
      <c r="H1150" s="22">
        <v>1</v>
      </c>
      <c r="I1150" s="22">
        <f t="shared" si="25"/>
        <v>0.05</v>
      </c>
      <c r="J1150" s="22">
        <v>37</v>
      </c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>
        <v>5</v>
      </c>
      <c r="V1150" s="22"/>
      <c r="W1150" s="22"/>
      <c r="X1150" s="22"/>
      <c r="Y1150" s="22"/>
      <c r="Z1150" s="22"/>
      <c r="AA1150" s="22"/>
      <c r="AB1150" s="22"/>
    </row>
    <row r="1151" spans="1:29" x14ac:dyDescent="0.25">
      <c r="A1151" s="24">
        <v>41612</v>
      </c>
      <c r="B1151" s="22">
        <v>1</v>
      </c>
      <c r="C1151" s="22" t="s">
        <v>229</v>
      </c>
      <c r="D1151" s="22" t="s">
        <v>230</v>
      </c>
      <c r="E1151" s="22" t="s">
        <v>67</v>
      </c>
      <c r="F1151" s="22" t="s">
        <v>110</v>
      </c>
      <c r="G1151" s="25" t="s">
        <v>40</v>
      </c>
      <c r="H1151" s="22">
        <v>1</v>
      </c>
      <c r="I1151" s="22">
        <f t="shared" si="25"/>
        <v>0.05</v>
      </c>
      <c r="J1151" s="22">
        <v>37</v>
      </c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>
        <v>5</v>
      </c>
      <c r="V1151" s="22"/>
      <c r="W1151" s="22"/>
      <c r="X1151" s="22"/>
      <c r="Y1151" s="22"/>
      <c r="Z1151" s="22"/>
      <c r="AA1151" s="22"/>
      <c r="AB1151" s="22"/>
    </row>
    <row r="1152" spans="1:29" x14ac:dyDescent="0.25">
      <c r="A1152" s="24">
        <v>41612</v>
      </c>
      <c r="B1152" s="22">
        <v>1</v>
      </c>
      <c r="C1152" s="22" t="s">
        <v>229</v>
      </c>
      <c r="D1152" s="22" t="s">
        <v>230</v>
      </c>
      <c r="E1152" s="22" t="s">
        <v>67</v>
      </c>
      <c r="F1152" s="22" t="s">
        <v>110</v>
      </c>
      <c r="G1152" s="25" t="s">
        <v>40</v>
      </c>
      <c r="H1152" s="22">
        <v>1</v>
      </c>
      <c r="I1152" s="22">
        <f t="shared" si="25"/>
        <v>0.05</v>
      </c>
      <c r="J1152" s="22">
        <v>37</v>
      </c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>
        <v>5</v>
      </c>
      <c r="V1152" s="22"/>
      <c r="W1152" s="22"/>
      <c r="X1152" s="22"/>
      <c r="Y1152" s="22"/>
      <c r="Z1152" s="22"/>
      <c r="AA1152" s="22"/>
      <c r="AB1152" s="22"/>
    </row>
    <row r="1153" spans="1:28" x14ac:dyDescent="0.25">
      <c r="A1153" s="24">
        <v>41612</v>
      </c>
      <c r="B1153" s="22">
        <v>1</v>
      </c>
      <c r="C1153" s="22" t="s">
        <v>229</v>
      </c>
      <c r="D1153" s="22" t="s">
        <v>230</v>
      </c>
      <c r="E1153" s="22" t="s">
        <v>67</v>
      </c>
      <c r="F1153" s="22" t="s">
        <v>110</v>
      </c>
      <c r="G1153" s="25" t="s">
        <v>40</v>
      </c>
      <c r="H1153" s="22">
        <v>1</v>
      </c>
      <c r="I1153" s="22">
        <f t="shared" si="25"/>
        <v>0.05</v>
      </c>
      <c r="J1153" s="22">
        <v>37</v>
      </c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>
        <v>5</v>
      </c>
      <c r="V1153" s="22"/>
      <c r="W1153" s="22"/>
      <c r="X1153" s="22"/>
      <c r="Y1153" s="22"/>
      <c r="Z1153" s="22"/>
      <c r="AA1153" s="22"/>
      <c r="AB1153" s="22"/>
    </row>
    <row r="1154" spans="1:28" x14ac:dyDescent="0.25">
      <c r="A1154" s="24">
        <v>41612</v>
      </c>
      <c r="B1154" s="22">
        <v>1</v>
      </c>
      <c r="C1154" s="22" t="s">
        <v>229</v>
      </c>
      <c r="D1154" s="22" t="s">
        <v>230</v>
      </c>
      <c r="E1154" s="22" t="s">
        <v>67</v>
      </c>
      <c r="F1154" s="22" t="s">
        <v>110</v>
      </c>
      <c r="G1154" s="25" t="s">
        <v>40</v>
      </c>
      <c r="H1154" s="22">
        <v>1</v>
      </c>
      <c r="I1154" s="22">
        <f t="shared" ref="I1154:I1217" si="26">H1154/20</f>
        <v>0.05</v>
      </c>
      <c r="J1154" s="22">
        <v>37</v>
      </c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>
        <v>5</v>
      </c>
      <c r="V1154" s="22"/>
      <c r="W1154" s="22"/>
      <c r="X1154" s="22"/>
      <c r="Y1154" s="22"/>
      <c r="Z1154" s="22"/>
      <c r="AA1154" s="22"/>
      <c r="AB1154" s="22"/>
    </row>
    <row r="1155" spans="1:28" x14ac:dyDescent="0.25">
      <c r="A1155" s="24">
        <v>41612</v>
      </c>
      <c r="B1155" s="22">
        <v>1</v>
      </c>
      <c r="C1155" s="22" t="s">
        <v>229</v>
      </c>
      <c r="D1155" s="22" t="s">
        <v>230</v>
      </c>
      <c r="E1155" s="22" t="s">
        <v>67</v>
      </c>
      <c r="F1155" s="22" t="s">
        <v>110</v>
      </c>
      <c r="G1155" s="25" t="s">
        <v>40</v>
      </c>
      <c r="H1155" s="22">
        <v>1</v>
      </c>
      <c r="I1155" s="22">
        <f t="shared" si="26"/>
        <v>0.05</v>
      </c>
      <c r="J1155" s="22">
        <v>37</v>
      </c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>
        <v>5</v>
      </c>
      <c r="V1155" s="22"/>
      <c r="W1155" s="22"/>
      <c r="X1155" s="22"/>
      <c r="Y1155" s="22"/>
      <c r="Z1155" s="22"/>
      <c r="AA1155" s="22"/>
      <c r="AB1155" s="22"/>
    </row>
    <row r="1156" spans="1:28" x14ac:dyDescent="0.25">
      <c r="A1156" s="24">
        <v>41612</v>
      </c>
      <c r="B1156" s="22">
        <v>1</v>
      </c>
      <c r="C1156" s="22" t="s">
        <v>229</v>
      </c>
      <c r="D1156" s="22" t="s">
        <v>230</v>
      </c>
      <c r="E1156" s="22" t="s">
        <v>67</v>
      </c>
      <c r="F1156" s="22" t="s">
        <v>110</v>
      </c>
      <c r="G1156" s="25" t="s">
        <v>40</v>
      </c>
      <c r="H1156" s="22">
        <v>1</v>
      </c>
      <c r="I1156" s="22">
        <f t="shared" si="26"/>
        <v>0.05</v>
      </c>
      <c r="J1156" s="22">
        <v>37</v>
      </c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>
        <v>5</v>
      </c>
      <c r="V1156" s="22"/>
      <c r="W1156" s="22"/>
      <c r="X1156" s="22"/>
      <c r="Y1156" s="22"/>
      <c r="Z1156" s="22"/>
      <c r="AA1156" s="22"/>
      <c r="AB1156" s="22"/>
    </row>
    <row r="1157" spans="1:28" x14ac:dyDescent="0.25">
      <c r="A1157" s="24">
        <v>41612</v>
      </c>
      <c r="B1157" s="22">
        <v>1</v>
      </c>
      <c r="C1157" s="22" t="s">
        <v>229</v>
      </c>
      <c r="D1157" s="22" t="s">
        <v>230</v>
      </c>
      <c r="E1157" s="22" t="s">
        <v>67</v>
      </c>
      <c r="F1157" s="22" t="s">
        <v>110</v>
      </c>
      <c r="G1157" s="25" t="s">
        <v>40</v>
      </c>
      <c r="H1157" s="22">
        <v>1</v>
      </c>
      <c r="I1157" s="22">
        <f t="shared" si="26"/>
        <v>0.05</v>
      </c>
      <c r="J1157" s="22">
        <v>37</v>
      </c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>
        <v>5</v>
      </c>
      <c r="V1157" s="22"/>
      <c r="W1157" s="22"/>
      <c r="X1157" s="22"/>
      <c r="Y1157" s="22"/>
      <c r="Z1157" s="22"/>
      <c r="AA1157" s="22"/>
      <c r="AB1157" s="22"/>
    </row>
    <row r="1158" spans="1:28" x14ac:dyDescent="0.25">
      <c r="A1158" s="24">
        <v>41612</v>
      </c>
      <c r="B1158" s="22">
        <v>1</v>
      </c>
      <c r="C1158" s="22" t="s">
        <v>229</v>
      </c>
      <c r="D1158" s="22" t="s">
        <v>230</v>
      </c>
      <c r="E1158" s="22" t="s">
        <v>67</v>
      </c>
      <c r="F1158" s="22" t="s">
        <v>110</v>
      </c>
      <c r="G1158" s="25" t="s">
        <v>40</v>
      </c>
      <c r="H1158" s="22">
        <v>1</v>
      </c>
      <c r="I1158" s="22">
        <f t="shared" si="26"/>
        <v>0.05</v>
      </c>
      <c r="J1158" s="22">
        <v>37</v>
      </c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>
        <v>10</v>
      </c>
      <c r="V1158" s="22"/>
      <c r="W1158" s="22"/>
      <c r="X1158" s="22"/>
      <c r="Y1158" s="22"/>
      <c r="Z1158" s="22"/>
      <c r="AA1158" s="22"/>
      <c r="AB1158" s="22"/>
    </row>
    <row r="1159" spans="1:28" x14ac:dyDescent="0.25">
      <c r="A1159" s="24">
        <v>41612</v>
      </c>
      <c r="B1159" s="22">
        <v>1</v>
      </c>
      <c r="C1159" s="22" t="s">
        <v>229</v>
      </c>
      <c r="D1159" s="22" t="s">
        <v>230</v>
      </c>
      <c r="E1159" s="22" t="s">
        <v>67</v>
      </c>
      <c r="F1159" s="22" t="s">
        <v>110</v>
      </c>
      <c r="G1159" s="25" t="s">
        <v>40</v>
      </c>
      <c r="H1159" s="22">
        <v>1</v>
      </c>
      <c r="I1159" s="22">
        <f t="shared" si="26"/>
        <v>0.05</v>
      </c>
      <c r="J1159" s="22">
        <v>37</v>
      </c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>
        <v>10</v>
      </c>
      <c r="V1159" s="22"/>
      <c r="W1159" s="22"/>
      <c r="X1159" s="22"/>
      <c r="Y1159" s="22"/>
      <c r="Z1159" s="22"/>
      <c r="AA1159" s="22"/>
      <c r="AB1159" s="22"/>
    </row>
    <row r="1160" spans="1:28" x14ac:dyDescent="0.25">
      <c r="A1160" s="24">
        <v>41612</v>
      </c>
      <c r="B1160" s="22">
        <v>1</v>
      </c>
      <c r="C1160" s="22" t="s">
        <v>229</v>
      </c>
      <c r="D1160" s="22" t="s">
        <v>230</v>
      </c>
      <c r="E1160" s="22" t="s">
        <v>67</v>
      </c>
      <c r="F1160" s="22" t="s">
        <v>110</v>
      </c>
      <c r="G1160" s="25" t="s">
        <v>40</v>
      </c>
      <c r="H1160" s="22">
        <v>1</v>
      </c>
      <c r="I1160" s="22">
        <f t="shared" si="26"/>
        <v>0.05</v>
      </c>
      <c r="J1160" s="22">
        <v>37</v>
      </c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>
        <v>10</v>
      </c>
      <c r="V1160" s="22"/>
      <c r="W1160" s="22"/>
      <c r="X1160" s="22"/>
      <c r="Y1160" s="22"/>
      <c r="Z1160" s="22"/>
      <c r="AA1160" s="22"/>
      <c r="AB1160" s="22"/>
    </row>
    <row r="1161" spans="1:28" x14ac:dyDescent="0.25">
      <c r="A1161" s="24">
        <v>41612</v>
      </c>
      <c r="B1161" s="22">
        <v>1</v>
      </c>
      <c r="C1161" s="22" t="s">
        <v>229</v>
      </c>
      <c r="D1161" s="22" t="s">
        <v>230</v>
      </c>
      <c r="E1161" s="22" t="s">
        <v>67</v>
      </c>
      <c r="F1161" s="22" t="s">
        <v>110</v>
      </c>
      <c r="G1161" s="25" t="s">
        <v>40</v>
      </c>
      <c r="H1161" s="22">
        <v>1</v>
      </c>
      <c r="I1161" s="22">
        <f t="shared" si="26"/>
        <v>0.05</v>
      </c>
      <c r="J1161" s="22">
        <v>37</v>
      </c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>
        <v>10</v>
      </c>
      <c r="V1161" s="22"/>
      <c r="W1161" s="22"/>
      <c r="X1161" s="22"/>
      <c r="Y1161" s="22"/>
      <c r="Z1161" s="22"/>
      <c r="AA1161" s="22"/>
      <c r="AB1161" s="22"/>
    </row>
    <row r="1162" spans="1:28" x14ac:dyDescent="0.25">
      <c r="A1162" s="24">
        <v>41612</v>
      </c>
      <c r="B1162" s="22">
        <v>1</v>
      </c>
      <c r="C1162" s="22" t="s">
        <v>229</v>
      </c>
      <c r="D1162" s="22" t="s">
        <v>230</v>
      </c>
      <c r="E1162" s="22" t="s">
        <v>67</v>
      </c>
      <c r="F1162" s="22" t="s">
        <v>110</v>
      </c>
      <c r="G1162" s="25" t="s">
        <v>40</v>
      </c>
      <c r="H1162" s="22">
        <v>1</v>
      </c>
      <c r="I1162" s="22">
        <f t="shared" si="26"/>
        <v>0.05</v>
      </c>
      <c r="J1162" s="22">
        <v>37</v>
      </c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>
        <v>10</v>
      </c>
      <c r="V1162" s="22"/>
      <c r="W1162" s="22"/>
      <c r="X1162" s="22"/>
      <c r="Y1162" s="22"/>
      <c r="Z1162" s="22"/>
      <c r="AA1162" s="22"/>
      <c r="AB1162" s="22"/>
    </row>
    <row r="1163" spans="1:28" x14ac:dyDescent="0.25">
      <c r="A1163" s="24">
        <v>41612</v>
      </c>
      <c r="B1163" s="22">
        <v>1</v>
      </c>
      <c r="C1163" s="22" t="s">
        <v>229</v>
      </c>
      <c r="D1163" s="22" t="s">
        <v>230</v>
      </c>
      <c r="E1163" s="22" t="s">
        <v>67</v>
      </c>
      <c r="F1163" s="22" t="s">
        <v>110</v>
      </c>
      <c r="G1163" s="25" t="s">
        <v>40</v>
      </c>
      <c r="H1163" s="22">
        <v>1</v>
      </c>
      <c r="I1163" s="22">
        <f t="shared" si="26"/>
        <v>0.05</v>
      </c>
      <c r="J1163" s="22">
        <v>37</v>
      </c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>
        <v>10</v>
      </c>
      <c r="V1163" s="22"/>
      <c r="W1163" s="22"/>
      <c r="X1163" s="22"/>
      <c r="Y1163" s="22"/>
      <c r="Z1163" s="22"/>
      <c r="AA1163" s="22"/>
      <c r="AB1163" s="22"/>
    </row>
    <row r="1164" spans="1:28" x14ac:dyDescent="0.25">
      <c r="A1164" s="24">
        <v>41612</v>
      </c>
      <c r="B1164" s="22">
        <v>1</v>
      </c>
      <c r="C1164" s="22" t="s">
        <v>229</v>
      </c>
      <c r="D1164" s="22" t="s">
        <v>230</v>
      </c>
      <c r="E1164" s="22" t="s">
        <v>67</v>
      </c>
      <c r="F1164" s="22" t="s">
        <v>110</v>
      </c>
      <c r="G1164" s="25" t="s">
        <v>40</v>
      </c>
      <c r="H1164" s="22">
        <v>1</v>
      </c>
      <c r="I1164" s="22">
        <f t="shared" si="26"/>
        <v>0.05</v>
      </c>
      <c r="J1164" s="22">
        <v>37</v>
      </c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>
        <v>10</v>
      </c>
      <c r="V1164" s="22"/>
      <c r="W1164" s="22"/>
      <c r="X1164" s="22"/>
      <c r="Y1164" s="22"/>
      <c r="Z1164" s="22"/>
      <c r="AA1164" s="22"/>
      <c r="AB1164" s="22"/>
    </row>
    <row r="1165" spans="1:28" x14ac:dyDescent="0.25">
      <c r="A1165" s="24">
        <v>41612</v>
      </c>
      <c r="B1165" s="22">
        <v>1</v>
      </c>
      <c r="C1165" s="22" t="s">
        <v>229</v>
      </c>
      <c r="D1165" s="22" t="s">
        <v>230</v>
      </c>
      <c r="E1165" s="22" t="s">
        <v>67</v>
      </c>
      <c r="F1165" s="22" t="s">
        <v>110</v>
      </c>
      <c r="G1165" s="25" t="s">
        <v>40</v>
      </c>
      <c r="H1165" s="22">
        <v>1</v>
      </c>
      <c r="I1165" s="22">
        <f t="shared" si="26"/>
        <v>0.05</v>
      </c>
      <c r="J1165" s="22">
        <v>37</v>
      </c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>
        <v>10</v>
      </c>
      <c r="V1165" s="22"/>
      <c r="W1165" s="22"/>
      <c r="X1165" s="22"/>
      <c r="Y1165" s="22"/>
      <c r="Z1165" s="22"/>
      <c r="AA1165" s="22"/>
      <c r="AB1165" s="22"/>
    </row>
    <row r="1166" spans="1:28" x14ac:dyDescent="0.25">
      <c r="A1166" s="24">
        <v>41612</v>
      </c>
      <c r="B1166" s="22">
        <v>1</v>
      </c>
      <c r="C1166" s="22" t="s">
        <v>229</v>
      </c>
      <c r="D1166" s="22" t="s">
        <v>230</v>
      </c>
      <c r="E1166" s="22" t="s">
        <v>67</v>
      </c>
      <c r="F1166" s="22" t="s">
        <v>110</v>
      </c>
      <c r="G1166" s="25" t="s">
        <v>40</v>
      </c>
      <c r="H1166" s="22">
        <v>1</v>
      </c>
      <c r="I1166" s="22">
        <f t="shared" si="26"/>
        <v>0.05</v>
      </c>
      <c r="J1166" s="22">
        <v>37</v>
      </c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>
        <v>10</v>
      </c>
      <c r="V1166" s="22"/>
      <c r="W1166" s="22"/>
      <c r="X1166" s="22"/>
      <c r="Y1166" s="22"/>
      <c r="Z1166" s="22"/>
      <c r="AA1166" s="22"/>
      <c r="AB1166" s="22"/>
    </row>
    <row r="1167" spans="1:28" x14ac:dyDescent="0.25">
      <c r="A1167" s="24">
        <v>41612</v>
      </c>
      <c r="B1167" s="22">
        <v>1</v>
      </c>
      <c r="C1167" s="22" t="s">
        <v>229</v>
      </c>
      <c r="D1167" s="22" t="s">
        <v>230</v>
      </c>
      <c r="E1167" s="22" t="s">
        <v>67</v>
      </c>
      <c r="F1167" s="22" t="s">
        <v>110</v>
      </c>
      <c r="G1167" s="25" t="s">
        <v>40</v>
      </c>
      <c r="H1167" s="22">
        <v>1</v>
      </c>
      <c r="I1167" s="22">
        <f t="shared" si="26"/>
        <v>0.05</v>
      </c>
      <c r="J1167" s="22">
        <v>37</v>
      </c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>
        <v>10</v>
      </c>
      <c r="V1167" s="22"/>
      <c r="W1167" s="22"/>
      <c r="X1167" s="22"/>
      <c r="Y1167" s="22"/>
      <c r="Z1167" s="22"/>
      <c r="AA1167" s="22"/>
      <c r="AB1167" s="22"/>
    </row>
    <row r="1168" spans="1:28" x14ac:dyDescent="0.25">
      <c r="A1168" s="24">
        <v>41612</v>
      </c>
      <c r="B1168" s="22">
        <v>1</v>
      </c>
      <c r="C1168" s="22" t="s">
        <v>229</v>
      </c>
      <c r="D1168" s="22" t="s">
        <v>230</v>
      </c>
      <c r="E1168" s="22" t="s">
        <v>67</v>
      </c>
      <c r="F1168" s="22" t="s">
        <v>110</v>
      </c>
      <c r="G1168" s="25" t="s">
        <v>40</v>
      </c>
      <c r="H1168" s="22">
        <v>1</v>
      </c>
      <c r="I1168" s="22">
        <f t="shared" si="26"/>
        <v>0.05</v>
      </c>
      <c r="J1168" s="22">
        <v>37</v>
      </c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>
        <v>10</v>
      </c>
      <c r="V1168" s="22"/>
      <c r="W1168" s="22"/>
      <c r="X1168" s="22"/>
      <c r="Y1168" s="22"/>
      <c r="Z1168" s="22"/>
      <c r="AA1168" s="22"/>
      <c r="AB1168" s="22"/>
    </row>
    <row r="1169" spans="1:42" x14ac:dyDescent="0.25">
      <c r="A1169" s="24">
        <v>41612</v>
      </c>
      <c r="B1169" s="22">
        <v>1</v>
      </c>
      <c r="C1169" s="22" t="s">
        <v>229</v>
      </c>
      <c r="D1169" s="22" t="s">
        <v>230</v>
      </c>
      <c r="E1169" s="22" t="s">
        <v>67</v>
      </c>
      <c r="F1169" s="22" t="s">
        <v>110</v>
      </c>
      <c r="G1169" s="25" t="s">
        <v>40</v>
      </c>
      <c r="H1169" s="22">
        <v>1</v>
      </c>
      <c r="I1169" s="22">
        <f t="shared" si="26"/>
        <v>0.05</v>
      </c>
      <c r="J1169" s="22">
        <v>37</v>
      </c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>
        <v>10</v>
      </c>
      <c r="V1169" s="22"/>
      <c r="W1169" s="22"/>
      <c r="X1169" s="22"/>
      <c r="Y1169" s="22"/>
      <c r="Z1169" s="22"/>
      <c r="AA1169" s="22"/>
      <c r="AB1169" s="22"/>
    </row>
    <row r="1170" spans="1:42" x14ac:dyDescent="0.25">
      <c r="A1170" s="24">
        <v>41612</v>
      </c>
      <c r="B1170" s="22">
        <v>1</v>
      </c>
      <c r="C1170" s="22" t="s">
        <v>229</v>
      </c>
      <c r="D1170" s="22" t="s">
        <v>230</v>
      </c>
      <c r="E1170" s="22" t="s">
        <v>67</v>
      </c>
      <c r="F1170" s="22" t="s">
        <v>110</v>
      </c>
      <c r="G1170" s="25" t="s">
        <v>40</v>
      </c>
      <c r="H1170" s="22">
        <v>1</v>
      </c>
      <c r="I1170" s="22">
        <f t="shared" si="26"/>
        <v>0.05</v>
      </c>
      <c r="J1170" s="22">
        <v>37</v>
      </c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>
        <v>10</v>
      </c>
      <c r="V1170" s="22"/>
      <c r="W1170" s="22"/>
      <c r="X1170" s="22"/>
      <c r="Y1170" s="22"/>
      <c r="Z1170" s="22"/>
      <c r="AA1170" s="22"/>
      <c r="AB1170" s="22"/>
    </row>
    <row r="1171" spans="1:42" x14ac:dyDescent="0.25">
      <c r="A1171" s="24">
        <v>41612</v>
      </c>
      <c r="B1171" s="22">
        <v>1</v>
      </c>
      <c r="C1171" s="22" t="s">
        <v>229</v>
      </c>
      <c r="D1171" s="22" t="s">
        <v>230</v>
      </c>
      <c r="E1171" s="22" t="s">
        <v>67</v>
      </c>
      <c r="F1171" s="22" t="s">
        <v>110</v>
      </c>
      <c r="G1171" s="25" t="s">
        <v>40</v>
      </c>
      <c r="H1171" s="22">
        <v>1</v>
      </c>
      <c r="I1171" s="22">
        <f t="shared" si="26"/>
        <v>0.05</v>
      </c>
      <c r="J1171" s="22">
        <v>37</v>
      </c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>
        <v>10</v>
      </c>
      <c r="V1171" s="22"/>
      <c r="W1171" s="22"/>
      <c r="X1171" s="22"/>
      <c r="Y1171" s="22"/>
      <c r="Z1171" s="22"/>
      <c r="AA1171" s="22"/>
      <c r="AB1171" s="22"/>
    </row>
    <row r="1172" spans="1:42" x14ac:dyDescent="0.25">
      <c r="A1172" s="24">
        <v>41612</v>
      </c>
      <c r="B1172" s="22">
        <v>1</v>
      </c>
      <c r="C1172" s="22" t="s">
        <v>229</v>
      </c>
      <c r="D1172" s="22" t="s">
        <v>230</v>
      </c>
      <c r="E1172" s="22" t="s">
        <v>67</v>
      </c>
      <c r="F1172" s="22" t="s">
        <v>110</v>
      </c>
      <c r="G1172" s="25" t="s">
        <v>40</v>
      </c>
      <c r="H1172" s="22">
        <v>1</v>
      </c>
      <c r="I1172" s="22">
        <f t="shared" si="26"/>
        <v>0.05</v>
      </c>
      <c r="J1172" s="22">
        <v>37</v>
      </c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>
        <v>10</v>
      </c>
      <c r="V1172" s="22"/>
      <c r="W1172" s="22"/>
      <c r="X1172" s="22"/>
      <c r="Y1172" s="22"/>
      <c r="Z1172" s="22"/>
      <c r="AA1172" s="22"/>
      <c r="AB1172" s="22"/>
    </row>
    <row r="1173" spans="1:42" x14ac:dyDescent="0.25">
      <c r="A1173" s="24">
        <v>41612</v>
      </c>
      <c r="B1173" s="22">
        <v>1</v>
      </c>
      <c r="C1173" s="22" t="s">
        <v>229</v>
      </c>
      <c r="D1173" s="22" t="s">
        <v>230</v>
      </c>
      <c r="E1173" s="22" t="s">
        <v>67</v>
      </c>
      <c r="F1173" s="22" t="s">
        <v>110</v>
      </c>
      <c r="G1173" s="25" t="s">
        <v>40</v>
      </c>
      <c r="H1173" s="22">
        <v>1</v>
      </c>
      <c r="I1173" s="22">
        <f t="shared" si="26"/>
        <v>0.05</v>
      </c>
      <c r="J1173" s="22">
        <v>37</v>
      </c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>
        <v>10</v>
      </c>
      <c r="V1173" s="22"/>
      <c r="W1173" s="22"/>
      <c r="X1173" s="22"/>
      <c r="Y1173" s="22"/>
      <c r="Z1173" s="22"/>
      <c r="AA1173" s="22"/>
      <c r="AB1173" s="22"/>
    </row>
    <row r="1174" spans="1:42" x14ac:dyDescent="0.25">
      <c r="A1174" s="24">
        <v>41612</v>
      </c>
      <c r="B1174" s="22">
        <v>1</v>
      </c>
      <c r="C1174" s="22" t="s">
        <v>229</v>
      </c>
      <c r="D1174" s="22" t="s">
        <v>230</v>
      </c>
      <c r="E1174" s="22" t="s">
        <v>67</v>
      </c>
      <c r="F1174" s="22" t="s">
        <v>110</v>
      </c>
      <c r="G1174" s="25" t="s">
        <v>40</v>
      </c>
      <c r="H1174" s="22">
        <v>1</v>
      </c>
      <c r="I1174" s="22">
        <f t="shared" si="26"/>
        <v>0.05</v>
      </c>
      <c r="J1174" s="22">
        <v>37</v>
      </c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>
        <v>10</v>
      </c>
      <c r="V1174" s="22"/>
      <c r="W1174" s="22"/>
      <c r="X1174" s="22"/>
      <c r="Y1174" s="22"/>
      <c r="Z1174" s="22"/>
      <c r="AA1174" s="22"/>
      <c r="AB1174" s="22"/>
    </row>
    <row r="1175" spans="1:42" x14ac:dyDescent="0.25">
      <c r="A1175" s="24">
        <v>41612</v>
      </c>
      <c r="B1175" s="22">
        <v>1</v>
      </c>
      <c r="C1175" s="22" t="s">
        <v>229</v>
      </c>
      <c r="D1175" s="22" t="s">
        <v>230</v>
      </c>
      <c r="E1175" s="22" t="s">
        <v>67</v>
      </c>
      <c r="F1175" s="22" t="s">
        <v>110</v>
      </c>
      <c r="G1175" s="25" t="s">
        <v>40</v>
      </c>
      <c r="H1175" s="22">
        <v>1</v>
      </c>
      <c r="I1175" s="22">
        <f t="shared" si="26"/>
        <v>0.05</v>
      </c>
      <c r="J1175" s="22">
        <v>37</v>
      </c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>
        <v>10</v>
      </c>
      <c r="V1175" s="22"/>
      <c r="W1175" s="22"/>
      <c r="X1175" s="22"/>
      <c r="Y1175" s="22"/>
      <c r="Z1175" s="22"/>
      <c r="AA1175" s="22"/>
      <c r="AB1175" s="22"/>
    </row>
    <row r="1176" spans="1:42" x14ac:dyDescent="0.25">
      <c r="A1176" s="24">
        <v>41612</v>
      </c>
      <c r="B1176" s="22">
        <v>1</v>
      </c>
      <c r="C1176" s="22" t="s">
        <v>229</v>
      </c>
      <c r="D1176" s="22" t="s">
        <v>230</v>
      </c>
      <c r="E1176" s="22" t="s">
        <v>67</v>
      </c>
      <c r="F1176" s="22" t="s">
        <v>110</v>
      </c>
      <c r="G1176" s="25" t="s">
        <v>40</v>
      </c>
      <c r="H1176" s="22">
        <v>1</v>
      </c>
      <c r="I1176" s="22">
        <f t="shared" si="26"/>
        <v>0.05</v>
      </c>
      <c r="J1176" s="22">
        <v>37</v>
      </c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>
        <v>10</v>
      </c>
      <c r="V1176" s="22"/>
      <c r="W1176" s="22"/>
      <c r="X1176" s="22"/>
      <c r="Y1176" s="22"/>
      <c r="Z1176" s="22"/>
      <c r="AA1176" s="22"/>
      <c r="AB1176" s="22"/>
    </row>
    <row r="1177" spans="1:42" x14ac:dyDescent="0.25">
      <c r="A1177" s="24">
        <v>41612</v>
      </c>
      <c r="B1177" s="22">
        <v>1</v>
      </c>
      <c r="C1177" s="22" t="s">
        <v>229</v>
      </c>
      <c r="D1177" s="22" t="s">
        <v>230</v>
      </c>
      <c r="E1177" s="22" t="s">
        <v>67</v>
      </c>
      <c r="F1177" s="22" t="s">
        <v>110</v>
      </c>
      <c r="G1177" s="25" t="s">
        <v>40</v>
      </c>
      <c r="H1177" s="22">
        <v>1</v>
      </c>
      <c r="I1177" s="22">
        <f t="shared" si="26"/>
        <v>0.05</v>
      </c>
      <c r="J1177" s="22">
        <v>37</v>
      </c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>
        <v>10</v>
      </c>
      <c r="V1177" s="22"/>
      <c r="W1177" s="22"/>
      <c r="X1177" s="22"/>
      <c r="Y1177" s="22"/>
      <c r="Z1177" s="22"/>
      <c r="AA1177" s="22"/>
      <c r="AB1177" s="22"/>
    </row>
    <row r="1178" spans="1:42" x14ac:dyDescent="0.25">
      <c r="A1178" s="24">
        <v>41612</v>
      </c>
      <c r="B1178" s="22">
        <v>1</v>
      </c>
      <c r="C1178" s="22" t="s">
        <v>229</v>
      </c>
      <c r="D1178" s="22" t="s">
        <v>230</v>
      </c>
      <c r="E1178" s="22" t="s">
        <v>67</v>
      </c>
      <c r="F1178" s="22" t="s">
        <v>110</v>
      </c>
      <c r="G1178" s="25" t="s">
        <v>40</v>
      </c>
      <c r="H1178" s="22">
        <v>1</v>
      </c>
      <c r="I1178" s="22">
        <f t="shared" si="26"/>
        <v>0.05</v>
      </c>
      <c r="J1178" s="22">
        <v>37</v>
      </c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>
        <v>10</v>
      </c>
      <c r="V1178" s="22"/>
      <c r="W1178" s="22"/>
      <c r="X1178" s="22"/>
      <c r="Y1178" s="22"/>
      <c r="Z1178" s="22"/>
      <c r="AA1178" s="22"/>
      <c r="AB1178" s="22"/>
    </row>
    <row r="1179" spans="1:42" x14ac:dyDescent="0.25">
      <c r="A1179" s="24">
        <v>41612</v>
      </c>
      <c r="B1179" s="22">
        <v>1</v>
      </c>
      <c r="C1179" s="22" t="s">
        <v>229</v>
      </c>
      <c r="D1179" s="22" t="s">
        <v>230</v>
      </c>
      <c r="E1179" s="22" t="s">
        <v>67</v>
      </c>
      <c r="F1179" s="22" t="s">
        <v>110</v>
      </c>
      <c r="G1179" s="25" t="s">
        <v>40</v>
      </c>
      <c r="H1179" s="22">
        <v>1</v>
      </c>
      <c r="I1179" s="22">
        <f t="shared" si="26"/>
        <v>0.05</v>
      </c>
      <c r="J1179" s="22">
        <v>37</v>
      </c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>
        <v>10</v>
      </c>
      <c r="V1179" s="22"/>
      <c r="W1179" s="22"/>
      <c r="X1179" s="22"/>
      <c r="Y1179" s="22"/>
      <c r="Z1179" s="22"/>
      <c r="AA1179" s="22"/>
      <c r="AB1179" s="22"/>
    </row>
    <row r="1180" spans="1:42" x14ac:dyDescent="0.25">
      <c r="A1180" s="24">
        <v>41612</v>
      </c>
      <c r="B1180" s="22">
        <v>1</v>
      </c>
      <c r="C1180" s="22" t="s">
        <v>229</v>
      </c>
      <c r="D1180" s="22" t="s">
        <v>230</v>
      </c>
      <c r="E1180" s="22" t="s">
        <v>67</v>
      </c>
      <c r="F1180" s="22" t="s">
        <v>110</v>
      </c>
      <c r="G1180" s="25" t="s">
        <v>40</v>
      </c>
      <c r="H1180" s="22">
        <v>1</v>
      </c>
      <c r="I1180" s="22">
        <f t="shared" si="26"/>
        <v>0.05</v>
      </c>
      <c r="J1180" s="22">
        <v>37</v>
      </c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>
        <v>10</v>
      </c>
      <c r="V1180" s="22"/>
      <c r="W1180" s="22"/>
      <c r="X1180" s="22"/>
      <c r="Y1180" s="22"/>
      <c r="Z1180" s="22"/>
      <c r="AA1180" s="22"/>
      <c r="AB1180" s="22"/>
    </row>
    <row r="1181" spans="1:42" x14ac:dyDescent="0.25">
      <c r="A1181" s="24">
        <v>41612</v>
      </c>
      <c r="B1181" s="22">
        <v>1</v>
      </c>
      <c r="C1181" s="22" t="s">
        <v>229</v>
      </c>
      <c r="D1181" s="22" t="s">
        <v>230</v>
      </c>
      <c r="E1181" s="22" t="s">
        <v>67</v>
      </c>
      <c r="F1181" s="22" t="s">
        <v>110</v>
      </c>
      <c r="G1181" s="25" t="s">
        <v>40</v>
      </c>
      <c r="H1181" s="22">
        <v>1</v>
      </c>
      <c r="I1181" s="22">
        <f t="shared" si="26"/>
        <v>0.05</v>
      </c>
      <c r="J1181" s="22">
        <v>37</v>
      </c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>
        <v>10</v>
      </c>
      <c r="V1181" s="22"/>
      <c r="W1181" s="22"/>
      <c r="X1181" s="22"/>
      <c r="Y1181" s="22"/>
      <c r="Z1181" s="22"/>
      <c r="AA1181" s="22"/>
      <c r="AB1181" s="22"/>
    </row>
    <row r="1182" spans="1:42" x14ac:dyDescent="0.25">
      <c r="A1182" s="24">
        <v>41612</v>
      </c>
      <c r="B1182" s="132">
        <v>1</v>
      </c>
      <c r="C1182" s="22" t="s">
        <v>229</v>
      </c>
      <c r="D1182" s="132" t="s">
        <v>230</v>
      </c>
      <c r="E1182" s="132" t="s">
        <v>67</v>
      </c>
      <c r="F1182" s="132" t="s">
        <v>110</v>
      </c>
      <c r="G1182" s="139" t="s">
        <v>40</v>
      </c>
      <c r="H1182" s="132">
        <v>1</v>
      </c>
      <c r="I1182" s="22">
        <f t="shared" si="26"/>
        <v>0.05</v>
      </c>
      <c r="J1182" s="22">
        <v>37</v>
      </c>
      <c r="K1182" s="22"/>
      <c r="L1182" s="22"/>
      <c r="M1182" s="22"/>
      <c r="N1182" s="22"/>
      <c r="O1182" s="22"/>
      <c r="P1182" s="22"/>
      <c r="Q1182" s="132"/>
      <c r="R1182" s="22"/>
      <c r="S1182" s="22"/>
      <c r="T1182" s="22"/>
      <c r="U1182" s="22">
        <v>10</v>
      </c>
      <c r="V1182" s="22"/>
      <c r="W1182" s="22"/>
      <c r="X1182" s="22"/>
      <c r="Y1182" s="22"/>
      <c r="Z1182" s="22"/>
      <c r="AA1182" s="22"/>
      <c r="AB1182" s="22"/>
      <c r="AD1182" s="47"/>
      <c r="AE1182" s="47"/>
      <c r="AF1182" s="47"/>
      <c r="AG1182" s="47"/>
      <c r="AH1182" s="47"/>
      <c r="AI1182" s="47"/>
      <c r="AJ1182" s="47"/>
      <c r="AK1182" s="47"/>
      <c r="AL1182" s="47"/>
      <c r="AM1182" s="47"/>
      <c r="AN1182" s="47"/>
      <c r="AO1182" s="47"/>
      <c r="AP1182" s="47"/>
    </row>
    <row r="1183" spans="1:42" x14ac:dyDescent="0.25">
      <c r="A1183" s="24">
        <v>41612</v>
      </c>
      <c r="B1183" s="22">
        <v>1</v>
      </c>
      <c r="C1183" s="22" t="s">
        <v>229</v>
      </c>
      <c r="D1183" s="22" t="s">
        <v>230</v>
      </c>
      <c r="E1183" s="22" t="s">
        <v>67</v>
      </c>
      <c r="F1183" s="22" t="s">
        <v>110</v>
      </c>
      <c r="G1183" s="25" t="s">
        <v>40</v>
      </c>
      <c r="H1183" s="22">
        <v>1</v>
      </c>
      <c r="I1183" s="22">
        <f t="shared" si="26"/>
        <v>0.05</v>
      </c>
      <c r="J1183" s="22">
        <v>37</v>
      </c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>
        <v>10</v>
      </c>
      <c r="V1183" s="22"/>
      <c r="W1183" s="22"/>
      <c r="X1183" s="22"/>
      <c r="Y1183" s="22"/>
      <c r="Z1183" s="22"/>
      <c r="AA1183" s="22"/>
      <c r="AB1183" s="22"/>
    </row>
    <row r="1184" spans="1:42" x14ac:dyDescent="0.25">
      <c r="A1184" s="24">
        <v>41612</v>
      </c>
      <c r="B1184" s="22">
        <v>1</v>
      </c>
      <c r="C1184" s="22" t="s">
        <v>229</v>
      </c>
      <c r="D1184" s="22" t="s">
        <v>230</v>
      </c>
      <c r="E1184" s="22" t="s">
        <v>67</v>
      </c>
      <c r="F1184" s="22" t="s">
        <v>110</v>
      </c>
      <c r="G1184" s="25" t="s">
        <v>40</v>
      </c>
      <c r="H1184" s="22">
        <v>1</v>
      </c>
      <c r="I1184" s="22">
        <f t="shared" si="26"/>
        <v>0.05</v>
      </c>
      <c r="J1184" s="22">
        <v>37</v>
      </c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>
        <v>15</v>
      </c>
      <c r="V1184" s="22"/>
      <c r="W1184" s="22"/>
      <c r="X1184" s="22"/>
      <c r="Y1184" s="22"/>
      <c r="Z1184" s="22"/>
      <c r="AA1184" s="22"/>
      <c r="AB1184" s="22"/>
    </row>
    <row r="1185" spans="1:29" x14ac:dyDescent="0.25">
      <c r="A1185" s="24">
        <v>41612</v>
      </c>
      <c r="B1185" s="22">
        <v>1</v>
      </c>
      <c r="C1185" s="22" t="s">
        <v>229</v>
      </c>
      <c r="D1185" s="22" t="s">
        <v>230</v>
      </c>
      <c r="E1185" s="22" t="s">
        <v>67</v>
      </c>
      <c r="F1185" s="22" t="s">
        <v>110</v>
      </c>
      <c r="G1185" s="25" t="s">
        <v>40</v>
      </c>
      <c r="H1185" s="22">
        <v>1</v>
      </c>
      <c r="I1185" s="22">
        <f t="shared" si="26"/>
        <v>0.05</v>
      </c>
      <c r="J1185" s="22">
        <v>37</v>
      </c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>
        <v>15</v>
      </c>
      <c r="V1185" s="22"/>
      <c r="W1185" s="22"/>
      <c r="X1185" s="22"/>
      <c r="Y1185" s="22"/>
      <c r="Z1185" s="22"/>
      <c r="AA1185" s="22"/>
      <c r="AB1185" s="22"/>
    </row>
    <row r="1186" spans="1:29" x14ac:dyDescent="0.25">
      <c r="A1186" s="24">
        <v>41612</v>
      </c>
      <c r="B1186" s="22">
        <v>1</v>
      </c>
      <c r="C1186" s="22" t="s">
        <v>229</v>
      </c>
      <c r="D1186" s="22" t="s">
        <v>230</v>
      </c>
      <c r="E1186" s="22" t="s">
        <v>67</v>
      </c>
      <c r="F1186" s="22" t="s">
        <v>110</v>
      </c>
      <c r="G1186" s="25" t="s">
        <v>40</v>
      </c>
      <c r="H1186" s="22">
        <v>1</v>
      </c>
      <c r="I1186" s="22">
        <f t="shared" si="26"/>
        <v>0.05</v>
      </c>
      <c r="J1186" s="22">
        <v>37</v>
      </c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>
        <v>15</v>
      </c>
      <c r="V1186" s="22"/>
      <c r="W1186" s="22"/>
      <c r="X1186" s="22"/>
      <c r="Y1186" s="22"/>
      <c r="Z1186" s="22"/>
      <c r="AA1186" s="22"/>
      <c r="AB1186" s="22"/>
    </row>
    <row r="1187" spans="1:29" x14ac:dyDescent="0.25">
      <c r="A1187" s="24">
        <v>41612</v>
      </c>
      <c r="B1187" s="22">
        <v>1</v>
      </c>
      <c r="C1187" s="22" t="s">
        <v>229</v>
      </c>
      <c r="D1187" s="22" t="s">
        <v>230</v>
      </c>
      <c r="E1187" s="22" t="s">
        <v>67</v>
      </c>
      <c r="F1187" s="22" t="s">
        <v>110</v>
      </c>
      <c r="G1187" s="25" t="s">
        <v>40</v>
      </c>
      <c r="H1187" s="22">
        <v>1</v>
      </c>
      <c r="I1187" s="22">
        <f t="shared" si="26"/>
        <v>0.05</v>
      </c>
      <c r="J1187" s="22">
        <v>37</v>
      </c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>
        <v>15</v>
      </c>
      <c r="V1187" s="22"/>
      <c r="W1187" s="22"/>
      <c r="X1187" s="22"/>
      <c r="Y1187" s="22"/>
      <c r="Z1187" s="22"/>
      <c r="AA1187" s="22"/>
      <c r="AB1187" s="22"/>
      <c r="AC1187" s="47"/>
    </row>
    <row r="1188" spans="1:29" x14ac:dyDescent="0.25">
      <c r="A1188" s="24">
        <v>41612</v>
      </c>
      <c r="B1188" s="22">
        <v>1</v>
      </c>
      <c r="C1188" s="22" t="s">
        <v>229</v>
      </c>
      <c r="D1188" s="22" t="s">
        <v>230</v>
      </c>
      <c r="E1188" s="22" t="s">
        <v>67</v>
      </c>
      <c r="F1188" s="22" t="s">
        <v>110</v>
      </c>
      <c r="G1188" s="25" t="s">
        <v>40</v>
      </c>
      <c r="H1188" s="22">
        <v>1</v>
      </c>
      <c r="I1188" s="22">
        <f t="shared" si="26"/>
        <v>0.05</v>
      </c>
      <c r="J1188" s="22">
        <v>37</v>
      </c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>
        <v>15</v>
      </c>
      <c r="V1188" s="22"/>
      <c r="W1188" s="22"/>
      <c r="X1188" s="22"/>
      <c r="Y1188" s="22"/>
      <c r="Z1188" s="22"/>
      <c r="AA1188" s="22"/>
      <c r="AB1188" s="22"/>
    </row>
    <row r="1189" spans="1:29" x14ac:dyDescent="0.25">
      <c r="A1189" s="24">
        <v>41612</v>
      </c>
      <c r="B1189" s="22">
        <v>1</v>
      </c>
      <c r="C1189" s="22" t="s">
        <v>229</v>
      </c>
      <c r="D1189" s="22" t="s">
        <v>230</v>
      </c>
      <c r="E1189" s="22" t="s">
        <v>67</v>
      </c>
      <c r="F1189" s="22" t="s">
        <v>110</v>
      </c>
      <c r="G1189" s="25" t="s">
        <v>40</v>
      </c>
      <c r="H1189" s="22">
        <v>1</v>
      </c>
      <c r="I1189" s="22">
        <f t="shared" si="26"/>
        <v>0.05</v>
      </c>
      <c r="J1189" s="22">
        <v>37</v>
      </c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>
        <v>15</v>
      </c>
      <c r="V1189" s="22"/>
      <c r="W1189" s="22"/>
      <c r="X1189" s="22"/>
      <c r="Y1189" s="22"/>
      <c r="Z1189" s="22"/>
      <c r="AA1189" s="22"/>
      <c r="AB1189" s="22"/>
    </row>
    <row r="1190" spans="1:29" s="33" customFormat="1" x14ac:dyDescent="0.25">
      <c r="A1190" s="24">
        <v>41612</v>
      </c>
      <c r="B1190" s="40">
        <v>1</v>
      </c>
      <c r="C1190" s="22" t="s">
        <v>229</v>
      </c>
      <c r="D1190" s="40" t="s">
        <v>230</v>
      </c>
      <c r="E1190" s="40" t="s">
        <v>67</v>
      </c>
      <c r="F1190" s="40" t="s">
        <v>110</v>
      </c>
      <c r="G1190" s="42" t="s">
        <v>40</v>
      </c>
      <c r="H1190" s="40">
        <v>1</v>
      </c>
      <c r="I1190" s="22">
        <f t="shared" si="26"/>
        <v>0.05</v>
      </c>
      <c r="J1190" s="22">
        <v>37</v>
      </c>
      <c r="K1190" s="22"/>
      <c r="L1190" s="22"/>
      <c r="M1190" s="22"/>
      <c r="N1190" s="22"/>
      <c r="O1190" s="22"/>
      <c r="P1190" s="22"/>
      <c r="Q1190" s="40"/>
      <c r="R1190" s="22"/>
      <c r="S1190" s="22"/>
      <c r="T1190" s="22"/>
      <c r="U1190" s="22">
        <v>15</v>
      </c>
      <c r="V1190" s="22"/>
      <c r="W1190" s="22"/>
      <c r="X1190" s="22"/>
      <c r="Y1190" s="22"/>
      <c r="Z1190" s="22"/>
      <c r="AA1190" s="22"/>
      <c r="AB1190" s="22"/>
      <c r="AC1190" s="6"/>
    </row>
    <row r="1191" spans="1:29" x14ac:dyDescent="0.25">
      <c r="A1191" s="24">
        <v>41612</v>
      </c>
      <c r="B1191" s="22">
        <v>1</v>
      </c>
      <c r="C1191" s="22" t="s">
        <v>229</v>
      </c>
      <c r="D1191" s="22" t="s">
        <v>230</v>
      </c>
      <c r="E1191" s="22" t="s">
        <v>67</v>
      </c>
      <c r="F1191" s="22" t="s">
        <v>110</v>
      </c>
      <c r="G1191" s="25" t="s">
        <v>40</v>
      </c>
      <c r="H1191" s="22">
        <v>1</v>
      </c>
      <c r="I1191" s="22">
        <f t="shared" si="26"/>
        <v>0.05</v>
      </c>
      <c r="J1191" s="22">
        <v>37</v>
      </c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>
        <v>15</v>
      </c>
      <c r="V1191" s="22"/>
      <c r="W1191" s="22"/>
      <c r="X1191" s="22"/>
      <c r="Y1191" s="22"/>
      <c r="Z1191" s="22"/>
      <c r="AA1191" s="22"/>
      <c r="AB1191" s="22"/>
    </row>
    <row r="1192" spans="1:29" x14ac:dyDescent="0.25">
      <c r="A1192" s="24">
        <v>41612</v>
      </c>
      <c r="B1192" s="22">
        <v>1</v>
      </c>
      <c r="C1192" s="22" t="s">
        <v>229</v>
      </c>
      <c r="D1192" s="22" t="s">
        <v>230</v>
      </c>
      <c r="E1192" s="22" t="s">
        <v>67</v>
      </c>
      <c r="F1192" s="22" t="s">
        <v>110</v>
      </c>
      <c r="G1192" s="25" t="s">
        <v>40</v>
      </c>
      <c r="H1192" s="22">
        <v>1</v>
      </c>
      <c r="I1192" s="22">
        <f t="shared" si="26"/>
        <v>0.05</v>
      </c>
      <c r="J1192" s="22">
        <v>37</v>
      </c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>
        <v>15</v>
      </c>
      <c r="V1192" s="22"/>
      <c r="W1192" s="22"/>
      <c r="X1192" s="22"/>
      <c r="Y1192" s="22"/>
      <c r="Z1192" s="22"/>
      <c r="AA1192" s="22"/>
      <c r="AB1192" s="22"/>
    </row>
    <row r="1193" spans="1:29" x14ac:dyDescent="0.25">
      <c r="A1193" s="24">
        <v>41612</v>
      </c>
      <c r="B1193" s="22">
        <v>1</v>
      </c>
      <c r="C1193" s="22" t="s">
        <v>229</v>
      </c>
      <c r="D1193" s="22" t="s">
        <v>230</v>
      </c>
      <c r="E1193" s="22" t="s">
        <v>67</v>
      </c>
      <c r="F1193" s="22" t="s">
        <v>110</v>
      </c>
      <c r="G1193" s="25" t="s">
        <v>40</v>
      </c>
      <c r="H1193" s="22">
        <v>1</v>
      </c>
      <c r="I1193" s="22">
        <f t="shared" si="26"/>
        <v>0.05</v>
      </c>
      <c r="J1193" s="22">
        <v>37</v>
      </c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>
        <v>15</v>
      </c>
      <c r="V1193" s="22"/>
      <c r="W1193" s="22"/>
      <c r="X1193" s="22"/>
      <c r="Y1193" s="22"/>
      <c r="Z1193" s="22"/>
      <c r="AA1193" s="22"/>
      <c r="AB1193" s="22"/>
    </row>
    <row r="1194" spans="1:29" x14ac:dyDescent="0.25">
      <c r="A1194" s="24">
        <v>41612</v>
      </c>
      <c r="B1194" s="22">
        <v>1</v>
      </c>
      <c r="C1194" s="22" t="s">
        <v>229</v>
      </c>
      <c r="D1194" s="22" t="s">
        <v>230</v>
      </c>
      <c r="E1194" s="22" t="s">
        <v>67</v>
      </c>
      <c r="F1194" s="22" t="s">
        <v>110</v>
      </c>
      <c r="G1194" s="25" t="s">
        <v>40</v>
      </c>
      <c r="H1194" s="22">
        <v>1</v>
      </c>
      <c r="I1194" s="22">
        <f t="shared" si="26"/>
        <v>0.05</v>
      </c>
      <c r="J1194" s="22">
        <v>37</v>
      </c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>
        <v>15</v>
      </c>
      <c r="V1194" s="22"/>
      <c r="W1194" s="22"/>
      <c r="X1194" s="22"/>
      <c r="Y1194" s="22"/>
      <c r="Z1194" s="22"/>
      <c r="AA1194" s="22"/>
      <c r="AB1194" s="22"/>
    </row>
    <row r="1195" spans="1:29" x14ac:dyDescent="0.25">
      <c r="A1195" s="24">
        <v>41612</v>
      </c>
      <c r="B1195" s="22">
        <v>1</v>
      </c>
      <c r="C1195" s="22" t="s">
        <v>229</v>
      </c>
      <c r="D1195" s="22" t="s">
        <v>230</v>
      </c>
      <c r="E1195" s="22" t="s">
        <v>67</v>
      </c>
      <c r="F1195" s="22" t="s">
        <v>110</v>
      </c>
      <c r="G1195" s="25" t="s">
        <v>40</v>
      </c>
      <c r="H1195" s="22">
        <v>1</v>
      </c>
      <c r="I1195" s="22">
        <f t="shared" si="26"/>
        <v>0.05</v>
      </c>
      <c r="J1195" s="22">
        <v>37</v>
      </c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>
        <v>15</v>
      </c>
      <c r="V1195" s="22"/>
      <c r="W1195" s="22"/>
      <c r="X1195" s="22"/>
      <c r="Y1195" s="22"/>
      <c r="Z1195" s="22"/>
      <c r="AA1195" s="22"/>
      <c r="AB1195" s="22"/>
    </row>
    <row r="1196" spans="1:29" x14ac:dyDescent="0.25">
      <c r="A1196" s="24">
        <v>41612</v>
      </c>
      <c r="B1196" s="22">
        <v>1</v>
      </c>
      <c r="C1196" s="22" t="s">
        <v>229</v>
      </c>
      <c r="D1196" s="22" t="s">
        <v>230</v>
      </c>
      <c r="E1196" s="22" t="s">
        <v>67</v>
      </c>
      <c r="F1196" s="22" t="s">
        <v>110</v>
      </c>
      <c r="G1196" s="25" t="s">
        <v>40</v>
      </c>
      <c r="H1196" s="22">
        <v>1</v>
      </c>
      <c r="I1196" s="22">
        <f t="shared" si="26"/>
        <v>0.05</v>
      </c>
      <c r="J1196" s="22">
        <v>37</v>
      </c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>
        <v>15</v>
      </c>
      <c r="V1196" s="22"/>
      <c r="W1196" s="22"/>
      <c r="X1196" s="22"/>
      <c r="Y1196" s="22"/>
      <c r="Z1196" s="22"/>
      <c r="AA1196" s="22"/>
      <c r="AB1196" s="22"/>
    </row>
    <row r="1197" spans="1:29" x14ac:dyDescent="0.25">
      <c r="A1197" s="24">
        <v>41612</v>
      </c>
      <c r="B1197" s="22">
        <v>1</v>
      </c>
      <c r="C1197" s="22" t="s">
        <v>229</v>
      </c>
      <c r="D1197" s="22" t="s">
        <v>230</v>
      </c>
      <c r="E1197" s="22" t="s">
        <v>67</v>
      </c>
      <c r="F1197" s="22" t="s">
        <v>110</v>
      </c>
      <c r="G1197" s="25" t="s">
        <v>40</v>
      </c>
      <c r="H1197" s="22">
        <v>1</v>
      </c>
      <c r="I1197" s="22">
        <f t="shared" si="26"/>
        <v>0.05</v>
      </c>
      <c r="J1197" s="22">
        <v>37</v>
      </c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>
        <v>15</v>
      </c>
      <c r="V1197" s="22"/>
      <c r="W1197" s="22"/>
      <c r="X1197" s="22"/>
      <c r="Y1197" s="22"/>
      <c r="Z1197" s="22"/>
      <c r="AA1197" s="22"/>
      <c r="AB1197" s="22"/>
      <c r="AC1197" s="45"/>
    </row>
    <row r="1198" spans="1:29" x14ac:dyDescent="0.25">
      <c r="A1198" s="24">
        <v>41612</v>
      </c>
      <c r="B1198" s="22">
        <v>1</v>
      </c>
      <c r="C1198" s="22" t="s">
        <v>229</v>
      </c>
      <c r="D1198" s="22" t="s">
        <v>230</v>
      </c>
      <c r="E1198" s="22" t="s">
        <v>67</v>
      </c>
      <c r="F1198" s="22" t="s">
        <v>110</v>
      </c>
      <c r="G1198" s="25" t="s">
        <v>40</v>
      </c>
      <c r="H1198" s="22">
        <v>1</v>
      </c>
      <c r="I1198" s="22">
        <f t="shared" si="26"/>
        <v>0.05</v>
      </c>
      <c r="J1198" s="22">
        <v>37</v>
      </c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>
        <v>15</v>
      </c>
      <c r="V1198" s="22"/>
      <c r="W1198" s="22"/>
      <c r="X1198" s="22"/>
      <c r="Y1198" s="22"/>
      <c r="Z1198" s="22"/>
      <c r="AA1198" s="22"/>
      <c r="AB1198" s="22"/>
    </row>
    <row r="1199" spans="1:29" x14ac:dyDescent="0.25">
      <c r="A1199" s="24">
        <v>41612</v>
      </c>
      <c r="B1199" s="22">
        <v>1</v>
      </c>
      <c r="C1199" s="22" t="s">
        <v>229</v>
      </c>
      <c r="D1199" s="22" t="s">
        <v>230</v>
      </c>
      <c r="E1199" s="22" t="s">
        <v>67</v>
      </c>
      <c r="F1199" s="22" t="s">
        <v>110</v>
      </c>
      <c r="G1199" s="25" t="s">
        <v>40</v>
      </c>
      <c r="H1199" s="22">
        <v>1</v>
      </c>
      <c r="I1199" s="22">
        <f t="shared" si="26"/>
        <v>0.05</v>
      </c>
      <c r="J1199" s="22">
        <v>37</v>
      </c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>
        <v>15</v>
      </c>
      <c r="V1199" s="22"/>
      <c r="W1199" s="22"/>
      <c r="X1199" s="22"/>
      <c r="Y1199" s="22"/>
      <c r="Z1199" s="22"/>
      <c r="AA1199" s="22"/>
      <c r="AB1199" s="22"/>
    </row>
    <row r="1200" spans="1:29" x14ac:dyDescent="0.25">
      <c r="A1200" s="24">
        <v>41612</v>
      </c>
      <c r="B1200" s="22">
        <v>1</v>
      </c>
      <c r="C1200" s="22" t="s">
        <v>229</v>
      </c>
      <c r="D1200" s="22" t="s">
        <v>230</v>
      </c>
      <c r="E1200" s="22" t="s">
        <v>67</v>
      </c>
      <c r="F1200" s="22" t="s">
        <v>110</v>
      </c>
      <c r="G1200" s="25" t="s">
        <v>40</v>
      </c>
      <c r="H1200" s="22">
        <v>1</v>
      </c>
      <c r="I1200" s="22">
        <f t="shared" si="26"/>
        <v>0.05</v>
      </c>
      <c r="J1200" s="22">
        <v>37</v>
      </c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>
        <v>15</v>
      </c>
      <c r="V1200" s="22"/>
      <c r="W1200" s="22"/>
      <c r="X1200" s="22"/>
      <c r="Y1200" s="22"/>
      <c r="Z1200" s="22"/>
      <c r="AA1200" s="22"/>
      <c r="AB1200" s="22"/>
    </row>
    <row r="1201" spans="1:42" x14ac:dyDescent="0.25">
      <c r="A1201" s="24">
        <v>41612</v>
      </c>
      <c r="B1201" s="22">
        <v>1</v>
      </c>
      <c r="C1201" s="22" t="s">
        <v>229</v>
      </c>
      <c r="D1201" s="22" t="s">
        <v>230</v>
      </c>
      <c r="E1201" s="22" t="s">
        <v>67</v>
      </c>
      <c r="F1201" s="22" t="s">
        <v>110</v>
      </c>
      <c r="G1201" s="25" t="s">
        <v>40</v>
      </c>
      <c r="H1201" s="22">
        <v>1</v>
      </c>
      <c r="I1201" s="22">
        <f t="shared" si="26"/>
        <v>0.05</v>
      </c>
      <c r="J1201" s="22">
        <v>37</v>
      </c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>
        <v>15</v>
      </c>
      <c r="V1201" s="22"/>
      <c r="W1201" s="22"/>
      <c r="X1201" s="22"/>
      <c r="Y1201" s="22"/>
      <c r="Z1201" s="22"/>
      <c r="AA1201" s="22"/>
      <c r="AB1201" s="22"/>
    </row>
    <row r="1202" spans="1:42" x14ac:dyDescent="0.25">
      <c r="A1202" s="24">
        <v>41612</v>
      </c>
      <c r="B1202" s="22">
        <v>1</v>
      </c>
      <c r="C1202" s="22" t="s">
        <v>229</v>
      </c>
      <c r="D1202" s="22" t="s">
        <v>230</v>
      </c>
      <c r="E1202" s="22" t="s">
        <v>67</v>
      </c>
      <c r="F1202" s="22" t="s">
        <v>110</v>
      </c>
      <c r="G1202" s="25" t="s">
        <v>40</v>
      </c>
      <c r="H1202" s="22">
        <v>1</v>
      </c>
      <c r="I1202" s="22">
        <f t="shared" si="26"/>
        <v>0.05</v>
      </c>
      <c r="J1202" s="22">
        <v>37</v>
      </c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>
        <v>15</v>
      </c>
      <c r="V1202" s="22"/>
      <c r="W1202" s="22"/>
      <c r="X1202" s="22"/>
      <c r="Y1202" s="22"/>
      <c r="Z1202" s="22"/>
      <c r="AA1202" s="22"/>
      <c r="AB1202" s="22"/>
    </row>
    <row r="1203" spans="1:42" x14ac:dyDescent="0.25">
      <c r="A1203" s="24">
        <v>41612</v>
      </c>
      <c r="B1203" s="22">
        <v>1</v>
      </c>
      <c r="C1203" s="22" t="s">
        <v>229</v>
      </c>
      <c r="D1203" s="22" t="s">
        <v>230</v>
      </c>
      <c r="E1203" s="22" t="s">
        <v>67</v>
      </c>
      <c r="F1203" s="22" t="s">
        <v>110</v>
      </c>
      <c r="G1203" s="25" t="s">
        <v>40</v>
      </c>
      <c r="H1203" s="22">
        <v>1</v>
      </c>
      <c r="I1203" s="22">
        <f t="shared" si="26"/>
        <v>0.05</v>
      </c>
      <c r="J1203" s="22">
        <v>37</v>
      </c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>
        <v>15</v>
      </c>
      <c r="V1203" s="22"/>
      <c r="W1203" s="22"/>
      <c r="X1203" s="22"/>
      <c r="Y1203" s="22"/>
      <c r="Z1203" s="22"/>
      <c r="AA1203" s="22"/>
      <c r="AB1203" s="22"/>
    </row>
    <row r="1204" spans="1:42" x14ac:dyDescent="0.25">
      <c r="A1204" s="24">
        <v>41612</v>
      </c>
      <c r="B1204" s="22">
        <v>1</v>
      </c>
      <c r="C1204" s="22" t="s">
        <v>229</v>
      </c>
      <c r="D1204" s="22" t="s">
        <v>230</v>
      </c>
      <c r="E1204" s="22" t="s">
        <v>67</v>
      </c>
      <c r="F1204" s="22" t="s">
        <v>110</v>
      </c>
      <c r="G1204" s="25" t="s">
        <v>40</v>
      </c>
      <c r="H1204" s="22">
        <v>1</v>
      </c>
      <c r="I1204" s="22">
        <f t="shared" si="26"/>
        <v>0.05</v>
      </c>
      <c r="J1204" s="22">
        <v>37</v>
      </c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>
        <v>15</v>
      </c>
      <c r="V1204" s="22"/>
      <c r="W1204" s="22"/>
      <c r="X1204" s="22"/>
      <c r="Y1204" s="22"/>
      <c r="Z1204" s="22"/>
      <c r="AA1204" s="22"/>
      <c r="AB1204" s="22"/>
    </row>
    <row r="1205" spans="1:42" x14ac:dyDescent="0.25">
      <c r="A1205" s="24">
        <v>41612</v>
      </c>
      <c r="B1205" s="22">
        <v>1</v>
      </c>
      <c r="C1205" s="22" t="s">
        <v>229</v>
      </c>
      <c r="D1205" s="22" t="s">
        <v>230</v>
      </c>
      <c r="E1205" s="22" t="s">
        <v>67</v>
      </c>
      <c r="F1205" s="22" t="s">
        <v>110</v>
      </c>
      <c r="G1205" s="25" t="s">
        <v>40</v>
      </c>
      <c r="H1205" s="22">
        <v>1</v>
      </c>
      <c r="I1205" s="22">
        <f t="shared" si="26"/>
        <v>0.05</v>
      </c>
      <c r="J1205" s="22">
        <v>37</v>
      </c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>
        <v>20</v>
      </c>
      <c r="V1205" s="22"/>
      <c r="W1205" s="22"/>
      <c r="X1205" s="22"/>
      <c r="Y1205" s="22"/>
      <c r="Z1205" s="22"/>
      <c r="AA1205" s="22"/>
      <c r="AB1205" s="22"/>
    </row>
    <row r="1206" spans="1:42" x14ac:dyDescent="0.25">
      <c r="A1206" s="24">
        <v>41612</v>
      </c>
      <c r="B1206" s="22">
        <v>1</v>
      </c>
      <c r="C1206" s="22" t="s">
        <v>229</v>
      </c>
      <c r="D1206" s="22" t="s">
        <v>230</v>
      </c>
      <c r="E1206" s="22" t="s">
        <v>67</v>
      </c>
      <c r="F1206" s="22" t="s">
        <v>110</v>
      </c>
      <c r="G1206" s="25" t="s">
        <v>40</v>
      </c>
      <c r="H1206" s="22">
        <v>1</v>
      </c>
      <c r="I1206" s="22">
        <f t="shared" si="26"/>
        <v>0.05</v>
      </c>
      <c r="J1206" s="22">
        <v>37</v>
      </c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>
        <v>20</v>
      </c>
      <c r="V1206" s="22"/>
      <c r="W1206" s="22"/>
      <c r="X1206" s="22"/>
      <c r="Y1206" s="22"/>
      <c r="Z1206" s="22"/>
      <c r="AA1206" s="22"/>
      <c r="AB1206" s="22"/>
    </row>
    <row r="1207" spans="1:42" x14ac:dyDescent="0.25">
      <c r="A1207" s="24">
        <v>41612</v>
      </c>
      <c r="B1207" s="22">
        <v>1</v>
      </c>
      <c r="C1207" s="22" t="s">
        <v>229</v>
      </c>
      <c r="D1207" s="22" t="s">
        <v>230</v>
      </c>
      <c r="E1207" s="22" t="s">
        <v>67</v>
      </c>
      <c r="F1207" s="22" t="s">
        <v>110</v>
      </c>
      <c r="G1207" s="25" t="s">
        <v>40</v>
      </c>
      <c r="H1207" s="22">
        <v>1</v>
      </c>
      <c r="I1207" s="22">
        <f t="shared" si="26"/>
        <v>0.05</v>
      </c>
      <c r="J1207" s="22">
        <v>37</v>
      </c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>
        <v>20</v>
      </c>
      <c r="V1207" s="22"/>
      <c r="W1207" s="22"/>
      <c r="X1207" s="22"/>
      <c r="Y1207" s="22"/>
      <c r="Z1207" s="22"/>
      <c r="AA1207" s="22"/>
      <c r="AB1207" s="22"/>
    </row>
    <row r="1208" spans="1:42" x14ac:dyDescent="0.25">
      <c r="A1208" s="24">
        <v>41612</v>
      </c>
      <c r="B1208" s="132">
        <v>1</v>
      </c>
      <c r="C1208" s="22" t="s">
        <v>229</v>
      </c>
      <c r="D1208" s="132" t="s">
        <v>230</v>
      </c>
      <c r="E1208" s="132" t="s">
        <v>67</v>
      </c>
      <c r="F1208" s="132" t="s">
        <v>110</v>
      </c>
      <c r="G1208" s="139" t="s">
        <v>40</v>
      </c>
      <c r="H1208" s="132">
        <v>1</v>
      </c>
      <c r="I1208" s="22">
        <f t="shared" si="26"/>
        <v>0.05</v>
      </c>
      <c r="J1208" s="22">
        <v>37</v>
      </c>
      <c r="K1208" s="22"/>
      <c r="L1208" s="22"/>
      <c r="M1208" s="22"/>
      <c r="N1208" s="22"/>
      <c r="O1208" s="22"/>
      <c r="P1208" s="22"/>
      <c r="Q1208" s="132"/>
      <c r="R1208" s="22"/>
      <c r="S1208" s="22"/>
      <c r="T1208" s="22"/>
      <c r="U1208" s="22">
        <v>20</v>
      </c>
      <c r="V1208" s="22"/>
      <c r="W1208" s="22"/>
      <c r="X1208" s="22"/>
      <c r="Y1208" s="22"/>
      <c r="Z1208" s="22"/>
      <c r="AA1208" s="22"/>
      <c r="AB1208" s="22"/>
      <c r="AD1208" s="47"/>
      <c r="AE1208" s="47"/>
      <c r="AF1208" s="47"/>
      <c r="AG1208" s="47"/>
      <c r="AH1208" s="47"/>
      <c r="AI1208" s="47"/>
      <c r="AJ1208" s="47"/>
      <c r="AK1208" s="47"/>
      <c r="AL1208" s="47"/>
      <c r="AM1208" s="47"/>
      <c r="AN1208" s="47"/>
      <c r="AO1208" s="47"/>
      <c r="AP1208" s="47"/>
    </row>
    <row r="1209" spans="1:42" x14ac:dyDescent="0.25">
      <c r="A1209" s="24">
        <v>41612</v>
      </c>
      <c r="B1209" s="22">
        <v>1</v>
      </c>
      <c r="C1209" s="22" t="s">
        <v>229</v>
      </c>
      <c r="D1209" s="22" t="s">
        <v>230</v>
      </c>
      <c r="E1209" s="22" t="s">
        <v>67</v>
      </c>
      <c r="F1209" s="22" t="s">
        <v>110</v>
      </c>
      <c r="G1209" s="25" t="s">
        <v>40</v>
      </c>
      <c r="H1209" s="22">
        <v>1</v>
      </c>
      <c r="I1209" s="22">
        <f t="shared" si="26"/>
        <v>0.05</v>
      </c>
      <c r="J1209" s="22">
        <v>37</v>
      </c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>
        <v>20</v>
      </c>
      <c r="V1209" s="22"/>
      <c r="W1209" s="22"/>
      <c r="X1209" s="22"/>
      <c r="Y1209" s="22"/>
      <c r="Z1209" s="22"/>
      <c r="AA1209" s="22"/>
      <c r="AB1209" s="22"/>
    </row>
    <row r="1210" spans="1:42" x14ac:dyDescent="0.25">
      <c r="A1210" s="24">
        <v>41612</v>
      </c>
      <c r="B1210" s="22">
        <v>1</v>
      </c>
      <c r="C1210" s="22" t="s">
        <v>229</v>
      </c>
      <c r="D1210" s="22" t="s">
        <v>230</v>
      </c>
      <c r="E1210" s="22" t="s">
        <v>67</v>
      </c>
      <c r="F1210" s="22" t="s">
        <v>110</v>
      </c>
      <c r="G1210" s="25" t="s">
        <v>40</v>
      </c>
      <c r="H1210" s="22">
        <v>1</v>
      </c>
      <c r="I1210" s="22">
        <f t="shared" si="26"/>
        <v>0.05</v>
      </c>
      <c r="J1210" s="22">
        <v>37</v>
      </c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>
        <v>20</v>
      </c>
      <c r="V1210" s="22"/>
      <c r="W1210" s="22"/>
      <c r="X1210" s="22"/>
      <c r="Y1210" s="22"/>
      <c r="Z1210" s="22"/>
      <c r="AA1210" s="22"/>
      <c r="AB1210" s="22"/>
    </row>
    <row r="1211" spans="1:42" x14ac:dyDescent="0.25">
      <c r="A1211" s="24">
        <v>41612</v>
      </c>
      <c r="B1211" s="22">
        <v>1</v>
      </c>
      <c r="C1211" s="22" t="s">
        <v>229</v>
      </c>
      <c r="D1211" s="22" t="s">
        <v>230</v>
      </c>
      <c r="E1211" s="22" t="s">
        <v>67</v>
      </c>
      <c r="F1211" s="22" t="s">
        <v>110</v>
      </c>
      <c r="G1211" s="25" t="s">
        <v>40</v>
      </c>
      <c r="H1211" s="22">
        <v>1</v>
      </c>
      <c r="I1211" s="22">
        <f t="shared" si="26"/>
        <v>0.05</v>
      </c>
      <c r="J1211" s="22">
        <v>37</v>
      </c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>
        <v>20</v>
      </c>
      <c r="V1211" s="22"/>
      <c r="W1211" s="22"/>
      <c r="X1211" s="22"/>
      <c r="Y1211" s="22"/>
      <c r="Z1211" s="22"/>
      <c r="AA1211" s="22"/>
      <c r="AB1211" s="22"/>
    </row>
    <row r="1212" spans="1:42" x14ac:dyDescent="0.25">
      <c r="A1212" s="24">
        <v>41612</v>
      </c>
      <c r="B1212" s="22">
        <v>1</v>
      </c>
      <c r="C1212" s="22" t="s">
        <v>229</v>
      </c>
      <c r="D1212" s="22" t="s">
        <v>230</v>
      </c>
      <c r="E1212" s="22" t="s">
        <v>67</v>
      </c>
      <c r="F1212" s="22" t="s">
        <v>110</v>
      </c>
      <c r="G1212" s="25" t="s">
        <v>40</v>
      </c>
      <c r="H1212" s="22">
        <v>1</v>
      </c>
      <c r="I1212" s="22">
        <f t="shared" si="26"/>
        <v>0.05</v>
      </c>
      <c r="J1212" s="22">
        <v>37</v>
      </c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>
        <v>20</v>
      </c>
      <c r="V1212" s="22"/>
      <c r="W1212" s="22"/>
      <c r="X1212" s="22"/>
      <c r="Y1212" s="22"/>
      <c r="Z1212" s="22"/>
      <c r="AA1212" s="22"/>
      <c r="AB1212" s="22"/>
    </row>
    <row r="1213" spans="1:42" x14ac:dyDescent="0.25">
      <c r="A1213" s="24">
        <v>41612</v>
      </c>
      <c r="B1213" s="22">
        <v>1</v>
      </c>
      <c r="C1213" s="22" t="s">
        <v>229</v>
      </c>
      <c r="D1213" s="22" t="s">
        <v>230</v>
      </c>
      <c r="E1213" s="22" t="s">
        <v>67</v>
      </c>
      <c r="F1213" s="22" t="s">
        <v>110</v>
      </c>
      <c r="G1213" s="25" t="s">
        <v>40</v>
      </c>
      <c r="H1213" s="22">
        <v>1</v>
      </c>
      <c r="I1213" s="22">
        <f t="shared" si="26"/>
        <v>0.05</v>
      </c>
      <c r="J1213" s="22">
        <v>37</v>
      </c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>
        <v>25</v>
      </c>
      <c r="V1213" s="22"/>
      <c r="W1213" s="22"/>
      <c r="X1213" s="22"/>
      <c r="Y1213" s="22"/>
      <c r="Z1213" s="22"/>
      <c r="AA1213" s="22"/>
      <c r="AB1213" s="22"/>
      <c r="AC1213" s="47"/>
    </row>
    <row r="1214" spans="1:42" x14ac:dyDescent="0.25">
      <c r="A1214" s="24">
        <v>41612</v>
      </c>
      <c r="B1214" s="22">
        <v>1</v>
      </c>
      <c r="C1214" s="22" t="s">
        <v>229</v>
      </c>
      <c r="D1214" s="22" t="s">
        <v>230</v>
      </c>
      <c r="E1214" s="22" t="s">
        <v>67</v>
      </c>
      <c r="F1214" s="22" t="s">
        <v>110</v>
      </c>
      <c r="G1214" s="25" t="s">
        <v>40</v>
      </c>
      <c r="H1214" s="22">
        <v>1</v>
      </c>
      <c r="I1214" s="22">
        <f t="shared" si="26"/>
        <v>0.05</v>
      </c>
      <c r="J1214" s="22">
        <v>37</v>
      </c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>
        <v>25</v>
      </c>
      <c r="V1214" s="22"/>
      <c r="W1214" s="22"/>
      <c r="X1214" s="22"/>
      <c r="Y1214" s="22"/>
      <c r="Z1214" s="22"/>
      <c r="AA1214" s="22"/>
      <c r="AB1214" s="22"/>
    </row>
    <row r="1215" spans="1:42" x14ac:dyDescent="0.25">
      <c r="A1215" s="24">
        <v>41612</v>
      </c>
      <c r="B1215" s="22">
        <v>1</v>
      </c>
      <c r="C1215" s="22" t="s">
        <v>229</v>
      </c>
      <c r="D1215" s="22" t="s">
        <v>230</v>
      </c>
      <c r="E1215" s="22" t="s">
        <v>67</v>
      </c>
      <c r="F1215" s="22" t="s">
        <v>110</v>
      </c>
      <c r="G1215" s="25" t="s">
        <v>40</v>
      </c>
      <c r="H1215" s="22">
        <v>1</v>
      </c>
      <c r="I1215" s="22">
        <f t="shared" si="26"/>
        <v>0.05</v>
      </c>
      <c r="J1215" s="22">
        <v>37</v>
      </c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>
        <v>25</v>
      </c>
      <c r="V1215" s="22"/>
      <c r="W1215" s="22"/>
      <c r="X1215" s="22"/>
      <c r="Y1215" s="22"/>
      <c r="Z1215" s="22"/>
      <c r="AA1215" s="22"/>
      <c r="AB1215" s="22"/>
    </row>
    <row r="1216" spans="1:42" x14ac:dyDescent="0.25">
      <c r="A1216" s="24">
        <v>41612</v>
      </c>
      <c r="B1216" s="22">
        <v>1</v>
      </c>
      <c r="C1216" s="22" t="s">
        <v>229</v>
      </c>
      <c r="D1216" s="22" t="s">
        <v>230</v>
      </c>
      <c r="E1216" s="22" t="s">
        <v>67</v>
      </c>
      <c r="F1216" s="22" t="s">
        <v>110</v>
      </c>
      <c r="G1216" s="25" t="s">
        <v>40</v>
      </c>
      <c r="H1216" s="22">
        <v>1</v>
      </c>
      <c r="I1216" s="22">
        <f t="shared" si="26"/>
        <v>0.05</v>
      </c>
      <c r="J1216" s="22">
        <v>37</v>
      </c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>
        <v>25</v>
      </c>
      <c r="V1216" s="22"/>
      <c r="W1216" s="22"/>
      <c r="X1216" s="22"/>
      <c r="Y1216" s="22"/>
      <c r="Z1216" s="22"/>
      <c r="AA1216" s="22"/>
      <c r="AB1216" s="22"/>
    </row>
    <row r="1217" spans="1:28" x14ac:dyDescent="0.25">
      <c r="A1217" s="24">
        <v>41612</v>
      </c>
      <c r="B1217" s="22">
        <v>1</v>
      </c>
      <c r="C1217" s="22" t="s">
        <v>229</v>
      </c>
      <c r="D1217" s="22" t="s">
        <v>230</v>
      </c>
      <c r="E1217" s="22" t="s">
        <v>67</v>
      </c>
      <c r="F1217" s="22" t="s">
        <v>110</v>
      </c>
      <c r="G1217" s="25" t="s">
        <v>40</v>
      </c>
      <c r="H1217" s="22">
        <v>1</v>
      </c>
      <c r="I1217" s="22">
        <f t="shared" si="26"/>
        <v>0.05</v>
      </c>
      <c r="J1217" s="22">
        <v>37</v>
      </c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>
        <v>25</v>
      </c>
      <c r="V1217" s="22"/>
      <c r="W1217" s="22"/>
      <c r="X1217" s="22"/>
      <c r="Y1217" s="22"/>
      <c r="Z1217" s="22"/>
      <c r="AA1217" s="22"/>
      <c r="AB1217" s="22"/>
    </row>
    <row r="1218" spans="1:28" ht="14.25" customHeight="1" x14ac:dyDescent="0.25">
      <c r="A1218" s="24">
        <v>41612</v>
      </c>
      <c r="B1218" s="22">
        <v>1</v>
      </c>
      <c r="C1218" s="22" t="s">
        <v>229</v>
      </c>
      <c r="D1218" s="22" t="s">
        <v>230</v>
      </c>
      <c r="E1218" s="22" t="s">
        <v>67</v>
      </c>
      <c r="F1218" s="22" t="s">
        <v>110</v>
      </c>
      <c r="G1218" s="25" t="s">
        <v>40</v>
      </c>
      <c r="H1218" s="22">
        <v>1</v>
      </c>
      <c r="I1218" s="22">
        <f t="shared" ref="I1218:I1281" si="27">H1218/20</f>
        <v>0.05</v>
      </c>
      <c r="J1218" s="22">
        <v>37</v>
      </c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>
        <v>30</v>
      </c>
      <c r="V1218" s="22"/>
      <c r="W1218" s="22"/>
      <c r="X1218" s="22"/>
      <c r="Y1218" s="22"/>
      <c r="Z1218" s="22"/>
      <c r="AA1218" s="22"/>
      <c r="AB1218" s="22"/>
    </row>
    <row r="1219" spans="1:28" ht="14.25" customHeight="1" x14ac:dyDescent="0.25">
      <c r="A1219" s="24">
        <v>41612</v>
      </c>
      <c r="B1219" s="22">
        <v>1</v>
      </c>
      <c r="C1219" s="22" t="s">
        <v>229</v>
      </c>
      <c r="D1219" s="22" t="s">
        <v>230</v>
      </c>
      <c r="E1219" s="22" t="s">
        <v>67</v>
      </c>
      <c r="F1219" s="22" t="s">
        <v>110</v>
      </c>
      <c r="G1219" s="25" t="s">
        <v>40</v>
      </c>
      <c r="H1219" s="22">
        <v>1</v>
      </c>
      <c r="I1219" s="22">
        <f t="shared" si="27"/>
        <v>0.05</v>
      </c>
      <c r="J1219" s="22">
        <v>37</v>
      </c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>
        <v>35</v>
      </c>
      <c r="V1219" s="22"/>
      <c r="W1219" s="22"/>
      <c r="X1219" s="22"/>
      <c r="Y1219" s="22"/>
      <c r="Z1219" s="22"/>
      <c r="AA1219" s="22"/>
      <c r="AB1219" s="22"/>
    </row>
    <row r="1220" spans="1:28" x14ac:dyDescent="0.25">
      <c r="A1220" s="24">
        <v>41612</v>
      </c>
      <c r="B1220" s="22">
        <v>1</v>
      </c>
      <c r="C1220" s="22" t="s">
        <v>229</v>
      </c>
      <c r="D1220" s="22" t="s">
        <v>230</v>
      </c>
      <c r="E1220" s="22" t="s">
        <v>67</v>
      </c>
      <c r="F1220" s="22" t="s">
        <v>110</v>
      </c>
      <c r="G1220" s="25" t="s">
        <v>69</v>
      </c>
      <c r="H1220" s="22">
        <v>1</v>
      </c>
      <c r="I1220" s="22">
        <f t="shared" si="27"/>
        <v>0.05</v>
      </c>
      <c r="J1220" s="22">
        <v>37</v>
      </c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>
        <v>40</v>
      </c>
      <c r="V1220" s="22"/>
      <c r="W1220" s="22"/>
      <c r="X1220" s="22"/>
      <c r="Y1220" s="22"/>
      <c r="Z1220" s="22"/>
      <c r="AA1220" s="22"/>
      <c r="AB1220" s="22"/>
    </row>
    <row r="1221" spans="1:28" x14ac:dyDescent="0.25">
      <c r="A1221" s="24">
        <v>41612</v>
      </c>
      <c r="B1221" s="22">
        <v>1</v>
      </c>
      <c r="C1221" s="22" t="s">
        <v>229</v>
      </c>
      <c r="D1221" s="22" t="s">
        <v>230</v>
      </c>
      <c r="E1221" s="22" t="s">
        <v>67</v>
      </c>
      <c r="F1221" s="22" t="s">
        <v>110</v>
      </c>
      <c r="G1221" s="25" t="s">
        <v>69</v>
      </c>
      <c r="H1221" s="22">
        <v>1</v>
      </c>
      <c r="I1221" s="22">
        <f t="shared" si="27"/>
        <v>0.05</v>
      </c>
      <c r="J1221" s="22">
        <v>37</v>
      </c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>
        <v>20</v>
      </c>
      <c r="V1221" s="22"/>
      <c r="W1221" s="22"/>
      <c r="X1221" s="22"/>
      <c r="Y1221" s="22"/>
      <c r="Z1221" s="22"/>
      <c r="AA1221" s="22"/>
      <c r="AB1221" s="22"/>
    </row>
    <row r="1222" spans="1:28" x14ac:dyDescent="0.25">
      <c r="A1222" s="24">
        <v>41612</v>
      </c>
      <c r="B1222" s="22">
        <v>1</v>
      </c>
      <c r="C1222" s="22" t="s">
        <v>229</v>
      </c>
      <c r="D1222" s="22" t="s">
        <v>230</v>
      </c>
      <c r="E1222" s="22" t="s">
        <v>67</v>
      </c>
      <c r="F1222" s="22" t="s">
        <v>110</v>
      </c>
      <c r="G1222" s="25" t="s">
        <v>69</v>
      </c>
      <c r="H1222" s="22">
        <v>1</v>
      </c>
      <c r="I1222" s="22">
        <f t="shared" si="27"/>
        <v>0.05</v>
      </c>
      <c r="J1222" s="22">
        <v>37</v>
      </c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>
        <v>20</v>
      </c>
      <c r="V1222" s="22"/>
      <c r="W1222" s="22"/>
      <c r="X1222" s="22"/>
      <c r="Y1222" s="22"/>
      <c r="Z1222" s="22"/>
      <c r="AA1222" s="22"/>
      <c r="AB1222" s="22"/>
    </row>
    <row r="1223" spans="1:28" x14ac:dyDescent="0.25">
      <c r="A1223" s="24">
        <v>41612</v>
      </c>
      <c r="B1223" s="22">
        <v>1</v>
      </c>
      <c r="C1223" s="22" t="s">
        <v>229</v>
      </c>
      <c r="D1223" s="22" t="s">
        <v>230</v>
      </c>
      <c r="E1223" s="22" t="s">
        <v>67</v>
      </c>
      <c r="F1223" s="22" t="s">
        <v>110</v>
      </c>
      <c r="G1223" s="25" t="s">
        <v>179</v>
      </c>
      <c r="H1223" s="22">
        <v>1</v>
      </c>
      <c r="I1223" s="22">
        <f t="shared" si="27"/>
        <v>0.05</v>
      </c>
      <c r="J1223" s="22">
        <v>37</v>
      </c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>
        <v>15</v>
      </c>
      <c r="V1223" s="22"/>
      <c r="W1223" s="22"/>
      <c r="X1223" s="22"/>
      <c r="Y1223" s="22"/>
      <c r="Z1223" s="22"/>
      <c r="AA1223" s="22"/>
      <c r="AB1223" s="22"/>
    </row>
    <row r="1224" spans="1:28" x14ac:dyDescent="0.25">
      <c r="A1224" s="24">
        <v>41612</v>
      </c>
      <c r="B1224" s="22">
        <v>1</v>
      </c>
      <c r="C1224" s="22" t="s">
        <v>229</v>
      </c>
      <c r="D1224" s="22" t="s">
        <v>230</v>
      </c>
      <c r="E1224" s="22" t="s">
        <v>67</v>
      </c>
      <c r="F1224" s="22" t="s">
        <v>110</v>
      </c>
      <c r="G1224" s="25" t="s">
        <v>70</v>
      </c>
      <c r="H1224" s="22">
        <v>1</v>
      </c>
      <c r="I1224" s="22">
        <f t="shared" si="27"/>
        <v>0.05</v>
      </c>
      <c r="J1224" s="22">
        <v>37</v>
      </c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>
        <v>15</v>
      </c>
      <c r="V1224" s="22"/>
      <c r="W1224" s="22"/>
      <c r="X1224" s="22"/>
      <c r="Y1224" s="22"/>
      <c r="Z1224" s="22"/>
      <c r="AA1224" s="22"/>
      <c r="AB1224" s="22"/>
    </row>
    <row r="1225" spans="1:28" x14ac:dyDescent="0.25">
      <c r="A1225" s="24">
        <v>41612</v>
      </c>
      <c r="B1225" s="22">
        <v>1</v>
      </c>
      <c r="C1225" s="22" t="s">
        <v>229</v>
      </c>
      <c r="D1225" s="22" t="s">
        <v>230</v>
      </c>
      <c r="E1225" s="22" t="s">
        <v>67</v>
      </c>
      <c r="F1225" s="22" t="s">
        <v>110</v>
      </c>
      <c r="G1225" s="25" t="s">
        <v>70</v>
      </c>
      <c r="H1225" s="22">
        <v>1</v>
      </c>
      <c r="I1225" s="22">
        <f t="shared" si="27"/>
        <v>0.05</v>
      </c>
      <c r="J1225" s="22">
        <v>37</v>
      </c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>
        <v>25</v>
      </c>
      <c r="V1225" s="22"/>
      <c r="W1225" s="22"/>
      <c r="X1225" s="22"/>
      <c r="Y1225" s="22"/>
      <c r="Z1225" s="22"/>
      <c r="AA1225" s="22"/>
      <c r="AB1225" s="22"/>
    </row>
    <row r="1226" spans="1:28" x14ac:dyDescent="0.25">
      <c r="A1226" s="24">
        <v>41612</v>
      </c>
      <c r="B1226" s="22">
        <v>1</v>
      </c>
      <c r="C1226" s="22" t="s">
        <v>229</v>
      </c>
      <c r="D1226" s="22" t="s">
        <v>230</v>
      </c>
      <c r="E1226" s="22" t="s">
        <v>67</v>
      </c>
      <c r="F1226" s="22" t="s">
        <v>110</v>
      </c>
      <c r="G1226" s="25" t="s">
        <v>70</v>
      </c>
      <c r="H1226" s="22">
        <v>1</v>
      </c>
      <c r="I1226" s="22">
        <f t="shared" si="27"/>
        <v>0.05</v>
      </c>
      <c r="J1226" s="22">
        <v>37</v>
      </c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>
        <v>25</v>
      </c>
      <c r="V1226" s="22"/>
      <c r="W1226" s="22"/>
      <c r="X1226" s="22"/>
      <c r="Y1226" s="22"/>
      <c r="Z1226" s="22"/>
      <c r="AA1226" s="22"/>
      <c r="AB1226" s="22"/>
    </row>
    <row r="1227" spans="1:28" x14ac:dyDescent="0.25">
      <c r="A1227" s="24">
        <v>41612</v>
      </c>
      <c r="B1227" s="22">
        <v>1</v>
      </c>
      <c r="C1227" s="22" t="s">
        <v>229</v>
      </c>
      <c r="D1227" s="22" t="s">
        <v>230</v>
      </c>
      <c r="E1227" s="22" t="s">
        <v>67</v>
      </c>
      <c r="F1227" s="22" t="s">
        <v>110</v>
      </c>
      <c r="G1227" s="25" t="s">
        <v>71</v>
      </c>
      <c r="H1227" s="22">
        <v>1</v>
      </c>
      <c r="I1227" s="22">
        <f t="shared" si="27"/>
        <v>0.05</v>
      </c>
      <c r="J1227" s="22">
        <v>37</v>
      </c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>
        <v>5</v>
      </c>
      <c r="V1227" s="22"/>
      <c r="W1227" s="22"/>
      <c r="X1227" s="22"/>
      <c r="Y1227" s="22"/>
      <c r="Z1227" s="22"/>
      <c r="AA1227" s="22"/>
      <c r="AB1227" s="22"/>
    </row>
    <row r="1228" spans="1:28" x14ac:dyDescent="0.25">
      <c r="A1228" s="24">
        <v>41612</v>
      </c>
      <c r="B1228" s="22">
        <v>1</v>
      </c>
      <c r="C1228" s="22" t="s">
        <v>229</v>
      </c>
      <c r="D1228" s="22" t="s">
        <v>230</v>
      </c>
      <c r="E1228" s="22" t="s">
        <v>67</v>
      </c>
      <c r="F1228" s="22" t="s">
        <v>110</v>
      </c>
      <c r="G1228" s="25" t="s">
        <v>71</v>
      </c>
      <c r="H1228" s="22">
        <v>1</v>
      </c>
      <c r="I1228" s="22">
        <f t="shared" si="27"/>
        <v>0.05</v>
      </c>
      <c r="J1228" s="22">
        <v>37</v>
      </c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>
        <v>5</v>
      </c>
      <c r="V1228" s="22"/>
      <c r="W1228" s="22"/>
      <c r="X1228" s="22"/>
      <c r="Y1228" s="22"/>
      <c r="Z1228" s="22"/>
      <c r="AA1228" s="22"/>
      <c r="AB1228" s="22"/>
    </row>
    <row r="1229" spans="1:28" x14ac:dyDescent="0.25">
      <c r="A1229" s="24">
        <v>41612</v>
      </c>
      <c r="B1229" s="22">
        <v>1</v>
      </c>
      <c r="C1229" s="22" t="s">
        <v>229</v>
      </c>
      <c r="D1229" s="22" t="s">
        <v>230</v>
      </c>
      <c r="E1229" s="22" t="s">
        <v>67</v>
      </c>
      <c r="F1229" s="22" t="s">
        <v>110</v>
      </c>
      <c r="G1229" s="25" t="s">
        <v>71</v>
      </c>
      <c r="H1229" s="22">
        <v>1</v>
      </c>
      <c r="I1229" s="22">
        <f t="shared" si="27"/>
        <v>0.05</v>
      </c>
      <c r="J1229" s="22">
        <v>37</v>
      </c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>
        <v>5</v>
      </c>
      <c r="V1229" s="22"/>
      <c r="W1229" s="22"/>
      <c r="X1229" s="22"/>
      <c r="Y1229" s="22"/>
      <c r="Z1229" s="22"/>
      <c r="AA1229" s="22"/>
      <c r="AB1229" s="22"/>
    </row>
    <row r="1230" spans="1:28" x14ac:dyDescent="0.25">
      <c r="A1230" s="24">
        <v>41612</v>
      </c>
      <c r="B1230" s="22">
        <v>1</v>
      </c>
      <c r="C1230" s="22" t="s">
        <v>229</v>
      </c>
      <c r="D1230" s="22" t="s">
        <v>230</v>
      </c>
      <c r="E1230" s="22" t="s">
        <v>67</v>
      </c>
      <c r="F1230" s="22" t="s">
        <v>110</v>
      </c>
      <c r="G1230" s="25" t="s">
        <v>71</v>
      </c>
      <c r="H1230" s="22">
        <v>1</v>
      </c>
      <c r="I1230" s="22">
        <f t="shared" si="27"/>
        <v>0.05</v>
      </c>
      <c r="J1230" s="22">
        <v>37</v>
      </c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>
        <v>5</v>
      </c>
      <c r="V1230" s="22"/>
      <c r="W1230" s="22"/>
      <c r="X1230" s="22"/>
      <c r="Y1230" s="22"/>
      <c r="Z1230" s="22"/>
      <c r="AA1230" s="22"/>
      <c r="AB1230" s="22"/>
    </row>
    <row r="1231" spans="1:28" x14ac:dyDescent="0.25">
      <c r="A1231" s="24">
        <v>41612</v>
      </c>
      <c r="B1231" s="22">
        <v>1</v>
      </c>
      <c r="C1231" s="22" t="s">
        <v>229</v>
      </c>
      <c r="D1231" s="22" t="s">
        <v>230</v>
      </c>
      <c r="E1231" s="22" t="s">
        <v>67</v>
      </c>
      <c r="F1231" s="22" t="s">
        <v>110</v>
      </c>
      <c r="G1231" s="25" t="s">
        <v>71</v>
      </c>
      <c r="H1231" s="22">
        <v>1</v>
      </c>
      <c r="I1231" s="22">
        <f t="shared" si="27"/>
        <v>0.05</v>
      </c>
      <c r="J1231" s="22">
        <v>37</v>
      </c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>
        <v>5</v>
      </c>
      <c r="V1231" s="22"/>
      <c r="W1231" s="22"/>
      <c r="X1231" s="22"/>
      <c r="Y1231" s="22"/>
      <c r="Z1231" s="22"/>
      <c r="AA1231" s="22"/>
      <c r="AB1231" s="22"/>
    </row>
    <row r="1232" spans="1:28" x14ac:dyDescent="0.25">
      <c r="A1232" s="24">
        <v>41612</v>
      </c>
      <c r="B1232" s="22">
        <v>1</v>
      </c>
      <c r="C1232" s="22" t="s">
        <v>229</v>
      </c>
      <c r="D1232" s="22" t="s">
        <v>230</v>
      </c>
      <c r="E1232" s="22" t="s">
        <v>67</v>
      </c>
      <c r="F1232" s="22" t="s">
        <v>110</v>
      </c>
      <c r="G1232" s="25" t="s">
        <v>71</v>
      </c>
      <c r="H1232" s="22">
        <v>1</v>
      </c>
      <c r="I1232" s="22">
        <f t="shared" si="27"/>
        <v>0.05</v>
      </c>
      <c r="J1232" s="22">
        <v>37</v>
      </c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>
        <v>5</v>
      </c>
      <c r="V1232" s="22"/>
      <c r="W1232" s="22"/>
      <c r="X1232" s="22"/>
      <c r="Y1232" s="22"/>
      <c r="Z1232" s="22"/>
      <c r="AA1232" s="22"/>
      <c r="AB1232" s="22"/>
    </row>
    <row r="1233" spans="1:29" s="33" customFormat="1" x14ac:dyDescent="0.25">
      <c r="A1233" s="24">
        <v>41612</v>
      </c>
      <c r="B1233" s="40">
        <v>1</v>
      </c>
      <c r="C1233" s="22" t="s">
        <v>229</v>
      </c>
      <c r="D1233" s="40" t="s">
        <v>230</v>
      </c>
      <c r="E1233" s="40" t="s">
        <v>67</v>
      </c>
      <c r="F1233" s="40" t="s">
        <v>110</v>
      </c>
      <c r="G1233" s="42" t="s">
        <v>71</v>
      </c>
      <c r="H1233" s="40">
        <v>1</v>
      </c>
      <c r="I1233" s="22">
        <f t="shared" si="27"/>
        <v>0.05</v>
      </c>
      <c r="J1233" s="22">
        <v>37</v>
      </c>
      <c r="K1233" s="22"/>
      <c r="L1233" s="22"/>
      <c r="M1233" s="22"/>
      <c r="N1233" s="22"/>
      <c r="O1233" s="22"/>
      <c r="P1233" s="22"/>
      <c r="Q1233" s="40"/>
      <c r="R1233" s="22"/>
      <c r="S1233" s="22"/>
      <c r="T1233" s="22"/>
      <c r="U1233" s="22">
        <v>5</v>
      </c>
      <c r="V1233" s="22"/>
      <c r="W1233" s="22"/>
      <c r="X1233" s="22"/>
      <c r="Y1233" s="22"/>
      <c r="Z1233" s="22"/>
      <c r="AA1233" s="22"/>
      <c r="AB1233" s="22"/>
      <c r="AC1233" s="6"/>
    </row>
    <row r="1234" spans="1:29" x14ac:dyDescent="0.25">
      <c r="A1234" s="24">
        <v>41612</v>
      </c>
      <c r="B1234" s="22">
        <v>1</v>
      </c>
      <c r="C1234" s="22" t="s">
        <v>229</v>
      </c>
      <c r="D1234" s="22" t="s">
        <v>230</v>
      </c>
      <c r="E1234" s="22" t="s">
        <v>67</v>
      </c>
      <c r="F1234" s="22" t="s">
        <v>110</v>
      </c>
      <c r="G1234" s="25" t="s">
        <v>71</v>
      </c>
      <c r="H1234" s="22">
        <v>1</v>
      </c>
      <c r="I1234" s="22">
        <f t="shared" si="27"/>
        <v>0.05</v>
      </c>
      <c r="J1234" s="22">
        <v>37</v>
      </c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>
        <v>5</v>
      </c>
      <c r="V1234" s="22"/>
      <c r="W1234" s="22"/>
      <c r="X1234" s="22"/>
      <c r="Y1234" s="22"/>
      <c r="Z1234" s="22"/>
      <c r="AA1234" s="22"/>
      <c r="AB1234" s="22"/>
    </row>
    <row r="1235" spans="1:29" x14ac:dyDescent="0.25">
      <c r="A1235" s="24">
        <v>41612</v>
      </c>
      <c r="B1235" s="22">
        <v>1</v>
      </c>
      <c r="C1235" s="22" t="s">
        <v>229</v>
      </c>
      <c r="D1235" s="22" t="s">
        <v>230</v>
      </c>
      <c r="E1235" s="22" t="s">
        <v>67</v>
      </c>
      <c r="F1235" s="22" t="s">
        <v>110</v>
      </c>
      <c r="G1235" s="25" t="s">
        <v>71</v>
      </c>
      <c r="H1235" s="22">
        <v>1</v>
      </c>
      <c r="I1235" s="22">
        <f t="shared" si="27"/>
        <v>0.05</v>
      </c>
      <c r="J1235" s="22">
        <v>37</v>
      </c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>
        <v>5</v>
      </c>
      <c r="V1235" s="22"/>
      <c r="W1235" s="22"/>
      <c r="X1235" s="22"/>
      <c r="Y1235" s="22"/>
      <c r="Z1235" s="22"/>
      <c r="AA1235" s="22"/>
      <c r="AB1235" s="22"/>
    </row>
    <row r="1236" spans="1:29" x14ac:dyDescent="0.25">
      <c r="A1236" s="24">
        <v>41612</v>
      </c>
      <c r="B1236" s="22">
        <v>1</v>
      </c>
      <c r="C1236" s="22" t="s">
        <v>229</v>
      </c>
      <c r="D1236" s="22" t="s">
        <v>230</v>
      </c>
      <c r="E1236" s="22" t="s">
        <v>67</v>
      </c>
      <c r="F1236" s="22" t="s">
        <v>110</v>
      </c>
      <c r="G1236" s="25" t="s">
        <v>71</v>
      </c>
      <c r="H1236" s="22">
        <v>1</v>
      </c>
      <c r="I1236" s="22">
        <f t="shared" si="27"/>
        <v>0.05</v>
      </c>
      <c r="J1236" s="22">
        <v>37</v>
      </c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>
        <v>5</v>
      </c>
      <c r="V1236" s="22"/>
      <c r="W1236" s="22"/>
      <c r="X1236" s="22"/>
      <c r="Y1236" s="22"/>
      <c r="Z1236" s="22"/>
      <c r="AA1236" s="22"/>
      <c r="AB1236" s="22"/>
    </row>
    <row r="1237" spans="1:29" x14ac:dyDescent="0.25">
      <c r="A1237" s="24">
        <v>41612</v>
      </c>
      <c r="B1237" s="22">
        <v>1</v>
      </c>
      <c r="C1237" s="22" t="s">
        <v>229</v>
      </c>
      <c r="D1237" s="22" t="s">
        <v>230</v>
      </c>
      <c r="E1237" s="22" t="s">
        <v>67</v>
      </c>
      <c r="F1237" s="22" t="s">
        <v>110</v>
      </c>
      <c r="G1237" s="25" t="s">
        <v>71</v>
      </c>
      <c r="H1237" s="22">
        <v>1</v>
      </c>
      <c r="I1237" s="22">
        <f t="shared" si="27"/>
        <v>0.05</v>
      </c>
      <c r="J1237" s="22">
        <v>37</v>
      </c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>
        <v>5</v>
      </c>
      <c r="V1237" s="22"/>
      <c r="W1237" s="22"/>
      <c r="X1237" s="22"/>
      <c r="Y1237" s="22"/>
      <c r="Z1237" s="22"/>
      <c r="AA1237" s="22"/>
      <c r="AB1237" s="22"/>
    </row>
    <row r="1238" spans="1:29" x14ac:dyDescent="0.25">
      <c r="A1238" s="24">
        <v>41612</v>
      </c>
      <c r="B1238" s="22">
        <v>1</v>
      </c>
      <c r="C1238" s="22" t="s">
        <v>229</v>
      </c>
      <c r="D1238" s="22" t="s">
        <v>230</v>
      </c>
      <c r="E1238" s="22" t="s">
        <v>67</v>
      </c>
      <c r="F1238" s="22" t="s">
        <v>110</v>
      </c>
      <c r="G1238" s="25" t="s">
        <v>71</v>
      </c>
      <c r="H1238" s="22">
        <v>1</v>
      </c>
      <c r="I1238" s="22">
        <f t="shared" si="27"/>
        <v>0.05</v>
      </c>
      <c r="J1238" s="22">
        <v>37</v>
      </c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>
        <v>5</v>
      </c>
      <c r="V1238" s="22"/>
      <c r="W1238" s="22"/>
      <c r="X1238" s="22"/>
      <c r="Y1238" s="22"/>
      <c r="Z1238" s="22"/>
      <c r="AA1238" s="22"/>
      <c r="AB1238" s="22"/>
    </row>
    <row r="1239" spans="1:29" x14ac:dyDescent="0.25">
      <c r="A1239" s="24">
        <v>41612</v>
      </c>
      <c r="B1239" s="22">
        <v>1</v>
      </c>
      <c r="C1239" s="22" t="s">
        <v>229</v>
      </c>
      <c r="D1239" s="22" t="s">
        <v>230</v>
      </c>
      <c r="E1239" s="22" t="s">
        <v>67</v>
      </c>
      <c r="F1239" s="22" t="s">
        <v>110</v>
      </c>
      <c r="G1239" s="25" t="s">
        <v>71</v>
      </c>
      <c r="H1239" s="22">
        <v>1</v>
      </c>
      <c r="I1239" s="22">
        <f t="shared" si="27"/>
        <v>0.05</v>
      </c>
      <c r="J1239" s="22">
        <v>37</v>
      </c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>
        <v>5</v>
      </c>
      <c r="V1239" s="22"/>
      <c r="W1239" s="22"/>
      <c r="X1239" s="22"/>
      <c r="Y1239" s="22"/>
      <c r="Z1239" s="22"/>
      <c r="AA1239" s="22"/>
      <c r="AB1239" s="22"/>
      <c r="AC1239" s="47"/>
    </row>
    <row r="1240" spans="1:29" x14ac:dyDescent="0.25">
      <c r="A1240" s="24">
        <v>41612</v>
      </c>
      <c r="B1240" s="22">
        <v>1</v>
      </c>
      <c r="C1240" s="22" t="s">
        <v>229</v>
      </c>
      <c r="D1240" s="22" t="s">
        <v>230</v>
      </c>
      <c r="E1240" s="22" t="s">
        <v>67</v>
      </c>
      <c r="F1240" s="22" t="s">
        <v>110</v>
      </c>
      <c r="G1240" s="25" t="s">
        <v>71</v>
      </c>
      <c r="H1240" s="22">
        <v>1</v>
      </c>
      <c r="I1240" s="22">
        <f t="shared" si="27"/>
        <v>0.05</v>
      </c>
      <c r="J1240" s="22">
        <v>37</v>
      </c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>
        <v>5</v>
      </c>
      <c r="V1240" s="22"/>
      <c r="W1240" s="22"/>
      <c r="X1240" s="22"/>
      <c r="Y1240" s="22"/>
      <c r="Z1240" s="22"/>
      <c r="AA1240" s="22"/>
      <c r="AB1240" s="22"/>
    </row>
    <row r="1241" spans="1:29" x14ac:dyDescent="0.25">
      <c r="A1241" s="24">
        <v>41612</v>
      </c>
      <c r="B1241" s="22">
        <v>1</v>
      </c>
      <c r="C1241" s="22" t="s">
        <v>229</v>
      </c>
      <c r="D1241" s="22" t="s">
        <v>230</v>
      </c>
      <c r="E1241" s="22" t="s">
        <v>67</v>
      </c>
      <c r="F1241" s="22" t="s">
        <v>110</v>
      </c>
      <c r="G1241" s="25" t="s">
        <v>71</v>
      </c>
      <c r="H1241" s="22">
        <v>1</v>
      </c>
      <c r="I1241" s="22">
        <f t="shared" si="27"/>
        <v>0.05</v>
      </c>
      <c r="J1241" s="22">
        <v>37</v>
      </c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>
        <v>5</v>
      </c>
      <c r="V1241" s="22"/>
      <c r="W1241" s="22"/>
      <c r="X1241" s="22"/>
      <c r="Y1241" s="22"/>
      <c r="Z1241" s="22"/>
      <c r="AA1241" s="22"/>
      <c r="AB1241" s="22"/>
    </row>
    <row r="1242" spans="1:29" x14ac:dyDescent="0.25">
      <c r="A1242" s="24">
        <v>41612</v>
      </c>
      <c r="B1242" s="22">
        <v>1</v>
      </c>
      <c r="C1242" s="22" t="s">
        <v>229</v>
      </c>
      <c r="D1242" s="22" t="s">
        <v>230</v>
      </c>
      <c r="E1242" s="22" t="s">
        <v>67</v>
      </c>
      <c r="F1242" s="22" t="s">
        <v>110</v>
      </c>
      <c r="G1242" s="25" t="s">
        <v>71</v>
      </c>
      <c r="H1242" s="22">
        <v>1</v>
      </c>
      <c r="I1242" s="22">
        <f t="shared" si="27"/>
        <v>0.05</v>
      </c>
      <c r="J1242" s="22">
        <v>37</v>
      </c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>
        <v>5</v>
      </c>
      <c r="V1242" s="22"/>
      <c r="W1242" s="22"/>
      <c r="X1242" s="22"/>
      <c r="Y1242" s="22"/>
      <c r="Z1242" s="22"/>
      <c r="AA1242" s="22"/>
      <c r="AB1242" s="22"/>
      <c r="AC1242" s="45"/>
    </row>
    <row r="1243" spans="1:29" x14ac:dyDescent="0.25">
      <c r="A1243" s="24">
        <v>41612</v>
      </c>
      <c r="B1243" s="22">
        <v>1</v>
      </c>
      <c r="C1243" s="22" t="s">
        <v>229</v>
      </c>
      <c r="D1243" s="22" t="s">
        <v>230</v>
      </c>
      <c r="E1243" s="22" t="s">
        <v>67</v>
      </c>
      <c r="F1243" s="22" t="s">
        <v>110</v>
      </c>
      <c r="G1243" s="25" t="s">
        <v>71</v>
      </c>
      <c r="H1243" s="22">
        <v>1</v>
      </c>
      <c r="I1243" s="22">
        <f t="shared" si="27"/>
        <v>0.05</v>
      </c>
      <c r="J1243" s="22">
        <v>37</v>
      </c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>
        <v>5</v>
      </c>
      <c r="V1243" s="22"/>
      <c r="W1243" s="22"/>
      <c r="X1243" s="22"/>
      <c r="Y1243" s="22"/>
      <c r="Z1243" s="22"/>
      <c r="AA1243" s="22"/>
      <c r="AB1243" s="22"/>
    </row>
    <row r="1244" spans="1:29" x14ac:dyDescent="0.25">
      <c r="A1244" s="24">
        <v>41612</v>
      </c>
      <c r="B1244" s="22">
        <v>1</v>
      </c>
      <c r="C1244" s="22" t="s">
        <v>229</v>
      </c>
      <c r="D1244" s="22" t="s">
        <v>230</v>
      </c>
      <c r="E1244" s="22" t="s">
        <v>67</v>
      </c>
      <c r="F1244" s="22" t="s">
        <v>110</v>
      </c>
      <c r="G1244" s="25" t="s">
        <v>71</v>
      </c>
      <c r="H1244" s="22">
        <v>1</v>
      </c>
      <c r="I1244" s="22">
        <f t="shared" si="27"/>
        <v>0.05</v>
      </c>
      <c r="J1244" s="22">
        <v>37</v>
      </c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>
        <v>5</v>
      </c>
      <c r="V1244" s="22"/>
      <c r="W1244" s="22"/>
      <c r="X1244" s="22"/>
      <c r="Y1244" s="22"/>
      <c r="Z1244" s="22"/>
      <c r="AA1244" s="22"/>
      <c r="AB1244" s="22"/>
    </row>
    <row r="1245" spans="1:29" x14ac:dyDescent="0.25">
      <c r="A1245" s="24">
        <v>41612</v>
      </c>
      <c r="B1245" s="22">
        <v>1</v>
      </c>
      <c r="C1245" s="22" t="s">
        <v>229</v>
      </c>
      <c r="D1245" s="22" t="s">
        <v>230</v>
      </c>
      <c r="E1245" s="22" t="s">
        <v>67</v>
      </c>
      <c r="F1245" s="22" t="s">
        <v>110</v>
      </c>
      <c r="G1245" s="25" t="s">
        <v>71</v>
      </c>
      <c r="H1245" s="22">
        <v>1</v>
      </c>
      <c r="I1245" s="22">
        <f t="shared" si="27"/>
        <v>0.05</v>
      </c>
      <c r="J1245" s="22">
        <v>37</v>
      </c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>
        <v>10</v>
      </c>
      <c r="V1245" s="22"/>
      <c r="W1245" s="22"/>
      <c r="X1245" s="22"/>
      <c r="Y1245" s="22"/>
      <c r="Z1245" s="22"/>
      <c r="AA1245" s="22"/>
      <c r="AB1245" s="22"/>
    </row>
    <row r="1246" spans="1:29" x14ac:dyDescent="0.25">
      <c r="A1246" s="24">
        <v>41612</v>
      </c>
      <c r="B1246" s="22">
        <v>1</v>
      </c>
      <c r="C1246" s="22" t="s">
        <v>229</v>
      </c>
      <c r="D1246" s="22" t="s">
        <v>230</v>
      </c>
      <c r="E1246" s="22" t="s">
        <v>67</v>
      </c>
      <c r="F1246" s="22" t="s">
        <v>110</v>
      </c>
      <c r="G1246" s="25" t="s">
        <v>71</v>
      </c>
      <c r="H1246" s="22">
        <v>1</v>
      </c>
      <c r="I1246" s="22">
        <f t="shared" si="27"/>
        <v>0.05</v>
      </c>
      <c r="J1246" s="22">
        <v>37</v>
      </c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>
        <v>10</v>
      </c>
      <c r="V1246" s="22"/>
      <c r="W1246" s="22"/>
      <c r="X1246" s="22"/>
      <c r="Y1246" s="22"/>
      <c r="Z1246" s="22"/>
      <c r="AA1246" s="22"/>
      <c r="AB1246" s="22"/>
    </row>
    <row r="1247" spans="1:29" x14ac:dyDescent="0.25">
      <c r="A1247" s="24">
        <v>41612</v>
      </c>
      <c r="B1247" s="22">
        <v>1</v>
      </c>
      <c r="C1247" s="22" t="s">
        <v>229</v>
      </c>
      <c r="D1247" s="22" t="s">
        <v>230</v>
      </c>
      <c r="E1247" s="22" t="s">
        <v>67</v>
      </c>
      <c r="F1247" s="22" t="s">
        <v>110</v>
      </c>
      <c r="G1247" s="25" t="s">
        <v>71</v>
      </c>
      <c r="H1247" s="22">
        <v>1</v>
      </c>
      <c r="I1247" s="22">
        <f t="shared" si="27"/>
        <v>0.05</v>
      </c>
      <c r="J1247" s="22">
        <v>37</v>
      </c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>
        <v>10</v>
      </c>
      <c r="V1247" s="22"/>
      <c r="W1247" s="22"/>
      <c r="X1247" s="22"/>
      <c r="Y1247" s="22"/>
      <c r="Z1247" s="22"/>
      <c r="AA1247" s="22"/>
      <c r="AB1247" s="22"/>
    </row>
    <row r="1248" spans="1:29" x14ac:dyDescent="0.25">
      <c r="A1248" s="24">
        <v>41612</v>
      </c>
      <c r="B1248" s="22">
        <v>1</v>
      </c>
      <c r="C1248" s="22" t="s">
        <v>229</v>
      </c>
      <c r="D1248" s="22" t="s">
        <v>230</v>
      </c>
      <c r="E1248" s="22" t="s">
        <v>67</v>
      </c>
      <c r="F1248" s="22" t="s">
        <v>110</v>
      </c>
      <c r="G1248" s="25" t="s">
        <v>71</v>
      </c>
      <c r="H1248" s="22">
        <v>1</v>
      </c>
      <c r="I1248" s="22">
        <f t="shared" si="27"/>
        <v>0.05</v>
      </c>
      <c r="J1248" s="22">
        <v>37</v>
      </c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>
        <v>10</v>
      </c>
      <c r="V1248" s="22"/>
      <c r="W1248" s="22"/>
      <c r="X1248" s="22"/>
      <c r="Y1248" s="22"/>
      <c r="Z1248" s="22"/>
      <c r="AA1248" s="22"/>
      <c r="AB1248" s="22"/>
    </row>
    <row r="1249" spans="1:42" x14ac:dyDescent="0.25">
      <c r="A1249" s="24">
        <v>41612</v>
      </c>
      <c r="B1249" s="22">
        <v>1</v>
      </c>
      <c r="C1249" s="22" t="s">
        <v>229</v>
      </c>
      <c r="D1249" s="22" t="s">
        <v>230</v>
      </c>
      <c r="E1249" s="22" t="s">
        <v>67</v>
      </c>
      <c r="F1249" s="22" t="s">
        <v>110</v>
      </c>
      <c r="G1249" s="25" t="s">
        <v>71</v>
      </c>
      <c r="H1249" s="22">
        <v>1</v>
      </c>
      <c r="I1249" s="22">
        <f t="shared" si="27"/>
        <v>0.05</v>
      </c>
      <c r="J1249" s="22">
        <v>37</v>
      </c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>
        <v>10</v>
      </c>
      <c r="V1249" s="22"/>
      <c r="W1249" s="22"/>
      <c r="X1249" s="22"/>
      <c r="Y1249" s="22"/>
      <c r="Z1249" s="22"/>
      <c r="AA1249" s="22"/>
      <c r="AB1249" s="22"/>
    </row>
    <row r="1250" spans="1:42" x14ac:dyDescent="0.25">
      <c r="A1250" s="24">
        <v>41612</v>
      </c>
      <c r="B1250" s="22">
        <v>1</v>
      </c>
      <c r="C1250" s="22" t="s">
        <v>229</v>
      </c>
      <c r="D1250" s="22" t="s">
        <v>230</v>
      </c>
      <c r="E1250" s="22" t="s">
        <v>67</v>
      </c>
      <c r="F1250" s="22" t="s">
        <v>110</v>
      </c>
      <c r="G1250" s="25" t="s">
        <v>71</v>
      </c>
      <c r="H1250" s="22">
        <v>1</v>
      </c>
      <c r="I1250" s="22">
        <f t="shared" si="27"/>
        <v>0.05</v>
      </c>
      <c r="J1250" s="22">
        <v>37</v>
      </c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>
        <v>10</v>
      </c>
      <c r="V1250" s="22"/>
      <c r="W1250" s="22"/>
      <c r="X1250" s="22"/>
      <c r="Y1250" s="22"/>
      <c r="Z1250" s="22"/>
      <c r="AA1250" s="22"/>
      <c r="AB1250" s="22"/>
    </row>
    <row r="1251" spans="1:42" x14ac:dyDescent="0.25">
      <c r="A1251" s="24">
        <v>41612</v>
      </c>
      <c r="B1251" s="22">
        <v>1</v>
      </c>
      <c r="C1251" s="22" t="s">
        <v>229</v>
      </c>
      <c r="D1251" s="22" t="s">
        <v>230</v>
      </c>
      <c r="E1251" s="22" t="s">
        <v>67</v>
      </c>
      <c r="F1251" s="22" t="s">
        <v>110</v>
      </c>
      <c r="G1251" s="25" t="s">
        <v>71</v>
      </c>
      <c r="H1251" s="22">
        <v>1</v>
      </c>
      <c r="I1251" s="22">
        <f t="shared" si="27"/>
        <v>0.05</v>
      </c>
      <c r="J1251" s="22">
        <v>37</v>
      </c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>
        <v>10</v>
      </c>
      <c r="V1251" s="22"/>
      <c r="W1251" s="22"/>
      <c r="X1251" s="22"/>
      <c r="Y1251" s="22"/>
      <c r="Z1251" s="22"/>
      <c r="AA1251" s="22"/>
      <c r="AB1251" s="22"/>
    </row>
    <row r="1252" spans="1:42" x14ac:dyDescent="0.25">
      <c r="A1252" s="24">
        <v>41612</v>
      </c>
      <c r="B1252" s="22">
        <v>1</v>
      </c>
      <c r="C1252" s="22" t="s">
        <v>229</v>
      </c>
      <c r="D1252" s="22" t="s">
        <v>230</v>
      </c>
      <c r="E1252" s="22" t="s">
        <v>67</v>
      </c>
      <c r="F1252" s="22" t="s">
        <v>110</v>
      </c>
      <c r="G1252" s="25" t="s">
        <v>71</v>
      </c>
      <c r="H1252" s="22">
        <v>1</v>
      </c>
      <c r="I1252" s="22">
        <f t="shared" si="27"/>
        <v>0.05</v>
      </c>
      <c r="J1252" s="22">
        <v>37</v>
      </c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>
        <v>10</v>
      </c>
      <c r="V1252" s="22"/>
      <c r="W1252" s="22"/>
      <c r="X1252" s="22"/>
      <c r="Y1252" s="22"/>
      <c r="Z1252" s="22"/>
      <c r="AA1252" s="22"/>
      <c r="AB1252" s="22"/>
    </row>
    <row r="1253" spans="1:42" x14ac:dyDescent="0.25">
      <c r="A1253" s="24">
        <v>41612</v>
      </c>
      <c r="B1253" s="22">
        <v>1</v>
      </c>
      <c r="C1253" s="22" t="s">
        <v>229</v>
      </c>
      <c r="D1253" s="22" t="s">
        <v>230</v>
      </c>
      <c r="E1253" s="22" t="s">
        <v>67</v>
      </c>
      <c r="F1253" s="22" t="s">
        <v>110</v>
      </c>
      <c r="G1253" s="25" t="s">
        <v>71</v>
      </c>
      <c r="H1253" s="22">
        <v>1</v>
      </c>
      <c r="I1253" s="22">
        <f t="shared" si="27"/>
        <v>0.05</v>
      </c>
      <c r="J1253" s="22">
        <v>37</v>
      </c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>
        <v>10</v>
      </c>
      <c r="V1253" s="22"/>
      <c r="W1253" s="22"/>
      <c r="X1253" s="22"/>
      <c r="Y1253" s="22"/>
      <c r="Z1253" s="22"/>
      <c r="AA1253" s="22"/>
      <c r="AB1253" s="22"/>
    </row>
    <row r="1254" spans="1:42" x14ac:dyDescent="0.25">
      <c r="A1254" s="24">
        <v>41612</v>
      </c>
      <c r="B1254" s="22">
        <v>1</v>
      </c>
      <c r="C1254" s="22" t="s">
        <v>229</v>
      </c>
      <c r="D1254" s="22" t="s">
        <v>230</v>
      </c>
      <c r="E1254" s="22" t="s">
        <v>67</v>
      </c>
      <c r="F1254" s="22" t="s">
        <v>110</v>
      </c>
      <c r="G1254" s="25" t="s">
        <v>71</v>
      </c>
      <c r="H1254" s="22">
        <v>1</v>
      </c>
      <c r="I1254" s="22">
        <f t="shared" si="27"/>
        <v>0.05</v>
      </c>
      <c r="J1254" s="22">
        <v>37</v>
      </c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>
        <v>10</v>
      </c>
      <c r="V1254" s="22"/>
      <c r="W1254" s="22"/>
      <c r="X1254" s="22"/>
      <c r="Y1254" s="22"/>
      <c r="Z1254" s="22"/>
      <c r="AA1254" s="22"/>
      <c r="AB1254" s="22"/>
    </row>
    <row r="1255" spans="1:42" x14ac:dyDescent="0.25">
      <c r="A1255" s="24">
        <v>41612</v>
      </c>
      <c r="B1255" s="22">
        <v>1</v>
      </c>
      <c r="C1255" s="22" t="s">
        <v>229</v>
      </c>
      <c r="D1255" s="22" t="s">
        <v>230</v>
      </c>
      <c r="E1255" s="22" t="s">
        <v>67</v>
      </c>
      <c r="F1255" s="22" t="s">
        <v>110</v>
      </c>
      <c r="G1255" s="25" t="s">
        <v>71</v>
      </c>
      <c r="H1255" s="22">
        <v>1</v>
      </c>
      <c r="I1255" s="22">
        <f t="shared" si="27"/>
        <v>0.05</v>
      </c>
      <c r="J1255" s="22">
        <v>37</v>
      </c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>
        <v>10</v>
      </c>
      <c r="V1255" s="22"/>
      <c r="W1255" s="22"/>
      <c r="X1255" s="22"/>
      <c r="Y1255" s="22"/>
      <c r="Z1255" s="22"/>
      <c r="AA1255" s="22"/>
      <c r="AB1255" s="22"/>
    </row>
    <row r="1256" spans="1:42" x14ac:dyDescent="0.25">
      <c r="A1256" s="24">
        <v>41612</v>
      </c>
      <c r="B1256" s="22">
        <v>1</v>
      </c>
      <c r="C1256" s="22" t="s">
        <v>229</v>
      </c>
      <c r="D1256" s="22" t="s">
        <v>230</v>
      </c>
      <c r="E1256" s="22" t="s">
        <v>67</v>
      </c>
      <c r="F1256" s="22" t="s">
        <v>110</v>
      </c>
      <c r="G1256" s="25" t="s">
        <v>71</v>
      </c>
      <c r="H1256" s="22">
        <v>1</v>
      </c>
      <c r="I1256" s="22">
        <f t="shared" si="27"/>
        <v>0.05</v>
      </c>
      <c r="J1256" s="22">
        <v>37</v>
      </c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>
        <v>10</v>
      </c>
      <c r="V1256" s="22"/>
      <c r="W1256" s="22"/>
      <c r="X1256" s="22"/>
      <c r="Y1256" s="22"/>
      <c r="Z1256" s="22"/>
      <c r="AA1256" s="22"/>
      <c r="AB1256" s="22"/>
    </row>
    <row r="1257" spans="1:42" x14ac:dyDescent="0.25">
      <c r="A1257" s="24">
        <v>41612</v>
      </c>
      <c r="B1257" s="22">
        <v>1</v>
      </c>
      <c r="C1257" s="22" t="s">
        <v>229</v>
      </c>
      <c r="D1257" s="22" t="s">
        <v>230</v>
      </c>
      <c r="E1257" s="22" t="s">
        <v>67</v>
      </c>
      <c r="F1257" s="22" t="s">
        <v>110</v>
      </c>
      <c r="G1257" s="25" t="s">
        <v>71</v>
      </c>
      <c r="H1257" s="22">
        <v>1</v>
      </c>
      <c r="I1257" s="22">
        <f t="shared" si="27"/>
        <v>0.05</v>
      </c>
      <c r="J1257" s="22">
        <v>37</v>
      </c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>
        <v>10</v>
      </c>
      <c r="V1257" s="22"/>
      <c r="W1257" s="22"/>
      <c r="X1257" s="22"/>
      <c r="Y1257" s="22"/>
      <c r="Z1257" s="22"/>
      <c r="AA1257" s="22"/>
      <c r="AB1257" s="22"/>
    </row>
    <row r="1258" spans="1:42" x14ac:dyDescent="0.25">
      <c r="A1258" s="24">
        <v>41612</v>
      </c>
      <c r="B1258" s="22">
        <v>1</v>
      </c>
      <c r="C1258" s="22" t="s">
        <v>229</v>
      </c>
      <c r="D1258" s="22" t="s">
        <v>230</v>
      </c>
      <c r="E1258" s="22" t="s">
        <v>67</v>
      </c>
      <c r="F1258" s="22" t="s">
        <v>110</v>
      </c>
      <c r="G1258" s="25" t="s">
        <v>71</v>
      </c>
      <c r="H1258" s="22">
        <v>1</v>
      </c>
      <c r="I1258" s="22">
        <f t="shared" si="27"/>
        <v>0.05</v>
      </c>
      <c r="J1258" s="22">
        <v>37</v>
      </c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>
        <v>10</v>
      </c>
      <c r="V1258" s="22"/>
      <c r="W1258" s="22"/>
      <c r="X1258" s="22"/>
      <c r="Y1258" s="22"/>
      <c r="Z1258" s="22"/>
      <c r="AA1258" s="22"/>
      <c r="AB1258" s="22"/>
    </row>
    <row r="1259" spans="1:42" x14ac:dyDescent="0.25">
      <c r="A1259" s="24">
        <v>41612</v>
      </c>
      <c r="B1259" s="22">
        <v>1</v>
      </c>
      <c r="C1259" s="22" t="s">
        <v>229</v>
      </c>
      <c r="D1259" s="22" t="s">
        <v>230</v>
      </c>
      <c r="E1259" s="22" t="s">
        <v>67</v>
      </c>
      <c r="F1259" s="22" t="s">
        <v>110</v>
      </c>
      <c r="G1259" s="25" t="s">
        <v>71</v>
      </c>
      <c r="H1259" s="22">
        <v>1</v>
      </c>
      <c r="I1259" s="22">
        <f t="shared" si="27"/>
        <v>0.05</v>
      </c>
      <c r="J1259" s="22">
        <v>37</v>
      </c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>
        <v>10</v>
      </c>
      <c r="V1259" s="22"/>
      <c r="W1259" s="22"/>
      <c r="X1259" s="22"/>
      <c r="Y1259" s="22"/>
      <c r="Z1259" s="22"/>
      <c r="AA1259" s="22"/>
      <c r="AB1259" s="22"/>
    </row>
    <row r="1260" spans="1:42" x14ac:dyDescent="0.25">
      <c r="A1260" s="24">
        <v>41612</v>
      </c>
      <c r="B1260" s="22">
        <v>1</v>
      </c>
      <c r="C1260" s="22" t="s">
        <v>229</v>
      </c>
      <c r="D1260" s="22" t="s">
        <v>230</v>
      </c>
      <c r="E1260" s="22" t="s">
        <v>67</v>
      </c>
      <c r="F1260" s="22" t="s">
        <v>110</v>
      </c>
      <c r="G1260" s="25" t="s">
        <v>71</v>
      </c>
      <c r="H1260" s="22">
        <v>1</v>
      </c>
      <c r="I1260" s="22">
        <f t="shared" si="27"/>
        <v>0.05</v>
      </c>
      <c r="J1260" s="22">
        <v>37</v>
      </c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>
        <v>10</v>
      </c>
      <c r="V1260" s="22"/>
      <c r="W1260" s="22"/>
      <c r="X1260" s="22"/>
      <c r="Y1260" s="22"/>
      <c r="Z1260" s="22"/>
      <c r="AA1260" s="22"/>
      <c r="AB1260" s="22"/>
    </row>
    <row r="1261" spans="1:42" x14ac:dyDescent="0.25">
      <c r="A1261" s="24">
        <v>41612</v>
      </c>
      <c r="B1261" s="132">
        <v>1</v>
      </c>
      <c r="C1261" s="22" t="s">
        <v>229</v>
      </c>
      <c r="D1261" s="132" t="s">
        <v>230</v>
      </c>
      <c r="E1261" s="132" t="s">
        <v>67</v>
      </c>
      <c r="F1261" s="132" t="s">
        <v>110</v>
      </c>
      <c r="G1261" s="139" t="s">
        <v>71</v>
      </c>
      <c r="H1261" s="132">
        <v>1</v>
      </c>
      <c r="I1261" s="22">
        <f t="shared" si="27"/>
        <v>0.05</v>
      </c>
      <c r="J1261" s="22">
        <v>37</v>
      </c>
      <c r="K1261" s="22"/>
      <c r="L1261" s="22"/>
      <c r="M1261" s="22"/>
      <c r="N1261" s="22"/>
      <c r="O1261" s="22"/>
      <c r="P1261" s="22"/>
      <c r="Q1261" s="132"/>
      <c r="R1261" s="22"/>
      <c r="S1261" s="22"/>
      <c r="T1261" s="22"/>
      <c r="U1261" s="22">
        <v>10</v>
      </c>
      <c r="V1261" s="22"/>
      <c r="W1261" s="22"/>
      <c r="X1261" s="22"/>
      <c r="Y1261" s="22"/>
      <c r="Z1261" s="22"/>
      <c r="AA1261" s="22"/>
      <c r="AB1261" s="22"/>
      <c r="AD1261" s="47"/>
      <c r="AE1261" s="47"/>
      <c r="AF1261" s="47"/>
      <c r="AG1261" s="47"/>
      <c r="AH1261" s="47"/>
      <c r="AI1261" s="47"/>
      <c r="AJ1261" s="47"/>
      <c r="AK1261" s="47"/>
      <c r="AL1261" s="47"/>
      <c r="AM1261" s="47"/>
      <c r="AN1261" s="47"/>
      <c r="AO1261" s="47"/>
      <c r="AP1261" s="47"/>
    </row>
    <row r="1262" spans="1:42" x14ac:dyDescent="0.25">
      <c r="A1262" s="24">
        <v>41612</v>
      </c>
      <c r="B1262" s="22">
        <v>1</v>
      </c>
      <c r="C1262" s="22" t="s">
        <v>229</v>
      </c>
      <c r="D1262" s="22" t="s">
        <v>230</v>
      </c>
      <c r="E1262" s="22" t="s">
        <v>67</v>
      </c>
      <c r="F1262" s="22" t="s">
        <v>110</v>
      </c>
      <c r="G1262" s="25" t="s">
        <v>71</v>
      </c>
      <c r="H1262" s="22">
        <v>1</v>
      </c>
      <c r="I1262" s="22">
        <f t="shared" si="27"/>
        <v>0.05</v>
      </c>
      <c r="J1262" s="22">
        <v>37</v>
      </c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>
        <v>10</v>
      </c>
      <c r="V1262" s="22"/>
      <c r="W1262" s="22"/>
      <c r="X1262" s="22"/>
      <c r="Y1262" s="22"/>
      <c r="Z1262" s="22"/>
      <c r="AA1262" s="22"/>
      <c r="AB1262" s="22"/>
    </row>
    <row r="1263" spans="1:42" x14ac:dyDescent="0.25">
      <c r="A1263" s="24">
        <v>41612</v>
      </c>
      <c r="B1263" s="22">
        <v>1</v>
      </c>
      <c r="C1263" s="22" t="s">
        <v>229</v>
      </c>
      <c r="D1263" s="22" t="s">
        <v>230</v>
      </c>
      <c r="E1263" s="22" t="s">
        <v>67</v>
      </c>
      <c r="F1263" s="22" t="s">
        <v>110</v>
      </c>
      <c r="G1263" s="25" t="s">
        <v>71</v>
      </c>
      <c r="H1263" s="22">
        <v>1</v>
      </c>
      <c r="I1263" s="22">
        <f t="shared" si="27"/>
        <v>0.05</v>
      </c>
      <c r="J1263" s="22">
        <v>37</v>
      </c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>
        <v>10</v>
      </c>
      <c r="V1263" s="22"/>
      <c r="W1263" s="22"/>
      <c r="X1263" s="22"/>
      <c r="Y1263" s="22"/>
      <c r="Z1263" s="22"/>
      <c r="AA1263" s="22"/>
      <c r="AB1263" s="22"/>
    </row>
    <row r="1264" spans="1:42" x14ac:dyDescent="0.25">
      <c r="A1264" s="24">
        <v>41612</v>
      </c>
      <c r="B1264" s="22">
        <v>1</v>
      </c>
      <c r="C1264" s="22" t="s">
        <v>229</v>
      </c>
      <c r="D1264" s="22" t="s">
        <v>230</v>
      </c>
      <c r="E1264" s="22" t="s">
        <v>67</v>
      </c>
      <c r="F1264" s="22" t="s">
        <v>110</v>
      </c>
      <c r="G1264" s="25" t="s">
        <v>71</v>
      </c>
      <c r="H1264" s="22">
        <v>1</v>
      </c>
      <c r="I1264" s="22">
        <f t="shared" si="27"/>
        <v>0.05</v>
      </c>
      <c r="J1264" s="22">
        <v>37</v>
      </c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>
        <v>10</v>
      </c>
      <c r="V1264" s="22"/>
      <c r="W1264" s="22"/>
      <c r="X1264" s="22"/>
      <c r="Y1264" s="22"/>
      <c r="Z1264" s="22"/>
      <c r="AA1264" s="22"/>
      <c r="AB1264" s="22"/>
    </row>
    <row r="1265" spans="1:42" x14ac:dyDescent="0.25">
      <c r="A1265" s="24">
        <v>41612</v>
      </c>
      <c r="B1265" s="22">
        <v>1</v>
      </c>
      <c r="C1265" s="22" t="s">
        <v>229</v>
      </c>
      <c r="D1265" s="22" t="s">
        <v>230</v>
      </c>
      <c r="E1265" s="22" t="s">
        <v>67</v>
      </c>
      <c r="F1265" s="22" t="s">
        <v>110</v>
      </c>
      <c r="G1265" s="25" t="s">
        <v>71</v>
      </c>
      <c r="H1265" s="22">
        <v>1</v>
      </c>
      <c r="I1265" s="22">
        <f t="shared" si="27"/>
        <v>0.05</v>
      </c>
      <c r="J1265" s="22">
        <v>37</v>
      </c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>
        <v>10</v>
      </c>
      <c r="V1265" s="22"/>
      <c r="W1265" s="22"/>
      <c r="X1265" s="22"/>
      <c r="Y1265" s="22"/>
      <c r="Z1265" s="22"/>
      <c r="AA1265" s="22"/>
      <c r="AB1265" s="22"/>
    </row>
    <row r="1266" spans="1:42" x14ac:dyDescent="0.25">
      <c r="A1266" s="24">
        <v>41612</v>
      </c>
      <c r="B1266" s="22">
        <v>1</v>
      </c>
      <c r="C1266" s="22" t="s">
        <v>229</v>
      </c>
      <c r="D1266" s="22" t="s">
        <v>230</v>
      </c>
      <c r="E1266" s="22" t="s">
        <v>67</v>
      </c>
      <c r="F1266" s="22" t="s">
        <v>110</v>
      </c>
      <c r="G1266" s="25" t="s">
        <v>71</v>
      </c>
      <c r="H1266" s="22">
        <v>1</v>
      </c>
      <c r="I1266" s="22">
        <f t="shared" si="27"/>
        <v>0.05</v>
      </c>
      <c r="J1266" s="22">
        <v>37</v>
      </c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>
        <v>10</v>
      </c>
      <c r="V1266" s="22"/>
      <c r="W1266" s="22"/>
      <c r="X1266" s="22"/>
      <c r="Y1266" s="22"/>
      <c r="Z1266" s="22"/>
      <c r="AA1266" s="22"/>
      <c r="AB1266" s="22"/>
      <c r="AC1266" s="47"/>
    </row>
    <row r="1267" spans="1:42" x14ac:dyDescent="0.25">
      <c r="A1267" s="24">
        <v>41612</v>
      </c>
      <c r="B1267" s="22">
        <v>1</v>
      </c>
      <c r="C1267" s="22" t="s">
        <v>229</v>
      </c>
      <c r="D1267" s="22" t="s">
        <v>230</v>
      </c>
      <c r="E1267" s="22" t="s">
        <v>67</v>
      </c>
      <c r="F1267" s="22" t="s">
        <v>110</v>
      </c>
      <c r="G1267" s="25" t="s">
        <v>71</v>
      </c>
      <c r="H1267" s="22">
        <v>1</v>
      </c>
      <c r="I1267" s="22">
        <f t="shared" si="27"/>
        <v>0.05</v>
      </c>
      <c r="J1267" s="22">
        <v>37</v>
      </c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>
        <v>10</v>
      </c>
      <c r="V1267" s="22"/>
      <c r="W1267" s="22"/>
      <c r="X1267" s="22"/>
      <c r="Y1267" s="22"/>
      <c r="Z1267" s="22"/>
      <c r="AA1267" s="22"/>
      <c r="AB1267" s="22"/>
    </row>
    <row r="1268" spans="1:42" x14ac:dyDescent="0.25">
      <c r="A1268" s="24">
        <v>41612</v>
      </c>
      <c r="B1268" s="22">
        <v>1</v>
      </c>
      <c r="C1268" s="22" t="s">
        <v>229</v>
      </c>
      <c r="D1268" s="22" t="s">
        <v>230</v>
      </c>
      <c r="E1268" s="22" t="s">
        <v>67</v>
      </c>
      <c r="F1268" s="22" t="s">
        <v>110</v>
      </c>
      <c r="G1268" s="25" t="s">
        <v>71</v>
      </c>
      <c r="H1268" s="22">
        <v>1</v>
      </c>
      <c r="I1268" s="22">
        <f t="shared" si="27"/>
        <v>0.05</v>
      </c>
      <c r="J1268" s="22">
        <v>37</v>
      </c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>
        <v>15</v>
      </c>
      <c r="V1268" s="22"/>
      <c r="W1268" s="22"/>
      <c r="X1268" s="22"/>
      <c r="Y1268" s="22"/>
      <c r="Z1268" s="22"/>
      <c r="AA1268" s="22"/>
      <c r="AB1268" s="22"/>
    </row>
    <row r="1269" spans="1:42" x14ac:dyDescent="0.25">
      <c r="A1269" s="24">
        <v>41612</v>
      </c>
      <c r="B1269" s="22">
        <v>1</v>
      </c>
      <c r="C1269" s="22" t="s">
        <v>229</v>
      </c>
      <c r="D1269" s="22" t="s">
        <v>230</v>
      </c>
      <c r="E1269" s="22" t="s">
        <v>67</v>
      </c>
      <c r="F1269" s="22" t="s">
        <v>110</v>
      </c>
      <c r="G1269" s="25" t="s">
        <v>71</v>
      </c>
      <c r="H1269" s="22">
        <v>1</v>
      </c>
      <c r="I1269" s="22">
        <f t="shared" si="27"/>
        <v>0.05</v>
      </c>
      <c r="J1269" s="22">
        <v>37</v>
      </c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>
        <v>15</v>
      </c>
      <c r="V1269" s="22"/>
      <c r="W1269" s="22"/>
      <c r="X1269" s="22"/>
      <c r="Y1269" s="22"/>
      <c r="Z1269" s="22"/>
      <c r="AA1269" s="22"/>
      <c r="AB1269" s="22"/>
    </row>
    <row r="1270" spans="1:42" x14ac:dyDescent="0.25">
      <c r="A1270" s="24">
        <v>41612</v>
      </c>
      <c r="B1270" s="22">
        <v>1</v>
      </c>
      <c r="C1270" s="22" t="s">
        <v>229</v>
      </c>
      <c r="D1270" s="22" t="s">
        <v>230</v>
      </c>
      <c r="E1270" s="22" t="s">
        <v>67</v>
      </c>
      <c r="F1270" s="22" t="s">
        <v>110</v>
      </c>
      <c r="G1270" s="25" t="s">
        <v>71</v>
      </c>
      <c r="H1270" s="22">
        <v>1</v>
      </c>
      <c r="I1270" s="22">
        <f t="shared" si="27"/>
        <v>0.05</v>
      </c>
      <c r="J1270" s="22">
        <v>37</v>
      </c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>
        <v>15</v>
      </c>
      <c r="V1270" s="22"/>
      <c r="W1270" s="22"/>
      <c r="X1270" s="22"/>
      <c r="Y1270" s="22"/>
      <c r="Z1270" s="22"/>
      <c r="AA1270" s="22"/>
      <c r="AB1270" s="22"/>
    </row>
    <row r="1271" spans="1:42" s="33" customFormat="1" x14ac:dyDescent="0.25">
      <c r="A1271" s="24">
        <v>41612</v>
      </c>
      <c r="B1271" s="40">
        <v>1</v>
      </c>
      <c r="C1271" s="22" t="s">
        <v>229</v>
      </c>
      <c r="D1271" s="40" t="s">
        <v>230</v>
      </c>
      <c r="E1271" s="40" t="s">
        <v>67</v>
      </c>
      <c r="F1271" s="40" t="s">
        <v>110</v>
      </c>
      <c r="G1271" s="42" t="s">
        <v>71</v>
      </c>
      <c r="H1271" s="40">
        <v>1</v>
      </c>
      <c r="I1271" s="22">
        <f t="shared" si="27"/>
        <v>0.05</v>
      </c>
      <c r="J1271" s="22">
        <v>37</v>
      </c>
      <c r="K1271" s="22"/>
      <c r="L1271" s="22"/>
      <c r="M1271" s="22"/>
      <c r="N1271" s="22"/>
      <c r="O1271" s="22"/>
      <c r="P1271" s="22"/>
      <c r="Q1271" s="40"/>
      <c r="R1271" s="22"/>
      <c r="S1271" s="22"/>
      <c r="T1271" s="22"/>
      <c r="U1271" s="22">
        <v>15</v>
      </c>
      <c r="V1271" s="22"/>
      <c r="W1271" s="22"/>
      <c r="X1271" s="22"/>
      <c r="Y1271" s="22"/>
      <c r="Z1271" s="22"/>
      <c r="AA1271" s="22"/>
      <c r="AB1271" s="22"/>
      <c r="AC1271" s="6"/>
    </row>
    <row r="1272" spans="1:42" x14ac:dyDescent="0.25">
      <c r="A1272" s="24">
        <v>41612</v>
      </c>
      <c r="B1272" s="132">
        <v>1</v>
      </c>
      <c r="C1272" s="22" t="s">
        <v>229</v>
      </c>
      <c r="D1272" s="132" t="s">
        <v>230</v>
      </c>
      <c r="E1272" s="132" t="s">
        <v>67</v>
      </c>
      <c r="F1272" s="132" t="s">
        <v>110</v>
      </c>
      <c r="G1272" s="139" t="s">
        <v>71</v>
      </c>
      <c r="H1272" s="132">
        <v>1</v>
      </c>
      <c r="I1272" s="22">
        <f t="shared" si="27"/>
        <v>0.05</v>
      </c>
      <c r="J1272" s="22">
        <v>37</v>
      </c>
      <c r="K1272" s="22"/>
      <c r="L1272" s="22"/>
      <c r="M1272" s="22"/>
      <c r="N1272" s="22"/>
      <c r="O1272" s="22"/>
      <c r="P1272" s="22"/>
      <c r="Q1272" s="132"/>
      <c r="R1272" s="22"/>
      <c r="S1272" s="22"/>
      <c r="T1272" s="22"/>
      <c r="U1272" s="22">
        <v>15</v>
      </c>
      <c r="V1272" s="22"/>
      <c r="W1272" s="22"/>
      <c r="X1272" s="22"/>
      <c r="Y1272" s="22"/>
      <c r="Z1272" s="22"/>
      <c r="AA1272" s="22"/>
      <c r="AB1272" s="22"/>
      <c r="AD1272" s="47"/>
      <c r="AE1272" s="47"/>
      <c r="AF1272" s="47"/>
      <c r="AG1272" s="47"/>
      <c r="AH1272" s="47"/>
      <c r="AI1272" s="47"/>
      <c r="AJ1272" s="47"/>
      <c r="AK1272" s="47"/>
      <c r="AL1272" s="47"/>
      <c r="AM1272" s="47"/>
      <c r="AN1272" s="47"/>
      <c r="AO1272" s="47"/>
      <c r="AP1272" s="47"/>
    </row>
    <row r="1273" spans="1:42" x14ac:dyDescent="0.25">
      <c r="A1273" s="24">
        <v>41612</v>
      </c>
      <c r="B1273" s="22">
        <v>1</v>
      </c>
      <c r="C1273" s="22" t="s">
        <v>229</v>
      </c>
      <c r="D1273" s="22" t="s">
        <v>230</v>
      </c>
      <c r="E1273" s="22" t="s">
        <v>67</v>
      </c>
      <c r="F1273" s="22" t="s">
        <v>110</v>
      </c>
      <c r="G1273" s="25" t="s">
        <v>71</v>
      </c>
      <c r="H1273" s="22">
        <v>1</v>
      </c>
      <c r="I1273" s="22">
        <f t="shared" si="27"/>
        <v>0.05</v>
      </c>
      <c r="J1273" s="22">
        <v>37</v>
      </c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>
        <v>15</v>
      </c>
      <c r="V1273" s="22"/>
      <c r="W1273" s="22"/>
      <c r="X1273" s="22"/>
      <c r="Y1273" s="22"/>
      <c r="Z1273" s="22"/>
      <c r="AA1273" s="22"/>
      <c r="AB1273" s="22"/>
    </row>
    <row r="1274" spans="1:42" x14ac:dyDescent="0.25">
      <c r="A1274" s="24">
        <v>41612</v>
      </c>
      <c r="B1274" s="22">
        <v>1</v>
      </c>
      <c r="C1274" s="22" t="s">
        <v>229</v>
      </c>
      <c r="D1274" s="22" t="s">
        <v>230</v>
      </c>
      <c r="E1274" s="22" t="s">
        <v>67</v>
      </c>
      <c r="F1274" s="22" t="s">
        <v>110</v>
      </c>
      <c r="G1274" s="25" t="s">
        <v>71</v>
      </c>
      <c r="H1274" s="22">
        <v>1</v>
      </c>
      <c r="I1274" s="22">
        <f t="shared" si="27"/>
        <v>0.05</v>
      </c>
      <c r="J1274" s="22">
        <v>37</v>
      </c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>
        <v>15</v>
      </c>
      <c r="V1274" s="22"/>
      <c r="W1274" s="22"/>
      <c r="X1274" s="22"/>
      <c r="Y1274" s="22"/>
      <c r="Z1274" s="22"/>
      <c r="AA1274" s="22"/>
      <c r="AB1274" s="22"/>
    </row>
    <row r="1275" spans="1:42" x14ac:dyDescent="0.25">
      <c r="A1275" s="24">
        <v>41612</v>
      </c>
      <c r="B1275" s="22">
        <v>1</v>
      </c>
      <c r="C1275" s="22" t="s">
        <v>229</v>
      </c>
      <c r="D1275" s="22" t="s">
        <v>230</v>
      </c>
      <c r="E1275" s="22" t="s">
        <v>67</v>
      </c>
      <c r="F1275" s="22" t="s">
        <v>110</v>
      </c>
      <c r="G1275" s="25" t="s">
        <v>71</v>
      </c>
      <c r="H1275" s="22">
        <v>1</v>
      </c>
      <c r="I1275" s="22">
        <f t="shared" si="27"/>
        <v>0.05</v>
      </c>
      <c r="J1275" s="22">
        <v>37</v>
      </c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>
        <v>15</v>
      </c>
      <c r="V1275" s="22"/>
      <c r="W1275" s="22"/>
      <c r="X1275" s="22"/>
      <c r="Y1275" s="22"/>
      <c r="Z1275" s="22"/>
      <c r="AA1275" s="22"/>
      <c r="AB1275" s="22"/>
    </row>
    <row r="1276" spans="1:42" x14ac:dyDescent="0.25">
      <c r="A1276" s="24">
        <v>41612</v>
      </c>
      <c r="B1276" s="22">
        <v>1</v>
      </c>
      <c r="C1276" s="22" t="s">
        <v>229</v>
      </c>
      <c r="D1276" s="22" t="s">
        <v>230</v>
      </c>
      <c r="E1276" s="22" t="s">
        <v>67</v>
      </c>
      <c r="F1276" s="22" t="s">
        <v>110</v>
      </c>
      <c r="G1276" s="25" t="s">
        <v>71</v>
      </c>
      <c r="H1276" s="22">
        <v>1</v>
      </c>
      <c r="I1276" s="22">
        <f t="shared" si="27"/>
        <v>0.05</v>
      </c>
      <c r="J1276" s="22">
        <v>37</v>
      </c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>
        <v>15</v>
      </c>
      <c r="V1276" s="22"/>
      <c r="W1276" s="22"/>
      <c r="X1276" s="22"/>
      <c r="Y1276" s="22"/>
      <c r="Z1276" s="22"/>
      <c r="AA1276" s="22"/>
      <c r="AB1276" s="22"/>
    </row>
    <row r="1277" spans="1:42" x14ac:dyDescent="0.25">
      <c r="A1277" s="24">
        <v>41612</v>
      </c>
      <c r="B1277" s="22">
        <v>1</v>
      </c>
      <c r="C1277" s="22" t="s">
        <v>229</v>
      </c>
      <c r="D1277" s="22" t="s">
        <v>230</v>
      </c>
      <c r="E1277" s="22" t="s">
        <v>67</v>
      </c>
      <c r="F1277" s="22" t="s">
        <v>110</v>
      </c>
      <c r="G1277" s="25" t="s">
        <v>71</v>
      </c>
      <c r="H1277" s="22">
        <v>1</v>
      </c>
      <c r="I1277" s="22">
        <f t="shared" si="27"/>
        <v>0.05</v>
      </c>
      <c r="J1277" s="22">
        <v>37</v>
      </c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>
        <v>15</v>
      </c>
      <c r="V1277" s="22"/>
      <c r="W1277" s="22"/>
      <c r="X1277" s="22"/>
      <c r="Y1277" s="22"/>
      <c r="Z1277" s="22"/>
      <c r="AA1277" s="22"/>
      <c r="AB1277" s="22"/>
      <c r="AC1277" s="45"/>
    </row>
    <row r="1278" spans="1:42" x14ac:dyDescent="0.25">
      <c r="A1278" s="24">
        <v>41612</v>
      </c>
      <c r="B1278" s="22">
        <v>1</v>
      </c>
      <c r="C1278" s="22" t="s">
        <v>229</v>
      </c>
      <c r="D1278" s="22" t="s">
        <v>230</v>
      </c>
      <c r="E1278" s="22" t="s">
        <v>67</v>
      </c>
      <c r="F1278" s="22" t="s">
        <v>110</v>
      </c>
      <c r="G1278" s="25" t="s">
        <v>71</v>
      </c>
      <c r="H1278" s="22">
        <v>1</v>
      </c>
      <c r="I1278" s="22">
        <f t="shared" si="27"/>
        <v>0.05</v>
      </c>
      <c r="J1278" s="22">
        <v>37</v>
      </c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>
        <v>20</v>
      </c>
      <c r="V1278" s="22"/>
      <c r="W1278" s="22"/>
      <c r="X1278" s="22"/>
      <c r="Y1278" s="22"/>
      <c r="Z1278" s="22"/>
      <c r="AA1278" s="22"/>
      <c r="AB1278" s="22"/>
    </row>
    <row r="1279" spans="1:42" x14ac:dyDescent="0.25">
      <c r="A1279" s="24">
        <v>41612</v>
      </c>
      <c r="B1279" s="22">
        <v>1</v>
      </c>
      <c r="C1279" s="22" t="s">
        <v>229</v>
      </c>
      <c r="D1279" s="22" t="s">
        <v>230</v>
      </c>
      <c r="E1279" s="22" t="s">
        <v>67</v>
      </c>
      <c r="F1279" s="22" t="s">
        <v>110</v>
      </c>
      <c r="G1279" s="25" t="s">
        <v>71</v>
      </c>
      <c r="H1279" s="22">
        <v>1</v>
      </c>
      <c r="I1279" s="22">
        <f t="shared" si="27"/>
        <v>0.05</v>
      </c>
      <c r="J1279" s="22">
        <v>37</v>
      </c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>
        <v>20</v>
      </c>
      <c r="V1279" s="22"/>
      <c r="W1279" s="22"/>
      <c r="X1279" s="22"/>
      <c r="Y1279" s="22"/>
      <c r="Z1279" s="22"/>
      <c r="AA1279" s="22"/>
      <c r="AB1279" s="22"/>
    </row>
    <row r="1280" spans="1:42" x14ac:dyDescent="0.25">
      <c r="A1280" s="24">
        <v>41612</v>
      </c>
      <c r="B1280" s="22">
        <v>1</v>
      </c>
      <c r="C1280" s="22" t="s">
        <v>229</v>
      </c>
      <c r="D1280" s="22" t="s">
        <v>230</v>
      </c>
      <c r="E1280" s="22" t="s">
        <v>67</v>
      </c>
      <c r="F1280" s="22" t="s">
        <v>110</v>
      </c>
      <c r="G1280" s="25" t="s">
        <v>71</v>
      </c>
      <c r="H1280" s="22">
        <v>1</v>
      </c>
      <c r="I1280" s="22">
        <f t="shared" si="27"/>
        <v>0.05</v>
      </c>
      <c r="J1280" s="22">
        <v>37</v>
      </c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>
        <v>20</v>
      </c>
      <c r="V1280" s="22"/>
      <c r="W1280" s="22"/>
      <c r="X1280" s="22"/>
      <c r="Y1280" s="22"/>
      <c r="Z1280" s="22"/>
      <c r="AA1280" s="22"/>
      <c r="AB1280" s="22"/>
    </row>
    <row r="1281" spans="1:42" x14ac:dyDescent="0.25">
      <c r="A1281" s="24">
        <v>41612</v>
      </c>
      <c r="B1281" s="22">
        <v>1</v>
      </c>
      <c r="C1281" s="22" t="s">
        <v>229</v>
      </c>
      <c r="D1281" s="22" t="s">
        <v>230</v>
      </c>
      <c r="E1281" s="22" t="s">
        <v>67</v>
      </c>
      <c r="F1281" s="22" t="s">
        <v>110</v>
      </c>
      <c r="G1281" s="25" t="s">
        <v>71</v>
      </c>
      <c r="H1281" s="22">
        <v>1</v>
      </c>
      <c r="I1281" s="22">
        <f t="shared" si="27"/>
        <v>0.05</v>
      </c>
      <c r="J1281" s="22">
        <v>37</v>
      </c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>
        <v>20</v>
      </c>
      <c r="V1281" s="22"/>
      <c r="W1281" s="22"/>
      <c r="X1281" s="22"/>
      <c r="Y1281" s="22"/>
      <c r="Z1281" s="22"/>
      <c r="AA1281" s="22"/>
      <c r="AB1281" s="22"/>
    </row>
    <row r="1282" spans="1:42" x14ac:dyDescent="0.25">
      <c r="A1282" s="24">
        <v>41612</v>
      </c>
      <c r="B1282" s="22">
        <v>1</v>
      </c>
      <c r="C1282" s="22" t="s">
        <v>229</v>
      </c>
      <c r="D1282" s="22" t="s">
        <v>230</v>
      </c>
      <c r="E1282" s="22" t="s">
        <v>67</v>
      </c>
      <c r="F1282" s="22" t="s">
        <v>110</v>
      </c>
      <c r="G1282" s="25" t="s">
        <v>71</v>
      </c>
      <c r="H1282" s="22">
        <v>1</v>
      </c>
      <c r="I1282" s="22">
        <f t="shared" ref="I1282:I1345" si="28">H1282/20</f>
        <v>0.05</v>
      </c>
      <c r="J1282" s="22">
        <v>37</v>
      </c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>
        <v>25</v>
      </c>
      <c r="V1282" s="22"/>
      <c r="W1282" s="22"/>
      <c r="X1282" s="22"/>
      <c r="Y1282" s="22"/>
      <c r="Z1282" s="22"/>
      <c r="AA1282" s="22"/>
      <c r="AB1282" s="22"/>
    </row>
    <row r="1283" spans="1:42" x14ac:dyDescent="0.25">
      <c r="A1283" s="24">
        <v>41612</v>
      </c>
      <c r="B1283" s="132">
        <v>1</v>
      </c>
      <c r="C1283" s="22" t="s">
        <v>229</v>
      </c>
      <c r="D1283" s="132" t="s">
        <v>230</v>
      </c>
      <c r="E1283" s="132" t="s">
        <v>67</v>
      </c>
      <c r="F1283" s="132" t="s">
        <v>110</v>
      </c>
      <c r="G1283" s="139" t="s">
        <v>71</v>
      </c>
      <c r="H1283" s="132">
        <v>1</v>
      </c>
      <c r="I1283" s="22">
        <f t="shared" si="28"/>
        <v>0.05</v>
      </c>
      <c r="J1283" s="22">
        <v>37</v>
      </c>
      <c r="K1283" s="22"/>
      <c r="L1283" s="22"/>
      <c r="M1283" s="22"/>
      <c r="N1283" s="22"/>
      <c r="O1283" s="22"/>
      <c r="P1283" s="22"/>
      <c r="Q1283" s="132"/>
      <c r="R1283" s="22"/>
      <c r="S1283" s="22"/>
      <c r="T1283" s="22"/>
      <c r="U1283" s="22">
        <v>25</v>
      </c>
      <c r="V1283" s="22"/>
      <c r="W1283" s="22"/>
      <c r="X1283" s="22"/>
      <c r="Y1283" s="22"/>
      <c r="Z1283" s="22"/>
      <c r="AA1283" s="22"/>
      <c r="AB1283" s="22"/>
      <c r="AD1283" s="47"/>
      <c r="AE1283" s="47"/>
      <c r="AF1283" s="47"/>
      <c r="AG1283" s="47"/>
      <c r="AH1283" s="47"/>
      <c r="AI1283" s="47"/>
      <c r="AJ1283" s="47"/>
      <c r="AK1283" s="47"/>
      <c r="AL1283" s="47"/>
      <c r="AM1283" s="47"/>
      <c r="AN1283" s="47"/>
      <c r="AO1283" s="47"/>
      <c r="AP1283" s="47"/>
    </row>
    <row r="1284" spans="1:42" s="33" customFormat="1" x14ac:dyDescent="0.25">
      <c r="A1284" s="24">
        <v>41612</v>
      </c>
      <c r="B1284" s="40">
        <v>1</v>
      </c>
      <c r="C1284" s="22" t="s">
        <v>229</v>
      </c>
      <c r="D1284" s="40" t="s">
        <v>230</v>
      </c>
      <c r="E1284" s="40" t="s">
        <v>67</v>
      </c>
      <c r="F1284" s="40" t="s">
        <v>110</v>
      </c>
      <c r="G1284" s="42" t="s">
        <v>71</v>
      </c>
      <c r="H1284" s="40">
        <v>1</v>
      </c>
      <c r="I1284" s="22">
        <f t="shared" si="28"/>
        <v>0.05</v>
      </c>
      <c r="J1284" s="22">
        <v>37</v>
      </c>
      <c r="K1284" s="22"/>
      <c r="L1284" s="22"/>
      <c r="M1284" s="22"/>
      <c r="N1284" s="22"/>
      <c r="O1284" s="22"/>
      <c r="P1284" s="22"/>
      <c r="Q1284" s="40"/>
      <c r="R1284" s="22"/>
      <c r="S1284" s="22"/>
      <c r="T1284" s="22"/>
      <c r="U1284" s="22">
        <v>30</v>
      </c>
      <c r="V1284" s="22"/>
      <c r="W1284" s="22"/>
      <c r="X1284" s="22"/>
      <c r="Y1284" s="22"/>
      <c r="Z1284" s="22"/>
      <c r="AA1284" s="22"/>
      <c r="AB1284" s="22"/>
      <c r="AC1284" s="6"/>
    </row>
    <row r="1285" spans="1:42" x14ac:dyDescent="0.25">
      <c r="A1285" s="24">
        <v>41612</v>
      </c>
      <c r="B1285" s="22">
        <v>1</v>
      </c>
      <c r="C1285" s="22" t="s">
        <v>229</v>
      </c>
      <c r="D1285" s="22" t="s">
        <v>230</v>
      </c>
      <c r="E1285" s="22" t="s">
        <v>67</v>
      </c>
      <c r="F1285" s="22" t="s">
        <v>110</v>
      </c>
      <c r="G1285" s="25" t="s">
        <v>71</v>
      </c>
      <c r="H1285" s="22">
        <v>1</v>
      </c>
      <c r="I1285" s="22">
        <f t="shared" si="28"/>
        <v>0.05</v>
      </c>
      <c r="J1285" s="22">
        <v>37</v>
      </c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>
        <v>30</v>
      </c>
      <c r="V1285" s="22"/>
      <c r="W1285" s="22"/>
      <c r="X1285" s="22"/>
      <c r="Y1285" s="22"/>
      <c r="Z1285" s="22"/>
      <c r="AA1285" s="22"/>
      <c r="AB1285" s="22"/>
    </row>
    <row r="1286" spans="1:42" x14ac:dyDescent="0.25">
      <c r="A1286" s="24">
        <v>41612</v>
      </c>
      <c r="B1286" s="22">
        <v>1</v>
      </c>
      <c r="C1286" s="22" t="s">
        <v>229</v>
      </c>
      <c r="D1286" s="22" t="s">
        <v>230</v>
      </c>
      <c r="E1286" s="22" t="s">
        <v>67</v>
      </c>
      <c r="F1286" s="22" t="s">
        <v>110</v>
      </c>
      <c r="G1286" s="25" t="s">
        <v>71</v>
      </c>
      <c r="H1286" s="22">
        <v>1</v>
      </c>
      <c r="I1286" s="22">
        <f t="shared" si="28"/>
        <v>0.05</v>
      </c>
      <c r="J1286" s="22">
        <v>37</v>
      </c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>
        <v>30</v>
      </c>
      <c r="V1286" s="22"/>
      <c r="W1286" s="22"/>
      <c r="X1286" s="22"/>
      <c r="Y1286" s="22"/>
      <c r="Z1286" s="22"/>
      <c r="AA1286" s="22"/>
      <c r="AB1286" s="22"/>
    </row>
    <row r="1287" spans="1:42" x14ac:dyDescent="0.25">
      <c r="A1287" s="24">
        <v>41612</v>
      </c>
      <c r="B1287" s="22">
        <v>1</v>
      </c>
      <c r="C1287" s="22" t="s">
        <v>229</v>
      </c>
      <c r="D1287" s="22" t="s">
        <v>230</v>
      </c>
      <c r="E1287" s="22" t="s">
        <v>67</v>
      </c>
      <c r="F1287" s="22" t="s">
        <v>110</v>
      </c>
      <c r="G1287" s="25" t="s">
        <v>71</v>
      </c>
      <c r="H1287" s="22">
        <v>1</v>
      </c>
      <c r="I1287" s="22">
        <f t="shared" si="28"/>
        <v>0.05</v>
      </c>
      <c r="J1287" s="22">
        <v>37</v>
      </c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>
        <v>30</v>
      </c>
      <c r="V1287" s="22"/>
      <c r="W1287" s="22"/>
      <c r="X1287" s="22"/>
      <c r="Y1287" s="22"/>
      <c r="Z1287" s="22"/>
      <c r="AA1287" s="22"/>
      <c r="AB1287" s="22"/>
    </row>
    <row r="1288" spans="1:42" x14ac:dyDescent="0.25">
      <c r="A1288" s="24">
        <v>41612</v>
      </c>
      <c r="B1288" s="22">
        <v>1</v>
      </c>
      <c r="C1288" s="22" t="s">
        <v>229</v>
      </c>
      <c r="D1288" s="22" t="s">
        <v>230</v>
      </c>
      <c r="E1288" s="22" t="s">
        <v>67</v>
      </c>
      <c r="F1288" s="22" t="s">
        <v>110</v>
      </c>
      <c r="G1288" s="25" t="s">
        <v>71</v>
      </c>
      <c r="H1288" s="22">
        <v>1</v>
      </c>
      <c r="I1288" s="22">
        <f t="shared" si="28"/>
        <v>0.05</v>
      </c>
      <c r="J1288" s="22">
        <v>37</v>
      </c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>
        <v>30</v>
      </c>
      <c r="V1288" s="22"/>
      <c r="W1288" s="22"/>
      <c r="X1288" s="22"/>
      <c r="Y1288" s="22"/>
      <c r="Z1288" s="22"/>
      <c r="AA1288" s="22"/>
      <c r="AB1288" s="22"/>
    </row>
    <row r="1289" spans="1:42" x14ac:dyDescent="0.25">
      <c r="A1289" s="24">
        <v>41612</v>
      </c>
      <c r="B1289" s="22">
        <v>1</v>
      </c>
      <c r="C1289" s="22" t="s">
        <v>229</v>
      </c>
      <c r="D1289" s="22" t="s">
        <v>230</v>
      </c>
      <c r="E1289" s="22" t="s">
        <v>67</v>
      </c>
      <c r="F1289" s="22" t="s">
        <v>110</v>
      </c>
      <c r="G1289" s="25" t="s">
        <v>71</v>
      </c>
      <c r="H1289" s="22">
        <v>1</v>
      </c>
      <c r="I1289" s="22">
        <f t="shared" si="28"/>
        <v>0.05</v>
      </c>
      <c r="J1289" s="22">
        <v>37</v>
      </c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>
        <v>30</v>
      </c>
      <c r="V1289" s="22"/>
      <c r="W1289" s="22"/>
      <c r="X1289" s="22"/>
      <c r="Y1289" s="22"/>
      <c r="Z1289" s="22"/>
      <c r="AA1289" s="22"/>
      <c r="AB1289" s="22"/>
      <c r="AC1289" s="47"/>
    </row>
    <row r="1290" spans="1:42" x14ac:dyDescent="0.25">
      <c r="A1290" s="24">
        <v>41612</v>
      </c>
      <c r="B1290" s="22">
        <v>1</v>
      </c>
      <c r="C1290" s="22" t="s">
        <v>229</v>
      </c>
      <c r="D1290" s="22" t="s">
        <v>230</v>
      </c>
      <c r="E1290" s="22" t="s">
        <v>67</v>
      </c>
      <c r="F1290" s="22" t="s">
        <v>110</v>
      </c>
      <c r="G1290" s="25" t="s">
        <v>71</v>
      </c>
      <c r="H1290" s="22">
        <v>1</v>
      </c>
      <c r="I1290" s="22">
        <f t="shared" si="28"/>
        <v>0.05</v>
      </c>
      <c r="J1290" s="22">
        <v>37</v>
      </c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>
        <v>30</v>
      </c>
      <c r="V1290" s="22"/>
      <c r="W1290" s="22"/>
      <c r="X1290" s="22"/>
      <c r="Y1290" s="22"/>
      <c r="Z1290" s="22"/>
      <c r="AA1290" s="22"/>
      <c r="AB1290" s="22"/>
    </row>
    <row r="1291" spans="1:42" x14ac:dyDescent="0.25">
      <c r="A1291" s="24">
        <v>41612</v>
      </c>
      <c r="B1291" s="22">
        <v>1</v>
      </c>
      <c r="C1291" s="22" t="s">
        <v>229</v>
      </c>
      <c r="D1291" s="22" t="s">
        <v>230</v>
      </c>
      <c r="E1291" s="22" t="s">
        <v>67</v>
      </c>
      <c r="F1291" s="22" t="s">
        <v>110</v>
      </c>
      <c r="G1291" s="25" t="s">
        <v>71</v>
      </c>
      <c r="H1291" s="22">
        <v>1</v>
      </c>
      <c r="I1291" s="22">
        <f t="shared" si="28"/>
        <v>0.05</v>
      </c>
      <c r="J1291" s="22">
        <v>37</v>
      </c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>
        <v>30</v>
      </c>
      <c r="V1291" s="22"/>
      <c r="W1291" s="22"/>
      <c r="X1291" s="22"/>
      <c r="Y1291" s="22"/>
      <c r="Z1291" s="22"/>
      <c r="AA1291" s="22"/>
      <c r="AB1291" s="22"/>
      <c r="AC1291" s="45"/>
    </row>
    <row r="1292" spans="1:42" x14ac:dyDescent="0.25">
      <c r="A1292" s="24">
        <v>41612</v>
      </c>
      <c r="B1292" s="22">
        <v>1</v>
      </c>
      <c r="C1292" s="22" t="s">
        <v>229</v>
      </c>
      <c r="D1292" s="22" t="s">
        <v>230</v>
      </c>
      <c r="E1292" s="22" t="s">
        <v>67</v>
      </c>
      <c r="F1292" s="22" t="s">
        <v>110</v>
      </c>
      <c r="G1292" s="25" t="s">
        <v>71</v>
      </c>
      <c r="H1292" s="22">
        <v>1</v>
      </c>
      <c r="I1292" s="22">
        <f t="shared" si="28"/>
        <v>0.05</v>
      </c>
      <c r="J1292" s="22">
        <v>37</v>
      </c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>
        <v>35</v>
      </c>
      <c r="V1292" s="22"/>
      <c r="W1292" s="22"/>
      <c r="X1292" s="22"/>
      <c r="Y1292" s="22"/>
      <c r="Z1292" s="22"/>
      <c r="AA1292" s="22"/>
      <c r="AB1292" s="22"/>
    </row>
    <row r="1293" spans="1:42" x14ac:dyDescent="0.25">
      <c r="A1293" s="24">
        <v>41612</v>
      </c>
      <c r="B1293" s="22">
        <v>1</v>
      </c>
      <c r="C1293" s="22" t="s">
        <v>229</v>
      </c>
      <c r="D1293" s="22" t="s">
        <v>230</v>
      </c>
      <c r="E1293" s="22" t="s">
        <v>67</v>
      </c>
      <c r="F1293" s="22" t="s">
        <v>110</v>
      </c>
      <c r="G1293" s="25" t="s">
        <v>71</v>
      </c>
      <c r="H1293" s="22">
        <v>1</v>
      </c>
      <c r="I1293" s="22">
        <f t="shared" si="28"/>
        <v>0.05</v>
      </c>
      <c r="J1293" s="22">
        <v>37</v>
      </c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>
        <v>40</v>
      </c>
      <c r="V1293" s="22"/>
      <c r="W1293" s="22"/>
      <c r="X1293" s="22"/>
      <c r="Y1293" s="22"/>
      <c r="Z1293" s="22"/>
      <c r="AA1293" s="22"/>
      <c r="AB1293" s="22"/>
    </row>
    <row r="1294" spans="1:42" x14ac:dyDescent="0.25">
      <c r="A1294" s="24">
        <v>41612</v>
      </c>
      <c r="B1294" s="22">
        <v>1</v>
      </c>
      <c r="C1294" s="22" t="s">
        <v>229</v>
      </c>
      <c r="D1294" s="22" t="s">
        <v>230</v>
      </c>
      <c r="E1294" s="22" t="s">
        <v>67</v>
      </c>
      <c r="F1294" s="22" t="s">
        <v>110</v>
      </c>
      <c r="G1294" s="25" t="s">
        <v>71</v>
      </c>
      <c r="H1294" s="22">
        <v>1</v>
      </c>
      <c r="I1294" s="22">
        <f t="shared" si="28"/>
        <v>0.05</v>
      </c>
      <c r="J1294" s="22">
        <v>37</v>
      </c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>
        <v>40</v>
      </c>
      <c r="V1294" s="22"/>
      <c r="W1294" s="22"/>
      <c r="X1294" s="22"/>
      <c r="Y1294" s="22"/>
      <c r="Z1294" s="22"/>
      <c r="AA1294" s="22"/>
      <c r="AB1294" s="22"/>
    </row>
    <row r="1295" spans="1:42" x14ac:dyDescent="0.25">
      <c r="A1295" s="24">
        <v>41612</v>
      </c>
      <c r="B1295" s="22">
        <v>1</v>
      </c>
      <c r="C1295" s="22" t="s">
        <v>229</v>
      </c>
      <c r="D1295" s="22" t="s">
        <v>230</v>
      </c>
      <c r="E1295" s="22" t="s">
        <v>67</v>
      </c>
      <c r="F1295" s="22" t="s">
        <v>110</v>
      </c>
      <c r="G1295" s="25" t="s">
        <v>71</v>
      </c>
      <c r="H1295" s="22">
        <v>1</v>
      </c>
      <c r="I1295" s="22">
        <f t="shared" si="28"/>
        <v>0.05</v>
      </c>
      <c r="J1295" s="22">
        <v>37</v>
      </c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>
        <v>40</v>
      </c>
      <c r="V1295" s="22"/>
      <c r="W1295" s="22"/>
      <c r="X1295" s="22"/>
      <c r="Y1295" s="22"/>
      <c r="Z1295" s="22"/>
      <c r="AA1295" s="22"/>
      <c r="AB1295" s="22"/>
    </row>
    <row r="1296" spans="1:42" x14ac:dyDescent="0.25">
      <c r="A1296" s="24">
        <v>41612</v>
      </c>
      <c r="B1296" s="22">
        <v>1</v>
      </c>
      <c r="C1296" s="22" t="s">
        <v>229</v>
      </c>
      <c r="D1296" s="22" t="s">
        <v>230</v>
      </c>
      <c r="E1296" s="22" t="s">
        <v>67</v>
      </c>
      <c r="F1296" s="22" t="s">
        <v>110</v>
      </c>
      <c r="G1296" s="25" t="s">
        <v>71</v>
      </c>
      <c r="H1296" s="22">
        <v>1</v>
      </c>
      <c r="I1296" s="22">
        <f t="shared" si="28"/>
        <v>0.05</v>
      </c>
      <c r="J1296" s="22">
        <v>37</v>
      </c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>
        <v>40</v>
      </c>
      <c r="V1296" s="22"/>
      <c r="W1296" s="22"/>
      <c r="X1296" s="22"/>
      <c r="Y1296" s="22"/>
      <c r="Z1296" s="22"/>
      <c r="AA1296" s="22"/>
      <c r="AB1296" s="22"/>
    </row>
    <row r="1297" spans="1:42" x14ac:dyDescent="0.25">
      <c r="A1297" s="24">
        <v>41612</v>
      </c>
      <c r="B1297" s="22">
        <v>1</v>
      </c>
      <c r="C1297" s="22" t="s">
        <v>229</v>
      </c>
      <c r="D1297" s="22" t="s">
        <v>230</v>
      </c>
      <c r="E1297" s="22" t="s">
        <v>67</v>
      </c>
      <c r="F1297" s="22" t="s">
        <v>110</v>
      </c>
      <c r="G1297" s="25" t="s">
        <v>71</v>
      </c>
      <c r="H1297" s="22">
        <v>1</v>
      </c>
      <c r="I1297" s="22">
        <f t="shared" si="28"/>
        <v>0.05</v>
      </c>
      <c r="J1297" s="22">
        <v>37</v>
      </c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>
        <v>40</v>
      </c>
      <c r="V1297" s="22"/>
      <c r="W1297" s="22"/>
      <c r="X1297" s="22"/>
      <c r="Y1297" s="22"/>
      <c r="Z1297" s="22"/>
      <c r="AA1297" s="22"/>
      <c r="AB1297" s="22"/>
    </row>
    <row r="1298" spans="1:42" s="33" customFormat="1" x14ac:dyDescent="0.25">
      <c r="A1298" s="24">
        <v>41612</v>
      </c>
      <c r="B1298" s="40">
        <v>1</v>
      </c>
      <c r="C1298" s="22" t="s">
        <v>229</v>
      </c>
      <c r="D1298" s="40" t="s">
        <v>230</v>
      </c>
      <c r="E1298" s="40" t="s">
        <v>67</v>
      </c>
      <c r="F1298" s="40" t="s">
        <v>110</v>
      </c>
      <c r="G1298" s="42" t="s">
        <v>71</v>
      </c>
      <c r="H1298" s="40">
        <v>1</v>
      </c>
      <c r="I1298" s="22">
        <f t="shared" si="28"/>
        <v>0.05</v>
      </c>
      <c r="J1298" s="22">
        <v>37</v>
      </c>
      <c r="K1298" s="22"/>
      <c r="L1298" s="22"/>
      <c r="M1298" s="22"/>
      <c r="N1298" s="22"/>
      <c r="O1298" s="22"/>
      <c r="P1298" s="22"/>
      <c r="Q1298" s="40"/>
      <c r="R1298" s="22"/>
      <c r="S1298" s="22"/>
      <c r="T1298" s="22"/>
      <c r="U1298" s="22">
        <v>40</v>
      </c>
      <c r="V1298" s="22"/>
      <c r="W1298" s="22"/>
      <c r="X1298" s="22"/>
      <c r="Y1298" s="22"/>
      <c r="Z1298" s="22"/>
      <c r="AA1298" s="22"/>
      <c r="AB1298" s="22"/>
      <c r="AC1298" s="6"/>
    </row>
    <row r="1299" spans="1:42" x14ac:dyDescent="0.25">
      <c r="A1299" s="24">
        <v>41612</v>
      </c>
      <c r="B1299" s="22">
        <v>1</v>
      </c>
      <c r="C1299" s="22" t="s">
        <v>229</v>
      </c>
      <c r="D1299" s="22" t="s">
        <v>230</v>
      </c>
      <c r="E1299" s="22" t="s">
        <v>67</v>
      </c>
      <c r="F1299" s="22" t="s">
        <v>110</v>
      </c>
      <c r="G1299" s="25" t="s">
        <v>71</v>
      </c>
      <c r="H1299" s="22">
        <v>1</v>
      </c>
      <c r="I1299" s="22">
        <f t="shared" si="28"/>
        <v>0.05</v>
      </c>
      <c r="J1299" s="22">
        <v>37</v>
      </c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>
        <v>40</v>
      </c>
      <c r="V1299" s="22"/>
      <c r="W1299" s="22"/>
      <c r="X1299" s="22"/>
      <c r="Y1299" s="22"/>
      <c r="Z1299" s="22"/>
      <c r="AA1299" s="22"/>
      <c r="AB1299" s="22"/>
    </row>
    <row r="1300" spans="1:42" x14ac:dyDescent="0.25">
      <c r="A1300" s="24">
        <v>41612</v>
      </c>
      <c r="B1300" s="22">
        <v>1</v>
      </c>
      <c r="C1300" s="22" t="s">
        <v>229</v>
      </c>
      <c r="D1300" s="22" t="s">
        <v>230</v>
      </c>
      <c r="E1300" s="22" t="s">
        <v>67</v>
      </c>
      <c r="F1300" s="22" t="s">
        <v>110</v>
      </c>
      <c r="G1300" s="25" t="s">
        <v>71</v>
      </c>
      <c r="H1300" s="22">
        <v>1</v>
      </c>
      <c r="I1300" s="22">
        <f t="shared" si="28"/>
        <v>0.05</v>
      </c>
      <c r="J1300" s="22">
        <v>37</v>
      </c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>
        <v>40</v>
      </c>
      <c r="V1300" s="22"/>
      <c r="W1300" s="22"/>
      <c r="X1300" s="22"/>
      <c r="Y1300" s="22"/>
      <c r="Z1300" s="22"/>
      <c r="AA1300" s="22"/>
      <c r="AB1300" s="22"/>
    </row>
    <row r="1301" spans="1:42" x14ac:dyDescent="0.25">
      <c r="A1301" s="24">
        <v>41612</v>
      </c>
      <c r="B1301" s="22">
        <v>1</v>
      </c>
      <c r="C1301" s="22" t="s">
        <v>229</v>
      </c>
      <c r="D1301" s="22" t="s">
        <v>230</v>
      </c>
      <c r="E1301" s="22" t="s">
        <v>67</v>
      </c>
      <c r="F1301" s="22" t="s">
        <v>110</v>
      </c>
      <c r="G1301" s="25" t="s">
        <v>71</v>
      </c>
      <c r="H1301" s="22">
        <v>1</v>
      </c>
      <c r="I1301" s="22">
        <f t="shared" si="28"/>
        <v>0.05</v>
      </c>
      <c r="J1301" s="22">
        <v>37</v>
      </c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>
        <v>40</v>
      </c>
      <c r="V1301" s="22"/>
      <c r="W1301" s="22"/>
      <c r="X1301" s="22"/>
      <c r="Y1301" s="22"/>
      <c r="Z1301" s="22"/>
      <c r="AA1301" s="22"/>
      <c r="AB1301" s="22"/>
    </row>
    <row r="1302" spans="1:42" x14ac:dyDescent="0.25">
      <c r="A1302" s="24">
        <v>41612</v>
      </c>
      <c r="B1302" s="22">
        <v>1</v>
      </c>
      <c r="C1302" s="22" t="s">
        <v>229</v>
      </c>
      <c r="D1302" s="22" t="s">
        <v>230</v>
      </c>
      <c r="E1302" s="22" t="s">
        <v>67</v>
      </c>
      <c r="F1302" s="22" t="s">
        <v>110</v>
      </c>
      <c r="G1302" s="25" t="s">
        <v>71</v>
      </c>
      <c r="H1302" s="22">
        <v>1</v>
      </c>
      <c r="I1302" s="22">
        <f t="shared" si="28"/>
        <v>0.05</v>
      </c>
      <c r="J1302" s="22">
        <v>37</v>
      </c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>
        <v>50</v>
      </c>
      <c r="V1302" s="22"/>
      <c r="W1302" s="22"/>
      <c r="X1302" s="22"/>
      <c r="Y1302" s="22"/>
      <c r="Z1302" s="22"/>
      <c r="AA1302" s="22"/>
      <c r="AB1302" s="22"/>
    </row>
    <row r="1303" spans="1:42" x14ac:dyDescent="0.25">
      <c r="A1303" s="24">
        <v>41612</v>
      </c>
      <c r="B1303" s="22">
        <v>1</v>
      </c>
      <c r="C1303" s="22" t="s">
        <v>229</v>
      </c>
      <c r="D1303" s="22" t="s">
        <v>230</v>
      </c>
      <c r="E1303" s="22" t="s">
        <v>67</v>
      </c>
      <c r="F1303" s="22" t="s">
        <v>110</v>
      </c>
      <c r="G1303" s="25" t="s">
        <v>71</v>
      </c>
      <c r="H1303" s="22">
        <v>1</v>
      </c>
      <c r="I1303" s="22">
        <f t="shared" si="28"/>
        <v>0.05</v>
      </c>
      <c r="J1303" s="22">
        <v>37</v>
      </c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>
        <v>50</v>
      </c>
      <c r="V1303" s="22"/>
      <c r="W1303" s="22"/>
      <c r="X1303" s="22"/>
      <c r="Y1303" s="22"/>
      <c r="Z1303" s="22"/>
      <c r="AA1303" s="22"/>
      <c r="AB1303" s="22"/>
      <c r="AC1303" s="47"/>
    </row>
    <row r="1304" spans="1:42" x14ac:dyDescent="0.25">
      <c r="A1304" s="24">
        <v>41612</v>
      </c>
      <c r="B1304" s="22">
        <v>1</v>
      </c>
      <c r="C1304" s="22" t="s">
        <v>229</v>
      </c>
      <c r="D1304" s="22" t="s">
        <v>230</v>
      </c>
      <c r="E1304" s="22" t="s">
        <v>67</v>
      </c>
      <c r="F1304" s="22" t="s">
        <v>110</v>
      </c>
      <c r="G1304" s="25" t="s">
        <v>71</v>
      </c>
      <c r="H1304" s="22">
        <v>1</v>
      </c>
      <c r="I1304" s="22">
        <f t="shared" si="28"/>
        <v>0.05</v>
      </c>
      <c r="J1304" s="22">
        <v>37</v>
      </c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>
        <v>50</v>
      </c>
      <c r="V1304" s="22"/>
      <c r="W1304" s="22"/>
      <c r="X1304" s="22"/>
      <c r="Y1304" s="22"/>
      <c r="Z1304" s="22"/>
      <c r="AA1304" s="22"/>
      <c r="AB1304" s="22"/>
    </row>
    <row r="1305" spans="1:42" x14ac:dyDescent="0.25">
      <c r="A1305" s="24">
        <v>41612</v>
      </c>
      <c r="B1305" s="22">
        <v>1</v>
      </c>
      <c r="C1305" s="22" t="s">
        <v>229</v>
      </c>
      <c r="D1305" s="22" t="s">
        <v>230</v>
      </c>
      <c r="E1305" s="22" t="s">
        <v>67</v>
      </c>
      <c r="F1305" s="22" t="s">
        <v>110</v>
      </c>
      <c r="G1305" s="25" t="s">
        <v>71</v>
      </c>
      <c r="H1305" s="22">
        <v>1</v>
      </c>
      <c r="I1305" s="22">
        <f t="shared" si="28"/>
        <v>0.05</v>
      </c>
      <c r="J1305" s="22">
        <v>37</v>
      </c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>
        <v>50</v>
      </c>
      <c r="V1305" s="22"/>
      <c r="W1305" s="22"/>
      <c r="X1305" s="22"/>
      <c r="Y1305" s="22"/>
      <c r="Z1305" s="22"/>
      <c r="AA1305" s="22"/>
      <c r="AB1305" s="22"/>
    </row>
    <row r="1306" spans="1:42" x14ac:dyDescent="0.25">
      <c r="A1306" s="24">
        <v>41612</v>
      </c>
      <c r="B1306" s="22">
        <v>1</v>
      </c>
      <c r="C1306" s="22" t="s">
        <v>229</v>
      </c>
      <c r="D1306" s="22" t="s">
        <v>230</v>
      </c>
      <c r="E1306" s="22" t="s">
        <v>67</v>
      </c>
      <c r="F1306" s="22" t="s">
        <v>110</v>
      </c>
      <c r="G1306" s="25" t="s">
        <v>71</v>
      </c>
      <c r="H1306" s="22">
        <v>1</v>
      </c>
      <c r="I1306" s="22">
        <f t="shared" si="28"/>
        <v>0.05</v>
      </c>
      <c r="J1306" s="22">
        <v>37</v>
      </c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>
        <v>50</v>
      </c>
      <c r="V1306" s="22"/>
      <c r="W1306" s="22"/>
      <c r="X1306" s="22"/>
      <c r="Y1306" s="22"/>
      <c r="Z1306" s="22"/>
      <c r="AA1306" s="22"/>
      <c r="AB1306" s="22"/>
    </row>
    <row r="1307" spans="1:42" x14ac:dyDescent="0.25">
      <c r="A1307" s="24">
        <v>41612</v>
      </c>
      <c r="B1307" s="22">
        <v>1</v>
      </c>
      <c r="C1307" s="22" t="s">
        <v>229</v>
      </c>
      <c r="D1307" s="22" t="s">
        <v>230</v>
      </c>
      <c r="E1307" s="22" t="s">
        <v>67</v>
      </c>
      <c r="F1307" s="22" t="s">
        <v>110</v>
      </c>
      <c r="G1307" s="25" t="s">
        <v>71</v>
      </c>
      <c r="H1307" s="22">
        <v>1</v>
      </c>
      <c r="I1307" s="22">
        <f t="shared" si="28"/>
        <v>0.05</v>
      </c>
      <c r="J1307" s="22">
        <v>37</v>
      </c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>
        <v>50</v>
      </c>
      <c r="V1307" s="22"/>
      <c r="W1307" s="22"/>
      <c r="X1307" s="22"/>
      <c r="Y1307" s="22"/>
      <c r="Z1307" s="22"/>
      <c r="AA1307" s="22"/>
      <c r="AB1307" s="22"/>
      <c r="AC1307" s="45"/>
    </row>
    <row r="1308" spans="1:42" x14ac:dyDescent="0.25">
      <c r="A1308" s="24">
        <v>41612</v>
      </c>
      <c r="B1308" s="22">
        <v>1</v>
      </c>
      <c r="C1308" s="22" t="s">
        <v>229</v>
      </c>
      <c r="D1308" s="22" t="s">
        <v>230</v>
      </c>
      <c r="E1308" s="22" t="s">
        <v>67</v>
      </c>
      <c r="F1308" s="22" t="s">
        <v>110</v>
      </c>
      <c r="G1308" s="25" t="s">
        <v>71</v>
      </c>
      <c r="H1308" s="22">
        <v>1</v>
      </c>
      <c r="I1308" s="22">
        <f t="shared" si="28"/>
        <v>0.05</v>
      </c>
      <c r="J1308" s="22">
        <v>37</v>
      </c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>
        <v>60</v>
      </c>
      <c r="V1308" s="22"/>
      <c r="W1308" s="22"/>
      <c r="X1308" s="22"/>
      <c r="Y1308" s="22"/>
      <c r="Z1308" s="22"/>
      <c r="AA1308" s="22"/>
      <c r="AB1308" s="22"/>
    </row>
    <row r="1309" spans="1:42" x14ac:dyDescent="0.25">
      <c r="A1309" s="24">
        <v>41612</v>
      </c>
      <c r="B1309" s="132">
        <v>1</v>
      </c>
      <c r="C1309" s="22" t="s">
        <v>229</v>
      </c>
      <c r="D1309" s="132" t="s">
        <v>230</v>
      </c>
      <c r="E1309" s="132" t="s">
        <v>67</v>
      </c>
      <c r="F1309" s="132" t="s">
        <v>110</v>
      </c>
      <c r="G1309" s="139" t="s">
        <v>71</v>
      </c>
      <c r="H1309" s="132">
        <v>1</v>
      </c>
      <c r="I1309" s="22">
        <f t="shared" si="28"/>
        <v>0.05</v>
      </c>
      <c r="J1309" s="22">
        <v>37</v>
      </c>
      <c r="K1309" s="22"/>
      <c r="L1309" s="22"/>
      <c r="M1309" s="22"/>
      <c r="N1309" s="22"/>
      <c r="O1309" s="22"/>
      <c r="P1309" s="22"/>
      <c r="Q1309" s="132"/>
      <c r="R1309" s="22"/>
      <c r="S1309" s="22"/>
      <c r="T1309" s="22"/>
      <c r="U1309" s="22">
        <v>70</v>
      </c>
      <c r="V1309" s="22"/>
      <c r="W1309" s="22"/>
      <c r="X1309" s="22"/>
      <c r="Y1309" s="22"/>
      <c r="Z1309" s="22"/>
      <c r="AA1309" s="22"/>
      <c r="AB1309" s="22"/>
      <c r="AD1309" s="47"/>
      <c r="AE1309" s="47"/>
      <c r="AF1309" s="47"/>
      <c r="AG1309" s="47"/>
      <c r="AH1309" s="47"/>
      <c r="AI1309" s="47"/>
      <c r="AJ1309" s="47"/>
      <c r="AK1309" s="47"/>
      <c r="AL1309" s="47"/>
      <c r="AM1309" s="47"/>
      <c r="AN1309" s="47"/>
      <c r="AO1309" s="47"/>
      <c r="AP1309" s="47"/>
    </row>
    <row r="1310" spans="1:42" x14ac:dyDescent="0.25">
      <c r="A1310" s="24">
        <v>41612</v>
      </c>
      <c r="B1310" s="22">
        <v>1</v>
      </c>
      <c r="C1310" s="22" t="s">
        <v>229</v>
      </c>
      <c r="D1310" s="22" t="s">
        <v>230</v>
      </c>
      <c r="E1310" s="22" t="s">
        <v>67</v>
      </c>
      <c r="F1310" s="22" t="s">
        <v>110</v>
      </c>
      <c r="G1310" s="25" t="s">
        <v>72</v>
      </c>
      <c r="H1310" s="22">
        <v>1</v>
      </c>
      <c r="I1310" s="22">
        <f t="shared" si="28"/>
        <v>0.05</v>
      </c>
      <c r="J1310" s="22">
        <v>37</v>
      </c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>
        <v>15</v>
      </c>
      <c r="V1310" s="22"/>
      <c r="W1310" s="22"/>
      <c r="X1310" s="22"/>
      <c r="Y1310" s="22"/>
      <c r="Z1310" s="22"/>
      <c r="AA1310" s="22"/>
      <c r="AB1310" s="22"/>
    </row>
    <row r="1311" spans="1:42" x14ac:dyDescent="0.25">
      <c r="A1311" s="24">
        <v>41612</v>
      </c>
      <c r="B1311" s="22">
        <v>1</v>
      </c>
      <c r="C1311" s="22" t="s">
        <v>229</v>
      </c>
      <c r="D1311" s="22" t="s">
        <v>230</v>
      </c>
      <c r="E1311" s="22" t="s">
        <v>67</v>
      </c>
      <c r="F1311" s="22" t="s">
        <v>110</v>
      </c>
      <c r="G1311" s="25" t="s">
        <v>72</v>
      </c>
      <c r="H1311" s="22">
        <v>1</v>
      </c>
      <c r="I1311" s="22">
        <f t="shared" si="28"/>
        <v>0.05</v>
      </c>
      <c r="J1311" s="22">
        <v>37</v>
      </c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>
        <v>10</v>
      </c>
      <c r="V1311" s="22"/>
      <c r="W1311" s="22"/>
      <c r="X1311" s="22"/>
      <c r="Y1311" s="22"/>
      <c r="Z1311" s="22"/>
      <c r="AA1311" s="22"/>
      <c r="AB1311" s="22"/>
    </row>
    <row r="1312" spans="1:42" x14ac:dyDescent="0.25">
      <c r="A1312" s="24">
        <v>41612</v>
      </c>
      <c r="B1312" s="22">
        <v>1</v>
      </c>
      <c r="C1312" s="22" t="s">
        <v>229</v>
      </c>
      <c r="D1312" s="22" t="s">
        <v>230</v>
      </c>
      <c r="E1312" s="22" t="s">
        <v>67</v>
      </c>
      <c r="F1312" s="22" t="s">
        <v>110</v>
      </c>
      <c r="G1312" s="25" t="s">
        <v>72</v>
      </c>
      <c r="H1312" s="22">
        <v>1</v>
      </c>
      <c r="I1312" s="22">
        <f t="shared" si="28"/>
        <v>0.05</v>
      </c>
      <c r="J1312" s="22">
        <v>37</v>
      </c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>
        <v>5</v>
      </c>
      <c r="V1312" s="22"/>
      <c r="W1312" s="22"/>
      <c r="X1312" s="22"/>
      <c r="Y1312" s="22"/>
      <c r="Z1312" s="22"/>
      <c r="AA1312" s="22"/>
      <c r="AB1312" s="22"/>
    </row>
    <row r="1313" spans="1:42" x14ac:dyDescent="0.25">
      <c r="A1313" s="24">
        <v>41612</v>
      </c>
      <c r="B1313" s="22">
        <v>1</v>
      </c>
      <c r="C1313" s="22" t="s">
        <v>229</v>
      </c>
      <c r="D1313" s="22" t="s">
        <v>230</v>
      </c>
      <c r="E1313" s="22" t="s">
        <v>67</v>
      </c>
      <c r="F1313" s="22" t="s">
        <v>110</v>
      </c>
      <c r="G1313" s="25" t="s">
        <v>72</v>
      </c>
      <c r="H1313" s="22">
        <v>1</v>
      </c>
      <c r="I1313" s="22">
        <f t="shared" si="28"/>
        <v>0.05</v>
      </c>
      <c r="J1313" s="22">
        <v>37</v>
      </c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>
        <v>5</v>
      </c>
      <c r="V1313" s="22"/>
      <c r="W1313" s="22"/>
      <c r="X1313" s="22"/>
      <c r="Y1313" s="22"/>
      <c r="Z1313" s="22"/>
      <c r="AA1313" s="22"/>
      <c r="AB1313" s="22"/>
    </row>
    <row r="1314" spans="1:42" s="33" customFormat="1" x14ac:dyDescent="0.25">
      <c r="A1314" s="24">
        <v>41612</v>
      </c>
      <c r="B1314" s="40">
        <v>1</v>
      </c>
      <c r="C1314" s="22" t="s">
        <v>229</v>
      </c>
      <c r="D1314" s="40" t="s">
        <v>231</v>
      </c>
      <c r="E1314" s="40" t="s">
        <v>67</v>
      </c>
      <c r="F1314" s="40" t="s">
        <v>110</v>
      </c>
      <c r="G1314" s="42" t="s">
        <v>40</v>
      </c>
      <c r="H1314" s="40">
        <v>1</v>
      </c>
      <c r="I1314" s="22">
        <f t="shared" si="28"/>
        <v>0.05</v>
      </c>
      <c r="J1314" s="22">
        <v>37</v>
      </c>
      <c r="K1314" s="22"/>
      <c r="L1314" s="22"/>
      <c r="M1314" s="22"/>
      <c r="N1314" s="22"/>
      <c r="O1314" s="22"/>
      <c r="P1314" s="22"/>
      <c r="Q1314" s="40"/>
      <c r="R1314" s="22"/>
      <c r="S1314" s="22"/>
      <c r="T1314" s="22"/>
      <c r="U1314" s="22">
        <v>10</v>
      </c>
      <c r="V1314" s="22"/>
      <c r="W1314" s="22"/>
      <c r="X1314" s="22"/>
      <c r="Y1314" s="22"/>
      <c r="Z1314" s="22"/>
      <c r="AA1314" s="22"/>
      <c r="AB1314" s="22"/>
      <c r="AC1314" s="47"/>
    </row>
    <row r="1315" spans="1:42" x14ac:dyDescent="0.25">
      <c r="A1315" s="24">
        <v>41612</v>
      </c>
      <c r="B1315" s="22">
        <v>1</v>
      </c>
      <c r="C1315" s="22" t="s">
        <v>229</v>
      </c>
      <c r="D1315" s="22" t="s">
        <v>231</v>
      </c>
      <c r="E1315" s="22" t="s">
        <v>67</v>
      </c>
      <c r="F1315" s="22" t="s">
        <v>110</v>
      </c>
      <c r="G1315" s="25" t="s">
        <v>40</v>
      </c>
      <c r="H1315" s="22">
        <v>1</v>
      </c>
      <c r="I1315" s="22">
        <f t="shared" si="28"/>
        <v>0.05</v>
      </c>
      <c r="J1315" s="22">
        <v>37</v>
      </c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>
        <v>10</v>
      </c>
      <c r="V1315" s="22"/>
      <c r="W1315" s="22"/>
      <c r="X1315" s="22"/>
      <c r="Y1315" s="22"/>
      <c r="Z1315" s="22"/>
      <c r="AA1315" s="22"/>
      <c r="AB1315" s="22"/>
    </row>
    <row r="1316" spans="1:42" x14ac:dyDescent="0.25">
      <c r="A1316" s="24">
        <v>41612</v>
      </c>
      <c r="B1316" s="22">
        <v>1</v>
      </c>
      <c r="C1316" s="22" t="s">
        <v>229</v>
      </c>
      <c r="D1316" s="22" t="s">
        <v>231</v>
      </c>
      <c r="E1316" s="22" t="s">
        <v>67</v>
      </c>
      <c r="F1316" s="22" t="s">
        <v>110</v>
      </c>
      <c r="G1316" s="25" t="s">
        <v>40</v>
      </c>
      <c r="H1316" s="22">
        <v>1</v>
      </c>
      <c r="I1316" s="22">
        <f t="shared" si="28"/>
        <v>0.05</v>
      </c>
      <c r="J1316" s="22">
        <v>37</v>
      </c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>
        <v>10</v>
      </c>
      <c r="V1316" s="22"/>
      <c r="W1316" s="22"/>
      <c r="X1316" s="22"/>
      <c r="Y1316" s="22"/>
      <c r="Z1316" s="22"/>
      <c r="AA1316" s="22"/>
      <c r="AB1316" s="22"/>
    </row>
    <row r="1317" spans="1:42" x14ac:dyDescent="0.25">
      <c r="A1317" s="24">
        <v>41612</v>
      </c>
      <c r="B1317" s="22">
        <v>1</v>
      </c>
      <c r="C1317" s="22" t="s">
        <v>229</v>
      </c>
      <c r="D1317" s="22" t="s">
        <v>231</v>
      </c>
      <c r="E1317" s="22" t="s">
        <v>67</v>
      </c>
      <c r="F1317" s="22" t="s">
        <v>110</v>
      </c>
      <c r="G1317" s="25" t="s">
        <v>40</v>
      </c>
      <c r="H1317" s="22">
        <v>1</v>
      </c>
      <c r="I1317" s="22">
        <f t="shared" si="28"/>
        <v>0.05</v>
      </c>
      <c r="J1317" s="22">
        <v>37</v>
      </c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>
        <v>10</v>
      </c>
      <c r="V1317" s="22"/>
      <c r="W1317" s="22"/>
      <c r="X1317" s="22"/>
      <c r="Y1317" s="22"/>
      <c r="Z1317" s="22"/>
      <c r="AA1317" s="22"/>
      <c r="AB1317" s="22"/>
    </row>
    <row r="1318" spans="1:42" x14ac:dyDescent="0.25">
      <c r="A1318" s="24">
        <v>41612</v>
      </c>
      <c r="B1318" s="22">
        <v>1</v>
      </c>
      <c r="C1318" s="22" t="s">
        <v>229</v>
      </c>
      <c r="D1318" s="22" t="s">
        <v>231</v>
      </c>
      <c r="E1318" s="22" t="s">
        <v>67</v>
      </c>
      <c r="F1318" s="22" t="s">
        <v>110</v>
      </c>
      <c r="G1318" s="25" t="s">
        <v>40</v>
      </c>
      <c r="H1318" s="22">
        <v>1</v>
      </c>
      <c r="I1318" s="22">
        <f t="shared" si="28"/>
        <v>0.05</v>
      </c>
      <c r="J1318" s="22">
        <v>37</v>
      </c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>
        <v>10</v>
      </c>
      <c r="V1318" s="22"/>
      <c r="W1318" s="22"/>
      <c r="X1318" s="22"/>
      <c r="Y1318" s="22"/>
      <c r="Z1318" s="22"/>
      <c r="AA1318" s="22"/>
      <c r="AB1318" s="22"/>
    </row>
    <row r="1319" spans="1:42" x14ac:dyDescent="0.25">
      <c r="A1319" s="24">
        <v>41612</v>
      </c>
      <c r="B1319" s="22">
        <v>1</v>
      </c>
      <c r="C1319" s="22" t="s">
        <v>229</v>
      </c>
      <c r="D1319" s="22" t="s">
        <v>231</v>
      </c>
      <c r="E1319" s="22" t="s">
        <v>67</v>
      </c>
      <c r="F1319" s="22" t="s">
        <v>110</v>
      </c>
      <c r="G1319" s="25" t="s">
        <v>40</v>
      </c>
      <c r="H1319" s="22">
        <v>1</v>
      </c>
      <c r="I1319" s="22">
        <f t="shared" si="28"/>
        <v>0.05</v>
      </c>
      <c r="J1319" s="22">
        <v>37</v>
      </c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>
        <v>10</v>
      </c>
      <c r="V1319" s="22"/>
      <c r="W1319" s="22"/>
      <c r="X1319" s="22"/>
      <c r="Y1319" s="22"/>
      <c r="Z1319" s="22"/>
      <c r="AA1319" s="22"/>
      <c r="AB1319" s="22"/>
    </row>
    <row r="1320" spans="1:42" x14ac:dyDescent="0.25">
      <c r="A1320" s="24">
        <v>41612</v>
      </c>
      <c r="B1320" s="132">
        <v>1</v>
      </c>
      <c r="C1320" s="22" t="s">
        <v>229</v>
      </c>
      <c r="D1320" s="132" t="s">
        <v>231</v>
      </c>
      <c r="E1320" s="132" t="s">
        <v>67</v>
      </c>
      <c r="F1320" s="132" t="s">
        <v>110</v>
      </c>
      <c r="G1320" s="139" t="s">
        <v>40</v>
      </c>
      <c r="H1320" s="132">
        <v>1</v>
      </c>
      <c r="I1320" s="22">
        <f t="shared" si="28"/>
        <v>0.05</v>
      </c>
      <c r="J1320" s="22">
        <v>37</v>
      </c>
      <c r="K1320" s="22"/>
      <c r="L1320" s="22"/>
      <c r="M1320" s="22"/>
      <c r="N1320" s="22"/>
      <c r="O1320" s="22"/>
      <c r="P1320" s="22"/>
      <c r="Q1320" s="132"/>
      <c r="R1320" s="22"/>
      <c r="S1320" s="22"/>
      <c r="T1320" s="22"/>
      <c r="U1320" s="22">
        <v>10</v>
      </c>
      <c r="V1320" s="22"/>
      <c r="W1320" s="22"/>
      <c r="X1320" s="22"/>
      <c r="Y1320" s="22"/>
      <c r="Z1320" s="22"/>
      <c r="AA1320" s="22"/>
      <c r="AB1320" s="22"/>
      <c r="AC1320" s="45"/>
      <c r="AD1320" s="47"/>
      <c r="AE1320" s="47"/>
      <c r="AF1320" s="47"/>
      <c r="AG1320" s="47"/>
      <c r="AH1320" s="47"/>
      <c r="AI1320" s="47"/>
      <c r="AJ1320" s="47"/>
      <c r="AK1320" s="47"/>
      <c r="AL1320" s="47"/>
      <c r="AM1320" s="47"/>
      <c r="AN1320" s="47"/>
      <c r="AO1320" s="47"/>
      <c r="AP1320" s="47"/>
    </row>
    <row r="1321" spans="1:42" x14ac:dyDescent="0.25">
      <c r="A1321" s="24">
        <v>41612</v>
      </c>
      <c r="B1321" s="22">
        <v>1</v>
      </c>
      <c r="C1321" s="22" t="s">
        <v>229</v>
      </c>
      <c r="D1321" s="22" t="s">
        <v>231</v>
      </c>
      <c r="E1321" s="22" t="s">
        <v>67</v>
      </c>
      <c r="F1321" s="22" t="s">
        <v>110</v>
      </c>
      <c r="G1321" s="25" t="s">
        <v>40</v>
      </c>
      <c r="H1321" s="22">
        <v>1</v>
      </c>
      <c r="I1321" s="22">
        <f t="shared" si="28"/>
        <v>0.05</v>
      </c>
      <c r="J1321" s="22">
        <v>37</v>
      </c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>
        <v>10</v>
      </c>
      <c r="V1321" s="22"/>
      <c r="W1321" s="22"/>
      <c r="X1321" s="22"/>
      <c r="Y1321" s="22"/>
      <c r="Z1321" s="22"/>
      <c r="AA1321" s="22"/>
      <c r="AB1321" s="22"/>
    </row>
    <row r="1322" spans="1:42" x14ac:dyDescent="0.25">
      <c r="A1322" s="24">
        <v>41612</v>
      </c>
      <c r="B1322" s="22">
        <v>1</v>
      </c>
      <c r="C1322" s="22" t="s">
        <v>229</v>
      </c>
      <c r="D1322" s="22" t="s">
        <v>231</v>
      </c>
      <c r="E1322" s="22" t="s">
        <v>67</v>
      </c>
      <c r="F1322" s="22" t="s">
        <v>110</v>
      </c>
      <c r="G1322" s="25" t="s">
        <v>40</v>
      </c>
      <c r="H1322" s="22">
        <v>1</v>
      </c>
      <c r="I1322" s="22">
        <f t="shared" si="28"/>
        <v>0.05</v>
      </c>
      <c r="J1322" s="22">
        <v>37</v>
      </c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>
        <v>10</v>
      </c>
      <c r="V1322" s="22"/>
      <c r="W1322" s="22"/>
      <c r="X1322" s="22"/>
      <c r="Y1322" s="22"/>
      <c r="Z1322" s="22"/>
      <c r="AA1322" s="22"/>
      <c r="AB1322" s="22"/>
    </row>
    <row r="1323" spans="1:42" x14ac:dyDescent="0.25">
      <c r="A1323" s="24">
        <v>41612</v>
      </c>
      <c r="B1323" s="22">
        <v>1</v>
      </c>
      <c r="C1323" s="22" t="s">
        <v>229</v>
      </c>
      <c r="D1323" s="22" t="s">
        <v>231</v>
      </c>
      <c r="E1323" s="22" t="s">
        <v>67</v>
      </c>
      <c r="F1323" s="22" t="s">
        <v>110</v>
      </c>
      <c r="G1323" s="25" t="s">
        <v>40</v>
      </c>
      <c r="H1323" s="22">
        <v>1</v>
      </c>
      <c r="I1323" s="22">
        <f t="shared" si="28"/>
        <v>0.05</v>
      </c>
      <c r="J1323" s="22">
        <v>37</v>
      </c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>
        <v>10</v>
      </c>
      <c r="V1323" s="22"/>
      <c r="W1323" s="22"/>
      <c r="X1323" s="22"/>
      <c r="Y1323" s="22"/>
      <c r="Z1323" s="22"/>
      <c r="AA1323" s="22"/>
      <c r="AB1323" s="22"/>
    </row>
    <row r="1324" spans="1:42" x14ac:dyDescent="0.25">
      <c r="A1324" s="24">
        <v>41612</v>
      </c>
      <c r="B1324" s="22">
        <v>1</v>
      </c>
      <c r="C1324" s="22" t="s">
        <v>229</v>
      </c>
      <c r="D1324" s="22" t="s">
        <v>231</v>
      </c>
      <c r="E1324" s="22" t="s">
        <v>67</v>
      </c>
      <c r="F1324" s="22" t="s">
        <v>110</v>
      </c>
      <c r="G1324" s="25" t="s">
        <v>40</v>
      </c>
      <c r="H1324" s="22">
        <v>1</v>
      </c>
      <c r="I1324" s="22">
        <f t="shared" si="28"/>
        <v>0.05</v>
      </c>
      <c r="J1324" s="22">
        <v>37</v>
      </c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>
        <v>10</v>
      </c>
      <c r="V1324" s="22"/>
      <c r="W1324" s="22"/>
      <c r="X1324" s="22"/>
      <c r="Y1324" s="22"/>
      <c r="Z1324" s="22"/>
      <c r="AA1324" s="22"/>
      <c r="AB1324" s="22"/>
    </row>
    <row r="1325" spans="1:42" x14ac:dyDescent="0.25">
      <c r="A1325" s="24">
        <v>41612</v>
      </c>
      <c r="B1325" s="22">
        <v>1</v>
      </c>
      <c r="C1325" s="22" t="s">
        <v>229</v>
      </c>
      <c r="D1325" s="22" t="s">
        <v>231</v>
      </c>
      <c r="E1325" s="22" t="s">
        <v>67</v>
      </c>
      <c r="F1325" s="22" t="s">
        <v>110</v>
      </c>
      <c r="G1325" s="25" t="s">
        <v>40</v>
      </c>
      <c r="H1325" s="22">
        <v>1</v>
      </c>
      <c r="I1325" s="22">
        <f t="shared" si="28"/>
        <v>0.05</v>
      </c>
      <c r="J1325" s="22">
        <v>37</v>
      </c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>
        <v>10</v>
      </c>
      <c r="V1325" s="22"/>
      <c r="W1325" s="22"/>
      <c r="X1325" s="22"/>
      <c r="Y1325" s="22"/>
      <c r="Z1325" s="22"/>
      <c r="AA1325" s="22"/>
      <c r="AB1325" s="22"/>
    </row>
    <row r="1326" spans="1:42" x14ac:dyDescent="0.25">
      <c r="A1326" s="24">
        <v>41612</v>
      </c>
      <c r="B1326" s="22">
        <v>1</v>
      </c>
      <c r="C1326" s="22" t="s">
        <v>229</v>
      </c>
      <c r="D1326" s="22" t="s">
        <v>231</v>
      </c>
      <c r="E1326" s="22" t="s">
        <v>67</v>
      </c>
      <c r="F1326" s="22" t="s">
        <v>110</v>
      </c>
      <c r="G1326" s="25" t="s">
        <v>40</v>
      </c>
      <c r="H1326" s="22">
        <v>1</v>
      </c>
      <c r="I1326" s="22">
        <f t="shared" si="28"/>
        <v>0.05</v>
      </c>
      <c r="J1326" s="22">
        <v>37</v>
      </c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>
        <v>10</v>
      </c>
      <c r="V1326" s="22"/>
      <c r="W1326" s="22"/>
      <c r="X1326" s="22"/>
      <c r="Y1326" s="22"/>
      <c r="Z1326" s="22"/>
      <c r="AA1326" s="22"/>
      <c r="AB1326" s="22"/>
      <c r="AC1326" s="47"/>
    </row>
    <row r="1327" spans="1:42" s="33" customFormat="1" x14ac:dyDescent="0.25">
      <c r="A1327" s="24">
        <v>41612</v>
      </c>
      <c r="B1327" s="40">
        <v>1</v>
      </c>
      <c r="C1327" s="22" t="s">
        <v>229</v>
      </c>
      <c r="D1327" s="40" t="s">
        <v>231</v>
      </c>
      <c r="E1327" s="40" t="s">
        <v>67</v>
      </c>
      <c r="F1327" s="40" t="s">
        <v>110</v>
      </c>
      <c r="G1327" s="42" t="s">
        <v>40</v>
      </c>
      <c r="H1327" s="40">
        <v>1</v>
      </c>
      <c r="I1327" s="22">
        <f t="shared" si="28"/>
        <v>0.05</v>
      </c>
      <c r="J1327" s="22">
        <v>39</v>
      </c>
      <c r="K1327" s="22"/>
      <c r="L1327" s="22"/>
      <c r="M1327" s="22"/>
      <c r="N1327" s="22"/>
      <c r="O1327" s="22"/>
      <c r="P1327" s="22"/>
      <c r="Q1327" s="40"/>
      <c r="R1327" s="22"/>
      <c r="S1327" s="22"/>
      <c r="T1327" s="22"/>
      <c r="U1327" s="22">
        <v>15</v>
      </c>
      <c r="V1327" s="22"/>
      <c r="W1327" s="22"/>
      <c r="X1327" s="22"/>
      <c r="Y1327" s="22"/>
      <c r="Z1327" s="22"/>
      <c r="AA1327" s="22"/>
      <c r="AB1327" s="22"/>
      <c r="AC1327" s="6"/>
    </row>
    <row r="1328" spans="1:42" x14ac:dyDescent="0.25">
      <c r="A1328" s="24">
        <v>41612</v>
      </c>
      <c r="B1328" s="22">
        <v>1</v>
      </c>
      <c r="C1328" s="22" t="s">
        <v>229</v>
      </c>
      <c r="D1328" s="22" t="s">
        <v>231</v>
      </c>
      <c r="E1328" s="22" t="s">
        <v>67</v>
      </c>
      <c r="F1328" s="22" t="s">
        <v>110</v>
      </c>
      <c r="G1328" s="25" t="s">
        <v>40</v>
      </c>
      <c r="H1328" s="22">
        <v>1</v>
      </c>
      <c r="I1328" s="22">
        <f t="shared" si="28"/>
        <v>0.05</v>
      </c>
      <c r="J1328" s="22">
        <v>39</v>
      </c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>
        <v>15</v>
      </c>
      <c r="V1328" s="22"/>
      <c r="W1328" s="22"/>
      <c r="X1328" s="22"/>
      <c r="Y1328" s="22"/>
      <c r="Z1328" s="22"/>
      <c r="AA1328" s="22"/>
      <c r="AB1328" s="22"/>
    </row>
    <row r="1329" spans="1:42" x14ac:dyDescent="0.25">
      <c r="A1329" s="24">
        <v>41612</v>
      </c>
      <c r="B1329" s="22">
        <v>1</v>
      </c>
      <c r="C1329" s="22" t="s">
        <v>229</v>
      </c>
      <c r="D1329" s="22" t="s">
        <v>231</v>
      </c>
      <c r="E1329" s="22" t="s">
        <v>67</v>
      </c>
      <c r="F1329" s="22" t="s">
        <v>110</v>
      </c>
      <c r="G1329" s="25" t="s">
        <v>40</v>
      </c>
      <c r="H1329" s="22">
        <v>1</v>
      </c>
      <c r="I1329" s="22">
        <f t="shared" si="28"/>
        <v>0.05</v>
      </c>
      <c r="J1329" s="22">
        <v>39</v>
      </c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>
        <v>15</v>
      </c>
      <c r="V1329" s="22"/>
      <c r="W1329" s="22"/>
      <c r="X1329" s="22"/>
      <c r="Y1329" s="22"/>
      <c r="Z1329" s="22"/>
      <c r="AA1329" s="22"/>
      <c r="AB1329" s="22"/>
    </row>
    <row r="1330" spans="1:42" x14ac:dyDescent="0.25">
      <c r="A1330" s="24">
        <v>41612</v>
      </c>
      <c r="B1330" s="22">
        <v>1</v>
      </c>
      <c r="C1330" s="22" t="s">
        <v>229</v>
      </c>
      <c r="D1330" s="22" t="s">
        <v>231</v>
      </c>
      <c r="E1330" s="22" t="s">
        <v>67</v>
      </c>
      <c r="F1330" s="22" t="s">
        <v>110</v>
      </c>
      <c r="G1330" s="25" t="s">
        <v>40</v>
      </c>
      <c r="H1330" s="22">
        <v>1</v>
      </c>
      <c r="I1330" s="22">
        <f t="shared" si="28"/>
        <v>0.05</v>
      </c>
      <c r="J1330" s="22">
        <v>39</v>
      </c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>
        <v>15</v>
      </c>
      <c r="V1330" s="22"/>
      <c r="W1330" s="22"/>
      <c r="X1330" s="22"/>
      <c r="Y1330" s="22"/>
      <c r="Z1330" s="22"/>
      <c r="AA1330" s="22"/>
      <c r="AB1330" s="22"/>
    </row>
    <row r="1331" spans="1:42" x14ac:dyDescent="0.25">
      <c r="A1331" s="24">
        <v>41612</v>
      </c>
      <c r="B1331" s="22">
        <v>1</v>
      </c>
      <c r="C1331" s="22" t="s">
        <v>229</v>
      </c>
      <c r="D1331" s="22" t="s">
        <v>231</v>
      </c>
      <c r="E1331" s="22" t="s">
        <v>67</v>
      </c>
      <c r="F1331" s="22" t="s">
        <v>110</v>
      </c>
      <c r="G1331" s="25" t="s">
        <v>40</v>
      </c>
      <c r="H1331" s="22">
        <v>1</v>
      </c>
      <c r="I1331" s="22">
        <f t="shared" si="28"/>
        <v>0.05</v>
      </c>
      <c r="J1331" s="22">
        <v>39</v>
      </c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>
        <v>15</v>
      </c>
      <c r="V1331" s="22"/>
      <c r="W1331" s="22"/>
      <c r="X1331" s="22"/>
      <c r="Y1331" s="22"/>
      <c r="Z1331" s="22"/>
      <c r="AA1331" s="22"/>
      <c r="AB1331" s="22"/>
    </row>
    <row r="1332" spans="1:42" x14ac:dyDescent="0.25">
      <c r="A1332" s="24">
        <v>41612</v>
      </c>
      <c r="B1332" s="132">
        <v>1</v>
      </c>
      <c r="C1332" s="22" t="s">
        <v>229</v>
      </c>
      <c r="D1332" s="132" t="s">
        <v>231</v>
      </c>
      <c r="E1332" s="132" t="s">
        <v>67</v>
      </c>
      <c r="F1332" s="132" t="s">
        <v>110</v>
      </c>
      <c r="G1332" s="139" t="s">
        <v>40</v>
      </c>
      <c r="H1332" s="132">
        <v>1</v>
      </c>
      <c r="I1332" s="22">
        <f t="shared" si="28"/>
        <v>0.05</v>
      </c>
      <c r="J1332" s="22">
        <v>39</v>
      </c>
      <c r="K1332" s="22"/>
      <c r="L1332" s="22"/>
      <c r="M1332" s="22"/>
      <c r="N1332" s="22"/>
      <c r="O1332" s="22"/>
      <c r="P1332" s="22"/>
      <c r="Q1332" s="132"/>
      <c r="R1332" s="22"/>
      <c r="S1332" s="22"/>
      <c r="T1332" s="22"/>
      <c r="U1332" s="22">
        <v>20</v>
      </c>
      <c r="V1332" s="22"/>
      <c r="W1332" s="22"/>
      <c r="X1332" s="22"/>
      <c r="Y1332" s="22"/>
      <c r="Z1332" s="22"/>
      <c r="AA1332" s="22"/>
      <c r="AB1332" s="22"/>
      <c r="AD1332" s="47"/>
      <c r="AE1332" s="47"/>
      <c r="AF1332" s="47"/>
      <c r="AG1332" s="47"/>
      <c r="AH1332" s="47"/>
      <c r="AI1332" s="47"/>
      <c r="AJ1332" s="47"/>
      <c r="AK1332" s="47"/>
      <c r="AL1332" s="47"/>
      <c r="AM1332" s="47"/>
      <c r="AN1332" s="47"/>
      <c r="AO1332" s="47"/>
      <c r="AP1332" s="47"/>
    </row>
    <row r="1333" spans="1:42" x14ac:dyDescent="0.25">
      <c r="A1333" s="24">
        <v>41612</v>
      </c>
      <c r="B1333" s="22">
        <v>1</v>
      </c>
      <c r="C1333" s="22" t="s">
        <v>229</v>
      </c>
      <c r="D1333" s="22" t="s">
        <v>231</v>
      </c>
      <c r="E1333" s="22" t="s">
        <v>67</v>
      </c>
      <c r="F1333" s="22" t="s">
        <v>110</v>
      </c>
      <c r="G1333" s="25" t="s">
        <v>40</v>
      </c>
      <c r="H1333" s="22">
        <v>1</v>
      </c>
      <c r="I1333" s="22">
        <f t="shared" si="28"/>
        <v>0.05</v>
      </c>
      <c r="J1333" s="22">
        <v>39</v>
      </c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>
        <v>20</v>
      </c>
      <c r="V1333" s="22"/>
      <c r="W1333" s="22"/>
      <c r="X1333" s="22"/>
      <c r="Y1333" s="22"/>
      <c r="Z1333" s="22"/>
      <c r="AA1333" s="22"/>
      <c r="AB1333" s="22"/>
    </row>
    <row r="1334" spans="1:42" x14ac:dyDescent="0.25">
      <c r="A1334" s="24">
        <v>41612</v>
      </c>
      <c r="B1334" s="22">
        <v>1</v>
      </c>
      <c r="C1334" s="22" t="s">
        <v>229</v>
      </c>
      <c r="D1334" s="22" t="s">
        <v>231</v>
      </c>
      <c r="E1334" s="22" t="s">
        <v>67</v>
      </c>
      <c r="F1334" s="22" t="s">
        <v>110</v>
      </c>
      <c r="G1334" s="25" t="s">
        <v>40</v>
      </c>
      <c r="H1334" s="22">
        <v>1</v>
      </c>
      <c r="I1334" s="22">
        <f t="shared" si="28"/>
        <v>0.05</v>
      </c>
      <c r="J1334" s="22">
        <v>39</v>
      </c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>
        <v>30</v>
      </c>
      <c r="V1334" s="22"/>
      <c r="W1334" s="22"/>
      <c r="X1334" s="22"/>
      <c r="Y1334" s="22"/>
      <c r="Z1334" s="22"/>
      <c r="AA1334" s="22"/>
      <c r="AB1334" s="22"/>
      <c r="AC1334" s="45"/>
    </row>
    <row r="1335" spans="1:42" x14ac:dyDescent="0.25">
      <c r="A1335" s="24">
        <v>41612</v>
      </c>
      <c r="B1335" s="22">
        <v>1</v>
      </c>
      <c r="C1335" s="22" t="s">
        <v>229</v>
      </c>
      <c r="D1335" s="22" t="s">
        <v>231</v>
      </c>
      <c r="E1335" s="22" t="s">
        <v>67</v>
      </c>
      <c r="F1335" s="22" t="s">
        <v>110</v>
      </c>
      <c r="G1335" s="25" t="s">
        <v>69</v>
      </c>
      <c r="H1335" s="22">
        <v>1</v>
      </c>
      <c r="I1335" s="22">
        <f t="shared" si="28"/>
        <v>0.05</v>
      </c>
      <c r="J1335" s="22">
        <v>39</v>
      </c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>
        <v>25</v>
      </c>
      <c r="V1335" s="22"/>
      <c r="W1335" s="22"/>
      <c r="X1335" s="22"/>
      <c r="Y1335" s="22"/>
      <c r="Z1335" s="22"/>
      <c r="AA1335" s="22"/>
      <c r="AB1335" s="22"/>
    </row>
    <row r="1336" spans="1:42" x14ac:dyDescent="0.25">
      <c r="A1336" s="24">
        <v>41612</v>
      </c>
      <c r="B1336" s="22">
        <v>1</v>
      </c>
      <c r="C1336" s="22" t="s">
        <v>229</v>
      </c>
      <c r="D1336" s="22" t="s">
        <v>231</v>
      </c>
      <c r="E1336" s="22" t="s">
        <v>67</v>
      </c>
      <c r="F1336" s="22" t="s">
        <v>110</v>
      </c>
      <c r="G1336" s="25" t="s">
        <v>69</v>
      </c>
      <c r="H1336" s="22">
        <v>1</v>
      </c>
      <c r="I1336" s="22">
        <f t="shared" si="28"/>
        <v>0.05</v>
      </c>
      <c r="J1336" s="22">
        <v>39</v>
      </c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>
        <v>10</v>
      </c>
      <c r="V1336" s="22"/>
      <c r="W1336" s="22"/>
      <c r="X1336" s="22"/>
      <c r="Y1336" s="22"/>
      <c r="Z1336" s="22"/>
      <c r="AA1336" s="22"/>
      <c r="AB1336" s="22"/>
    </row>
    <row r="1337" spans="1:42" x14ac:dyDescent="0.25">
      <c r="A1337" s="24">
        <v>41612</v>
      </c>
      <c r="B1337" s="22">
        <v>1</v>
      </c>
      <c r="C1337" s="22" t="s">
        <v>229</v>
      </c>
      <c r="D1337" s="22" t="s">
        <v>231</v>
      </c>
      <c r="E1337" s="22" t="s">
        <v>67</v>
      </c>
      <c r="F1337" s="22" t="s">
        <v>110</v>
      </c>
      <c r="G1337" s="25" t="s">
        <v>71</v>
      </c>
      <c r="H1337" s="22">
        <v>1</v>
      </c>
      <c r="I1337" s="22">
        <f t="shared" si="28"/>
        <v>0.05</v>
      </c>
      <c r="J1337" s="22">
        <v>39</v>
      </c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>
        <v>5</v>
      </c>
      <c r="V1337" s="22"/>
      <c r="W1337" s="22"/>
      <c r="X1337" s="22"/>
      <c r="Y1337" s="22"/>
      <c r="Z1337" s="22"/>
      <c r="AA1337" s="22"/>
      <c r="AB1337" s="22"/>
    </row>
    <row r="1338" spans="1:42" x14ac:dyDescent="0.25">
      <c r="A1338" s="24">
        <v>41612</v>
      </c>
      <c r="B1338" s="22">
        <v>1</v>
      </c>
      <c r="C1338" s="22" t="s">
        <v>229</v>
      </c>
      <c r="D1338" s="22" t="s">
        <v>231</v>
      </c>
      <c r="E1338" s="22" t="s">
        <v>67</v>
      </c>
      <c r="F1338" s="22" t="s">
        <v>110</v>
      </c>
      <c r="G1338" s="25" t="s">
        <v>71</v>
      </c>
      <c r="H1338" s="22">
        <v>1</v>
      </c>
      <c r="I1338" s="22">
        <f t="shared" si="28"/>
        <v>0.05</v>
      </c>
      <c r="J1338" s="22">
        <v>39</v>
      </c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>
        <v>5</v>
      </c>
      <c r="V1338" s="22"/>
      <c r="W1338" s="22"/>
      <c r="X1338" s="22"/>
      <c r="Y1338" s="22"/>
      <c r="Z1338" s="22"/>
      <c r="AA1338" s="22"/>
      <c r="AB1338" s="22"/>
    </row>
    <row r="1339" spans="1:42" s="33" customFormat="1" x14ac:dyDescent="0.25">
      <c r="A1339" s="24">
        <v>41612</v>
      </c>
      <c r="B1339" s="40">
        <v>1</v>
      </c>
      <c r="C1339" s="22" t="s">
        <v>229</v>
      </c>
      <c r="D1339" s="40" t="s">
        <v>231</v>
      </c>
      <c r="E1339" s="40" t="s">
        <v>67</v>
      </c>
      <c r="F1339" s="40" t="s">
        <v>110</v>
      </c>
      <c r="G1339" s="42" t="s">
        <v>71</v>
      </c>
      <c r="H1339" s="40">
        <v>1</v>
      </c>
      <c r="I1339" s="22">
        <f t="shared" si="28"/>
        <v>0.05</v>
      </c>
      <c r="J1339" s="22">
        <v>39</v>
      </c>
      <c r="K1339" s="22"/>
      <c r="L1339" s="22"/>
      <c r="M1339" s="22"/>
      <c r="N1339" s="22"/>
      <c r="O1339" s="22"/>
      <c r="P1339" s="22"/>
      <c r="Q1339" s="40"/>
      <c r="R1339" s="22"/>
      <c r="S1339" s="22"/>
      <c r="T1339" s="22"/>
      <c r="U1339" s="22">
        <v>5</v>
      </c>
      <c r="V1339" s="22"/>
      <c r="W1339" s="22"/>
      <c r="X1339" s="22"/>
      <c r="Y1339" s="22"/>
      <c r="Z1339" s="22"/>
      <c r="AA1339" s="22"/>
      <c r="AB1339" s="22"/>
      <c r="AC1339" s="47"/>
    </row>
    <row r="1340" spans="1:42" x14ac:dyDescent="0.25">
      <c r="A1340" s="24">
        <v>41612</v>
      </c>
      <c r="B1340" s="22">
        <v>1</v>
      </c>
      <c r="C1340" s="22" t="s">
        <v>229</v>
      </c>
      <c r="D1340" s="22" t="s">
        <v>231</v>
      </c>
      <c r="E1340" s="22" t="s">
        <v>67</v>
      </c>
      <c r="F1340" s="22" t="s">
        <v>110</v>
      </c>
      <c r="G1340" s="25" t="s">
        <v>71</v>
      </c>
      <c r="H1340" s="22">
        <v>1</v>
      </c>
      <c r="I1340" s="22">
        <f t="shared" si="28"/>
        <v>0.05</v>
      </c>
      <c r="J1340" s="22">
        <v>39</v>
      </c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>
        <v>5</v>
      </c>
      <c r="V1340" s="22"/>
      <c r="W1340" s="22"/>
      <c r="X1340" s="22"/>
      <c r="Y1340" s="22"/>
      <c r="Z1340" s="22"/>
      <c r="AA1340" s="22"/>
      <c r="AB1340" s="22"/>
    </row>
    <row r="1341" spans="1:42" x14ac:dyDescent="0.25">
      <c r="A1341" s="24">
        <v>41612</v>
      </c>
      <c r="B1341" s="22">
        <v>1</v>
      </c>
      <c r="C1341" s="22" t="s">
        <v>229</v>
      </c>
      <c r="D1341" s="22" t="s">
        <v>231</v>
      </c>
      <c r="E1341" s="22" t="s">
        <v>67</v>
      </c>
      <c r="F1341" s="22" t="s">
        <v>110</v>
      </c>
      <c r="G1341" s="25" t="s">
        <v>71</v>
      </c>
      <c r="H1341" s="22">
        <v>1</v>
      </c>
      <c r="I1341" s="22">
        <f t="shared" si="28"/>
        <v>0.05</v>
      </c>
      <c r="J1341" s="22">
        <v>39</v>
      </c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>
        <v>5</v>
      </c>
      <c r="V1341" s="22"/>
      <c r="W1341" s="22"/>
      <c r="X1341" s="22"/>
      <c r="Y1341" s="22"/>
      <c r="Z1341" s="22"/>
      <c r="AA1341" s="22"/>
      <c r="AB1341" s="22"/>
    </row>
    <row r="1342" spans="1:42" x14ac:dyDescent="0.25">
      <c r="A1342" s="24">
        <v>41612</v>
      </c>
      <c r="B1342" s="22">
        <v>1</v>
      </c>
      <c r="C1342" s="22" t="s">
        <v>229</v>
      </c>
      <c r="D1342" s="22" t="s">
        <v>231</v>
      </c>
      <c r="E1342" s="22" t="s">
        <v>67</v>
      </c>
      <c r="F1342" s="22" t="s">
        <v>110</v>
      </c>
      <c r="G1342" s="25" t="s">
        <v>71</v>
      </c>
      <c r="H1342" s="22">
        <v>1</v>
      </c>
      <c r="I1342" s="22">
        <f t="shared" si="28"/>
        <v>0.05</v>
      </c>
      <c r="J1342" s="22">
        <v>39</v>
      </c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>
        <v>5</v>
      </c>
      <c r="V1342" s="22"/>
      <c r="W1342" s="22"/>
      <c r="X1342" s="22"/>
      <c r="Y1342" s="22"/>
      <c r="Z1342" s="22"/>
      <c r="AA1342" s="22"/>
      <c r="AB1342" s="22"/>
    </row>
    <row r="1343" spans="1:42" x14ac:dyDescent="0.25">
      <c r="A1343" s="24">
        <v>41612</v>
      </c>
      <c r="B1343" s="22">
        <v>1</v>
      </c>
      <c r="C1343" s="22" t="s">
        <v>229</v>
      </c>
      <c r="D1343" s="22" t="s">
        <v>231</v>
      </c>
      <c r="E1343" s="22" t="s">
        <v>67</v>
      </c>
      <c r="F1343" s="22" t="s">
        <v>110</v>
      </c>
      <c r="G1343" s="25" t="s">
        <v>71</v>
      </c>
      <c r="H1343" s="22">
        <v>1</v>
      </c>
      <c r="I1343" s="22">
        <f t="shared" si="28"/>
        <v>0.05</v>
      </c>
      <c r="J1343" s="22">
        <v>39</v>
      </c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>
        <v>5</v>
      </c>
      <c r="V1343" s="22"/>
      <c r="W1343" s="22"/>
      <c r="X1343" s="22"/>
      <c r="Y1343" s="22"/>
      <c r="Z1343" s="22"/>
      <c r="AA1343" s="22"/>
      <c r="AB1343" s="22"/>
    </row>
    <row r="1344" spans="1:42" x14ac:dyDescent="0.25">
      <c r="A1344" s="24">
        <v>41612</v>
      </c>
      <c r="B1344" s="22">
        <v>1</v>
      </c>
      <c r="C1344" s="22" t="s">
        <v>229</v>
      </c>
      <c r="D1344" s="22" t="s">
        <v>231</v>
      </c>
      <c r="E1344" s="22" t="s">
        <v>67</v>
      </c>
      <c r="F1344" s="22" t="s">
        <v>110</v>
      </c>
      <c r="G1344" s="25" t="s">
        <v>71</v>
      </c>
      <c r="H1344" s="22">
        <v>1</v>
      </c>
      <c r="I1344" s="22">
        <f t="shared" si="28"/>
        <v>0.05</v>
      </c>
      <c r="J1344" s="22">
        <v>39</v>
      </c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>
        <v>5</v>
      </c>
      <c r="V1344" s="22"/>
      <c r="W1344" s="22"/>
      <c r="X1344" s="22"/>
      <c r="Y1344" s="22"/>
      <c r="Z1344" s="22"/>
      <c r="AA1344" s="22"/>
      <c r="AB1344" s="22"/>
    </row>
    <row r="1345" spans="1:42" x14ac:dyDescent="0.25">
      <c r="A1345" s="24">
        <v>41612</v>
      </c>
      <c r="B1345" s="22">
        <v>1</v>
      </c>
      <c r="C1345" s="22" t="s">
        <v>229</v>
      </c>
      <c r="D1345" s="22" t="s">
        <v>231</v>
      </c>
      <c r="E1345" s="22" t="s">
        <v>67</v>
      </c>
      <c r="F1345" s="22" t="s">
        <v>110</v>
      </c>
      <c r="G1345" s="25" t="s">
        <v>71</v>
      </c>
      <c r="H1345" s="22">
        <v>1</v>
      </c>
      <c r="I1345" s="22">
        <f t="shared" si="28"/>
        <v>0.05</v>
      </c>
      <c r="J1345" s="22">
        <v>39</v>
      </c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>
        <v>5</v>
      </c>
      <c r="V1345" s="22"/>
      <c r="W1345" s="22"/>
      <c r="X1345" s="22"/>
      <c r="Y1345" s="22"/>
      <c r="Z1345" s="22"/>
      <c r="AA1345" s="22"/>
      <c r="AB1345" s="22"/>
    </row>
    <row r="1346" spans="1:42" x14ac:dyDescent="0.25">
      <c r="A1346" s="24">
        <v>41612</v>
      </c>
      <c r="B1346" s="22">
        <v>1</v>
      </c>
      <c r="C1346" s="22" t="s">
        <v>229</v>
      </c>
      <c r="D1346" s="22" t="s">
        <v>231</v>
      </c>
      <c r="E1346" s="22" t="s">
        <v>67</v>
      </c>
      <c r="F1346" s="22" t="s">
        <v>110</v>
      </c>
      <c r="G1346" s="25" t="s">
        <v>71</v>
      </c>
      <c r="H1346" s="22">
        <v>1</v>
      </c>
      <c r="I1346" s="22">
        <f t="shared" ref="I1346:I1409" si="29">H1346/20</f>
        <v>0.05</v>
      </c>
      <c r="J1346" s="22">
        <v>39</v>
      </c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>
        <v>5</v>
      </c>
      <c r="V1346" s="22"/>
      <c r="W1346" s="22"/>
      <c r="X1346" s="22"/>
      <c r="Y1346" s="22"/>
      <c r="Z1346" s="22"/>
      <c r="AA1346" s="22"/>
      <c r="AB1346" s="22"/>
    </row>
    <row r="1347" spans="1:42" x14ac:dyDescent="0.25">
      <c r="A1347" s="24">
        <v>41612</v>
      </c>
      <c r="B1347" s="22">
        <v>1</v>
      </c>
      <c r="C1347" s="22" t="s">
        <v>229</v>
      </c>
      <c r="D1347" s="22" t="s">
        <v>231</v>
      </c>
      <c r="E1347" s="22" t="s">
        <v>67</v>
      </c>
      <c r="F1347" s="22" t="s">
        <v>110</v>
      </c>
      <c r="G1347" s="25" t="s">
        <v>71</v>
      </c>
      <c r="H1347" s="22">
        <v>1</v>
      </c>
      <c r="I1347" s="22">
        <f t="shared" si="29"/>
        <v>0.05</v>
      </c>
      <c r="J1347" s="22">
        <v>39</v>
      </c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>
        <v>5</v>
      </c>
      <c r="V1347" s="22"/>
      <c r="W1347" s="22"/>
      <c r="X1347" s="22"/>
      <c r="Y1347" s="22"/>
      <c r="Z1347" s="22"/>
      <c r="AA1347" s="22"/>
      <c r="AB1347" s="22"/>
    </row>
    <row r="1348" spans="1:42" x14ac:dyDescent="0.25">
      <c r="A1348" s="24">
        <v>41612</v>
      </c>
      <c r="B1348" s="22">
        <v>1</v>
      </c>
      <c r="C1348" s="22" t="s">
        <v>229</v>
      </c>
      <c r="D1348" s="22" t="s">
        <v>231</v>
      </c>
      <c r="E1348" s="22" t="s">
        <v>67</v>
      </c>
      <c r="F1348" s="22" t="s">
        <v>110</v>
      </c>
      <c r="G1348" s="25" t="s">
        <v>71</v>
      </c>
      <c r="H1348" s="22">
        <v>1</v>
      </c>
      <c r="I1348" s="22">
        <f t="shared" si="29"/>
        <v>0.05</v>
      </c>
      <c r="J1348" s="22">
        <v>39</v>
      </c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>
        <v>5</v>
      </c>
      <c r="V1348" s="22"/>
      <c r="W1348" s="22"/>
      <c r="X1348" s="22"/>
      <c r="Y1348" s="22"/>
      <c r="Z1348" s="22"/>
      <c r="AA1348" s="22"/>
      <c r="AB1348" s="22"/>
      <c r="AC1348" s="45"/>
    </row>
    <row r="1349" spans="1:42" x14ac:dyDescent="0.25">
      <c r="A1349" s="24">
        <v>41612</v>
      </c>
      <c r="B1349" s="22">
        <v>1</v>
      </c>
      <c r="C1349" s="22" t="s">
        <v>229</v>
      </c>
      <c r="D1349" s="22" t="s">
        <v>231</v>
      </c>
      <c r="E1349" s="22" t="s">
        <v>67</v>
      </c>
      <c r="F1349" s="22" t="s">
        <v>110</v>
      </c>
      <c r="G1349" s="25" t="s">
        <v>71</v>
      </c>
      <c r="H1349" s="22">
        <v>1</v>
      </c>
      <c r="I1349" s="22">
        <f t="shared" si="29"/>
        <v>0.05</v>
      </c>
      <c r="J1349" s="22">
        <v>39</v>
      </c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>
        <v>5</v>
      </c>
      <c r="V1349" s="22"/>
      <c r="W1349" s="22"/>
      <c r="X1349" s="22"/>
      <c r="Y1349" s="22"/>
      <c r="Z1349" s="22"/>
      <c r="AA1349" s="22"/>
      <c r="AB1349" s="22"/>
    </row>
    <row r="1350" spans="1:42" x14ac:dyDescent="0.25">
      <c r="A1350" s="24">
        <v>41612</v>
      </c>
      <c r="B1350" s="22">
        <v>1</v>
      </c>
      <c r="C1350" s="22" t="s">
        <v>229</v>
      </c>
      <c r="D1350" s="22" t="s">
        <v>231</v>
      </c>
      <c r="E1350" s="22" t="s">
        <v>67</v>
      </c>
      <c r="F1350" s="22" t="s">
        <v>110</v>
      </c>
      <c r="G1350" s="25" t="s">
        <v>71</v>
      </c>
      <c r="H1350" s="22">
        <v>1</v>
      </c>
      <c r="I1350" s="22">
        <f t="shared" si="29"/>
        <v>0.05</v>
      </c>
      <c r="J1350" s="22">
        <v>39</v>
      </c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>
        <v>5</v>
      </c>
      <c r="V1350" s="22"/>
      <c r="W1350" s="22"/>
      <c r="X1350" s="22"/>
      <c r="Y1350" s="22"/>
      <c r="Z1350" s="22"/>
      <c r="AA1350" s="22"/>
      <c r="AB1350" s="22"/>
    </row>
    <row r="1351" spans="1:42" x14ac:dyDescent="0.25">
      <c r="A1351" s="24">
        <v>41612</v>
      </c>
      <c r="B1351" s="22">
        <v>1</v>
      </c>
      <c r="C1351" s="22" t="s">
        <v>229</v>
      </c>
      <c r="D1351" s="22" t="s">
        <v>231</v>
      </c>
      <c r="E1351" s="22" t="s">
        <v>67</v>
      </c>
      <c r="F1351" s="22" t="s">
        <v>110</v>
      </c>
      <c r="G1351" s="25" t="s">
        <v>71</v>
      </c>
      <c r="H1351" s="22">
        <v>1</v>
      </c>
      <c r="I1351" s="22">
        <f t="shared" si="29"/>
        <v>0.05</v>
      </c>
      <c r="J1351" s="22">
        <v>39</v>
      </c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>
        <v>5</v>
      </c>
      <c r="V1351" s="22"/>
      <c r="W1351" s="22"/>
      <c r="X1351" s="22"/>
      <c r="Y1351" s="22"/>
      <c r="Z1351" s="22"/>
      <c r="AA1351" s="22"/>
      <c r="AB1351" s="22"/>
    </row>
    <row r="1352" spans="1:42" x14ac:dyDescent="0.25">
      <c r="A1352" s="24">
        <v>41612</v>
      </c>
      <c r="B1352" s="22">
        <v>1</v>
      </c>
      <c r="C1352" s="22" t="s">
        <v>229</v>
      </c>
      <c r="D1352" s="22" t="s">
        <v>231</v>
      </c>
      <c r="E1352" s="22" t="s">
        <v>67</v>
      </c>
      <c r="F1352" s="22" t="s">
        <v>110</v>
      </c>
      <c r="G1352" s="25" t="s">
        <v>71</v>
      </c>
      <c r="H1352" s="22">
        <v>1</v>
      </c>
      <c r="I1352" s="22">
        <f t="shared" si="29"/>
        <v>0.05</v>
      </c>
      <c r="J1352" s="22">
        <v>39</v>
      </c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>
        <v>5</v>
      </c>
      <c r="V1352" s="22"/>
      <c r="W1352" s="22"/>
      <c r="X1352" s="22"/>
      <c r="Y1352" s="22"/>
      <c r="Z1352" s="22"/>
      <c r="AA1352" s="22"/>
      <c r="AB1352" s="22"/>
    </row>
    <row r="1353" spans="1:42" x14ac:dyDescent="0.25">
      <c r="A1353" s="24">
        <v>41612</v>
      </c>
      <c r="B1353" s="22">
        <v>1</v>
      </c>
      <c r="C1353" s="22" t="s">
        <v>229</v>
      </c>
      <c r="D1353" s="22" t="s">
        <v>231</v>
      </c>
      <c r="E1353" s="22" t="s">
        <v>67</v>
      </c>
      <c r="F1353" s="22" t="s">
        <v>110</v>
      </c>
      <c r="G1353" s="25" t="s">
        <v>71</v>
      </c>
      <c r="H1353" s="22">
        <v>1</v>
      </c>
      <c r="I1353" s="22">
        <f t="shared" si="29"/>
        <v>0.05</v>
      </c>
      <c r="J1353" s="22">
        <v>39</v>
      </c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>
        <v>5</v>
      </c>
      <c r="V1353" s="22"/>
      <c r="W1353" s="22"/>
      <c r="X1353" s="22"/>
      <c r="Y1353" s="22"/>
      <c r="Z1353" s="22"/>
      <c r="AA1353" s="22"/>
      <c r="AB1353" s="22"/>
    </row>
    <row r="1354" spans="1:42" x14ac:dyDescent="0.25">
      <c r="A1354" s="24">
        <v>41612</v>
      </c>
      <c r="B1354" s="22">
        <v>1</v>
      </c>
      <c r="C1354" s="22" t="s">
        <v>229</v>
      </c>
      <c r="D1354" s="22" t="s">
        <v>231</v>
      </c>
      <c r="E1354" s="22" t="s">
        <v>67</v>
      </c>
      <c r="F1354" s="22" t="s">
        <v>110</v>
      </c>
      <c r="G1354" s="25" t="s">
        <v>71</v>
      </c>
      <c r="H1354" s="22">
        <v>1</v>
      </c>
      <c r="I1354" s="22">
        <f t="shared" si="29"/>
        <v>0.05</v>
      </c>
      <c r="J1354" s="22">
        <v>39</v>
      </c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>
        <v>5</v>
      </c>
      <c r="V1354" s="22"/>
      <c r="W1354" s="22"/>
      <c r="X1354" s="22"/>
      <c r="Y1354" s="22"/>
      <c r="Z1354" s="22"/>
      <c r="AA1354" s="22"/>
      <c r="AB1354" s="22"/>
    </row>
    <row r="1355" spans="1:42" x14ac:dyDescent="0.25">
      <c r="A1355" s="24">
        <v>41612</v>
      </c>
      <c r="B1355" s="22">
        <v>1</v>
      </c>
      <c r="C1355" s="22" t="s">
        <v>229</v>
      </c>
      <c r="D1355" s="22" t="s">
        <v>231</v>
      </c>
      <c r="E1355" s="22" t="s">
        <v>67</v>
      </c>
      <c r="F1355" s="22" t="s">
        <v>110</v>
      </c>
      <c r="G1355" s="25" t="s">
        <v>71</v>
      </c>
      <c r="H1355" s="22">
        <v>1</v>
      </c>
      <c r="I1355" s="22">
        <f t="shared" si="29"/>
        <v>0.05</v>
      </c>
      <c r="J1355" s="22">
        <v>39</v>
      </c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>
        <v>5</v>
      </c>
      <c r="V1355" s="22"/>
      <c r="W1355" s="22"/>
      <c r="X1355" s="22"/>
      <c r="Y1355" s="22"/>
      <c r="Z1355" s="22"/>
      <c r="AA1355" s="22"/>
      <c r="AB1355" s="22"/>
    </row>
    <row r="1356" spans="1:42" x14ac:dyDescent="0.25">
      <c r="A1356" s="24">
        <v>41612</v>
      </c>
      <c r="B1356" s="22">
        <v>1</v>
      </c>
      <c r="C1356" s="22" t="s">
        <v>229</v>
      </c>
      <c r="D1356" s="22" t="s">
        <v>231</v>
      </c>
      <c r="E1356" s="22" t="s">
        <v>67</v>
      </c>
      <c r="F1356" s="22" t="s">
        <v>110</v>
      </c>
      <c r="G1356" s="25" t="s">
        <v>71</v>
      </c>
      <c r="H1356" s="22">
        <v>1</v>
      </c>
      <c r="I1356" s="22">
        <f t="shared" si="29"/>
        <v>0.05</v>
      </c>
      <c r="J1356" s="22">
        <v>39</v>
      </c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>
        <v>5</v>
      </c>
      <c r="V1356" s="22"/>
      <c r="W1356" s="22"/>
      <c r="X1356" s="22"/>
      <c r="Y1356" s="22"/>
      <c r="Z1356" s="22"/>
      <c r="AA1356" s="22"/>
      <c r="AB1356" s="22"/>
    </row>
    <row r="1357" spans="1:42" x14ac:dyDescent="0.25">
      <c r="A1357" s="24">
        <v>41612</v>
      </c>
      <c r="B1357" s="132">
        <v>1</v>
      </c>
      <c r="C1357" s="22" t="s">
        <v>229</v>
      </c>
      <c r="D1357" s="132" t="s">
        <v>231</v>
      </c>
      <c r="E1357" s="132" t="s">
        <v>67</v>
      </c>
      <c r="F1357" s="132" t="s">
        <v>110</v>
      </c>
      <c r="G1357" s="139" t="s">
        <v>71</v>
      </c>
      <c r="H1357" s="132">
        <v>1</v>
      </c>
      <c r="I1357" s="22">
        <f t="shared" si="29"/>
        <v>0.05</v>
      </c>
      <c r="J1357" s="22">
        <v>39</v>
      </c>
      <c r="K1357" s="22"/>
      <c r="L1357" s="22"/>
      <c r="M1357" s="22"/>
      <c r="N1357" s="22"/>
      <c r="O1357" s="22"/>
      <c r="P1357" s="22"/>
      <c r="Q1357" s="132"/>
      <c r="R1357" s="22"/>
      <c r="S1357" s="22"/>
      <c r="T1357" s="22"/>
      <c r="U1357" s="22">
        <v>5</v>
      </c>
      <c r="V1357" s="22"/>
      <c r="W1357" s="22"/>
      <c r="X1357" s="22"/>
      <c r="Y1357" s="22"/>
      <c r="Z1357" s="22"/>
      <c r="AA1357" s="22"/>
      <c r="AB1357" s="22"/>
      <c r="AD1357" s="47"/>
      <c r="AE1357" s="47"/>
      <c r="AF1357" s="47"/>
      <c r="AG1357" s="47"/>
      <c r="AH1357" s="47"/>
      <c r="AI1357" s="47"/>
      <c r="AJ1357" s="47"/>
      <c r="AK1357" s="47"/>
      <c r="AL1357" s="47"/>
      <c r="AM1357" s="47"/>
      <c r="AN1357" s="47"/>
      <c r="AO1357" s="47"/>
      <c r="AP1357" s="47"/>
    </row>
    <row r="1358" spans="1:42" x14ac:dyDescent="0.25">
      <c r="A1358" s="24">
        <v>41612</v>
      </c>
      <c r="B1358" s="22">
        <v>1</v>
      </c>
      <c r="C1358" s="22" t="s">
        <v>229</v>
      </c>
      <c r="D1358" s="22" t="s">
        <v>231</v>
      </c>
      <c r="E1358" s="22" t="s">
        <v>67</v>
      </c>
      <c r="F1358" s="22" t="s">
        <v>110</v>
      </c>
      <c r="G1358" s="25" t="s">
        <v>71</v>
      </c>
      <c r="H1358" s="22">
        <v>1</v>
      </c>
      <c r="I1358" s="22">
        <f t="shared" si="29"/>
        <v>0.05</v>
      </c>
      <c r="J1358" s="22">
        <v>39</v>
      </c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>
        <v>5</v>
      </c>
      <c r="V1358" s="22"/>
      <c r="W1358" s="22"/>
      <c r="X1358" s="22"/>
      <c r="Y1358" s="22"/>
      <c r="Z1358" s="22"/>
      <c r="AA1358" s="22"/>
      <c r="AB1358" s="22"/>
    </row>
    <row r="1359" spans="1:42" x14ac:dyDescent="0.25">
      <c r="A1359" s="24">
        <v>41612</v>
      </c>
      <c r="B1359" s="22">
        <v>1</v>
      </c>
      <c r="C1359" s="22" t="s">
        <v>229</v>
      </c>
      <c r="D1359" s="22" t="s">
        <v>231</v>
      </c>
      <c r="E1359" s="22" t="s">
        <v>67</v>
      </c>
      <c r="F1359" s="22" t="s">
        <v>110</v>
      </c>
      <c r="G1359" s="25" t="s">
        <v>71</v>
      </c>
      <c r="H1359" s="22">
        <v>1</v>
      </c>
      <c r="I1359" s="22">
        <f t="shared" si="29"/>
        <v>0.05</v>
      </c>
      <c r="J1359" s="22">
        <v>39</v>
      </c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>
        <v>5</v>
      </c>
      <c r="V1359" s="22"/>
      <c r="W1359" s="22"/>
      <c r="X1359" s="22"/>
      <c r="Y1359" s="22"/>
      <c r="Z1359" s="22"/>
      <c r="AA1359" s="22"/>
      <c r="AB1359" s="22"/>
    </row>
    <row r="1360" spans="1:42" x14ac:dyDescent="0.25">
      <c r="A1360" s="24">
        <v>41612</v>
      </c>
      <c r="B1360" s="22">
        <v>1</v>
      </c>
      <c r="C1360" s="22" t="s">
        <v>229</v>
      </c>
      <c r="D1360" s="22" t="s">
        <v>231</v>
      </c>
      <c r="E1360" s="22" t="s">
        <v>67</v>
      </c>
      <c r="F1360" s="22" t="s">
        <v>110</v>
      </c>
      <c r="G1360" s="25" t="s">
        <v>71</v>
      </c>
      <c r="H1360" s="22">
        <v>1</v>
      </c>
      <c r="I1360" s="22">
        <f t="shared" si="29"/>
        <v>0.05</v>
      </c>
      <c r="J1360" s="22">
        <v>39</v>
      </c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>
        <v>5</v>
      </c>
      <c r="V1360" s="22"/>
      <c r="W1360" s="22"/>
      <c r="X1360" s="22"/>
      <c r="Y1360" s="22"/>
      <c r="Z1360" s="22"/>
      <c r="AA1360" s="22"/>
      <c r="AB1360" s="22"/>
    </row>
    <row r="1361" spans="1:29" x14ac:dyDescent="0.25">
      <c r="A1361" s="24">
        <v>41612</v>
      </c>
      <c r="B1361" s="22">
        <v>1</v>
      </c>
      <c r="C1361" s="22" t="s">
        <v>229</v>
      </c>
      <c r="D1361" s="22" t="s">
        <v>231</v>
      </c>
      <c r="E1361" s="22" t="s">
        <v>67</v>
      </c>
      <c r="F1361" s="22" t="s">
        <v>110</v>
      </c>
      <c r="G1361" s="25" t="s">
        <v>71</v>
      </c>
      <c r="H1361" s="22">
        <v>1</v>
      </c>
      <c r="I1361" s="22">
        <f t="shared" si="29"/>
        <v>0.05</v>
      </c>
      <c r="J1361" s="22">
        <v>39</v>
      </c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>
        <v>5</v>
      </c>
      <c r="V1361" s="22"/>
      <c r="W1361" s="22"/>
      <c r="X1361" s="22"/>
      <c r="Y1361" s="22"/>
      <c r="Z1361" s="22"/>
      <c r="AA1361" s="22"/>
      <c r="AB1361" s="22"/>
    </row>
    <row r="1362" spans="1:29" x14ac:dyDescent="0.25">
      <c r="A1362" s="24">
        <v>41612</v>
      </c>
      <c r="B1362" s="22">
        <v>1</v>
      </c>
      <c r="C1362" s="22" t="s">
        <v>229</v>
      </c>
      <c r="D1362" s="22" t="s">
        <v>231</v>
      </c>
      <c r="E1362" s="22" t="s">
        <v>67</v>
      </c>
      <c r="F1362" s="22" t="s">
        <v>110</v>
      </c>
      <c r="G1362" s="25" t="s">
        <v>71</v>
      </c>
      <c r="H1362" s="22">
        <v>1</v>
      </c>
      <c r="I1362" s="22">
        <f t="shared" si="29"/>
        <v>0.05</v>
      </c>
      <c r="J1362" s="22">
        <v>39</v>
      </c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>
        <v>5</v>
      </c>
      <c r="V1362" s="22"/>
      <c r="W1362" s="22"/>
      <c r="X1362" s="22"/>
      <c r="Y1362" s="22"/>
      <c r="Z1362" s="22"/>
      <c r="AA1362" s="22"/>
      <c r="AB1362" s="22"/>
    </row>
    <row r="1363" spans="1:29" x14ac:dyDescent="0.25">
      <c r="A1363" s="24">
        <v>41612</v>
      </c>
      <c r="B1363" s="22">
        <v>1</v>
      </c>
      <c r="C1363" s="22" t="s">
        <v>229</v>
      </c>
      <c r="D1363" s="22" t="s">
        <v>231</v>
      </c>
      <c r="E1363" s="22" t="s">
        <v>67</v>
      </c>
      <c r="F1363" s="22" t="s">
        <v>110</v>
      </c>
      <c r="G1363" s="25" t="s">
        <v>71</v>
      </c>
      <c r="H1363" s="22">
        <v>1</v>
      </c>
      <c r="I1363" s="22">
        <f t="shared" si="29"/>
        <v>0.05</v>
      </c>
      <c r="J1363" s="22">
        <v>39</v>
      </c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>
        <v>5</v>
      </c>
      <c r="V1363" s="22"/>
      <c r="W1363" s="22"/>
      <c r="X1363" s="22"/>
      <c r="Y1363" s="22"/>
      <c r="Z1363" s="22"/>
      <c r="AA1363" s="22"/>
      <c r="AB1363" s="22"/>
    </row>
    <row r="1364" spans="1:29" x14ac:dyDescent="0.25">
      <c r="A1364" s="24">
        <v>41612</v>
      </c>
      <c r="B1364" s="22">
        <v>1</v>
      </c>
      <c r="C1364" s="22" t="s">
        <v>229</v>
      </c>
      <c r="D1364" s="22" t="s">
        <v>231</v>
      </c>
      <c r="E1364" s="22" t="s">
        <v>67</v>
      </c>
      <c r="F1364" s="22" t="s">
        <v>110</v>
      </c>
      <c r="G1364" s="25" t="s">
        <v>71</v>
      </c>
      <c r="H1364" s="22">
        <v>1</v>
      </c>
      <c r="I1364" s="22">
        <f t="shared" si="29"/>
        <v>0.05</v>
      </c>
      <c r="J1364" s="22">
        <v>39</v>
      </c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>
        <v>5</v>
      </c>
      <c r="V1364" s="22"/>
      <c r="W1364" s="22"/>
      <c r="X1364" s="22"/>
      <c r="Y1364" s="22"/>
      <c r="Z1364" s="22"/>
      <c r="AA1364" s="22"/>
      <c r="AB1364" s="22"/>
    </row>
    <row r="1365" spans="1:29" x14ac:dyDescent="0.25">
      <c r="A1365" s="24">
        <v>41612</v>
      </c>
      <c r="B1365" s="22">
        <v>1</v>
      </c>
      <c r="C1365" s="22" t="s">
        <v>229</v>
      </c>
      <c r="D1365" s="22" t="s">
        <v>231</v>
      </c>
      <c r="E1365" s="22" t="s">
        <v>67</v>
      </c>
      <c r="F1365" s="22" t="s">
        <v>110</v>
      </c>
      <c r="G1365" s="25" t="s">
        <v>71</v>
      </c>
      <c r="H1365" s="22">
        <v>1</v>
      </c>
      <c r="I1365" s="22">
        <f t="shared" si="29"/>
        <v>0.05</v>
      </c>
      <c r="J1365" s="22">
        <v>39</v>
      </c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>
        <v>5</v>
      </c>
      <c r="V1365" s="22"/>
      <c r="W1365" s="22"/>
      <c r="X1365" s="22"/>
      <c r="Y1365" s="22"/>
      <c r="Z1365" s="22"/>
      <c r="AA1365" s="22"/>
      <c r="AB1365" s="22"/>
      <c r="AC1365" s="47"/>
    </row>
    <row r="1366" spans="1:29" x14ac:dyDescent="0.25">
      <c r="A1366" s="24">
        <v>41612</v>
      </c>
      <c r="B1366" s="22">
        <v>1</v>
      </c>
      <c r="C1366" s="22" t="s">
        <v>229</v>
      </c>
      <c r="D1366" s="22" t="s">
        <v>231</v>
      </c>
      <c r="E1366" s="22" t="s">
        <v>67</v>
      </c>
      <c r="F1366" s="22" t="s">
        <v>110</v>
      </c>
      <c r="G1366" s="25" t="s">
        <v>71</v>
      </c>
      <c r="H1366" s="22">
        <v>1</v>
      </c>
      <c r="I1366" s="22">
        <f t="shared" si="29"/>
        <v>0.05</v>
      </c>
      <c r="J1366" s="22">
        <v>39</v>
      </c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>
        <v>5</v>
      </c>
      <c r="V1366" s="22"/>
      <c r="W1366" s="22"/>
      <c r="X1366" s="22"/>
      <c r="Y1366" s="22"/>
      <c r="Z1366" s="22"/>
      <c r="AA1366" s="22"/>
      <c r="AB1366" s="22"/>
    </row>
    <row r="1367" spans="1:29" x14ac:dyDescent="0.25">
      <c r="A1367" s="24">
        <v>41612</v>
      </c>
      <c r="B1367" s="22">
        <v>1</v>
      </c>
      <c r="C1367" s="22" t="s">
        <v>229</v>
      </c>
      <c r="D1367" s="22" t="s">
        <v>231</v>
      </c>
      <c r="E1367" s="22" t="s">
        <v>67</v>
      </c>
      <c r="F1367" s="22" t="s">
        <v>110</v>
      </c>
      <c r="G1367" s="25" t="s">
        <v>71</v>
      </c>
      <c r="H1367" s="22">
        <v>1</v>
      </c>
      <c r="I1367" s="22">
        <f t="shared" si="29"/>
        <v>0.05</v>
      </c>
      <c r="J1367" s="22">
        <v>39</v>
      </c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>
        <v>5</v>
      </c>
      <c r="V1367" s="22"/>
      <c r="W1367" s="22"/>
      <c r="X1367" s="22"/>
      <c r="Y1367" s="22"/>
      <c r="Z1367" s="22"/>
      <c r="AA1367" s="22"/>
      <c r="AB1367" s="22"/>
    </row>
    <row r="1368" spans="1:29" x14ac:dyDescent="0.25">
      <c r="A1368" s="24">
        <v>41612</v>
      </c>
      <c r="B1368" s="22">
        <v>1</v>
      </c>
      <c r="C1368" s="22" t="s">
        <v>229</v>
      </c>
      <c r="D1368" s="22" t="s">
        <v>231</v>
      </c>
      <c r="E1368" s="22" t="s">
        <v>67</v>
      </c>
      <c r="F1368" s="22" t="s">
        <v>110</v>
      </c>
      <c r="G1368" s="25" t="s">
        <v>71</v>
      </c>
      <c r="H1368" s="22">
        <v>1</v>
      </c>
      <c r="I1368" s="22">
        <f t="shared" si="29"/>
        <v>0.05</v>
      </c>
      <c r="J1368" s="22">
        <v>39</v>
      </c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>
        <v>5</v>
      </c>
      <c r="V1368" s="22"/>
      <c r="W1368" s="22"/>
      <c r="X1368" s="22"/>
      <c r="Y1368" s="22"/>
      <c r="Z1368" s="22"/>
      <c r="AA1368" s="22"/>
      <c r="AB1368" s="22"/>
    </row>
    <row r="1369" spans="1:29" x14ac:dyDescent="0.25">
      <c r="A1369" s="24">
        <v>41612</v>
      </c>
      <c r="B1369" s="22">
        <v>1</v>
      </c>
      <c r="C1369" s="22" t="s">
        <v>229</v>
      </c>
      <c r="D1369" s="22" t="s">
        <v>231</v>
      </c>
      <c r="E1369" s="22" t="s">
        <v>67</v>
      </c>
      <c r="F1369" s="22" t="s">
        <v>110</v>
      </c>
      <c r="G1369" s="25" t="s">
        <v>71</v>
      </c>
      <c r="H1369" s="22">
        <v>1</v>
      </c>
      <c r="I1369" s="22">
        <f t="shared" si="29"/>
        <v>0.05</v>
      </c>
      <c r="J1369" s="22">
        <v>39</v>
      </c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>
        <v>5</v>
      </c>
      <c r="V1369" s="22"/>
      <c r="W1369" s="22"/>
      <c r="X1369" s="22"/>
      <c r="Y1369" s="22"/>
      <c r="Z1369" s="22"/>
      <c r="AA1369" s="22"/>
      <c r="AB1369" s="22"/>
    </row>
    <row r="1370" spans="1:29" x14ac:dyDescent="0.25">
      <c r="A1370" s="24">
        <v>41612</v>
      </c>
      <c r="B1370" s="22">
        <v>1</v>
      </c>
      <c r="C1370" s="22" t="s">
        <v>229</v>
      </c>
      <c r="D1370" s="22" t="s">
        <v>231</v>
      </c>
      <c r="E1370" s="22" t="s">
        <v>67</v>
      </c>
      <c r="F1370" s="22" t="s">
        <v>110</v>
      </c>
      <c r="G1370" s="25" t="s">
        <v>71</v>
      </c>
      <c r="H1370" s="22">
        <v>1</v>
      </c>
      <c r="I1370" s="22">
        <f t="shared" si="29"/>
        <v>0.05</v>
      </c>
      <c r="J1370" s="22">
        <v>39</v>
      </c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>
        <v>10</v>
      </c>
      <c r="V1370" s="22"/>
      <c r="W1370" s="22"/>
      <c r="X1370" s="22"/>
      <c r="Y1370" s="22"/>
      <c r="Z1370" s="22"/>
      <c r="AA1370" s="22"/>
      <c r="AB1370" s="22"/>
    </row>
    <row r="1371" spans="1:29" x14ac:dyDescent="0.25">
      <c r="A1371" s="24">
        <v>41612</v>
      </c>
      <c r="B1371" s="22">
        <v>1</v>
      </c>
      <c r="C1371" s="22" t="s">
        <v>229</v>
      </c>
      <c r="D1371" s="22" t="s">
        <v>231</v>
      </c>
      <c r="E1371" s="22" t="s">
        <v>67</v>
      </c>
      <c r="F1371" s="22" t="s">
        <v>110</v>
      </c>
      <c r="G1371" s="25" t="s">
        <v>71</v>
      </c>
      <c r="H1371" s="22">
        <v>1</v>
      </c>
      <c r="I1371" s="22">
        <f t="shared" si="29"/>
        <v>0.05</v>
      </c>
      <c r="J1371" s="22">
        <v>39</v>
      </c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>
        <v>10</v>
      </c>
      <c r="V1371" s="22"/>
      <c r="W1371" s="22"/>
      <c r="X1371" s="22"/>
      <c r="Y1371" s="22"/>
      <c r="Z1371" s="22"/>
      <c r="AA1371" s="22"/>
      <c r="AB1371" s="22"/>
    </row>
    <row r="1372" spans="1:29" x14ac:dyDescent="0.25">
      <c r="A1372" s="24">
        <v>41612</v>
      </c>
      <c r="B1372" s="22">
        <v>1</v>
      </c>
      <c r="C1372" s="22" t="s">
        <v>229</v>
      </c>
      <c r="D1372" s="22" t="s">
        <v>231</v>
      </c>
      <c r="E1372" s="22" t="s">
        <v>67</v>
      </c>
      <c r="F1372" s="22" t="s">
        <v>110</v>
      </c>
      <c r="G1372" s="25" t="s">
        <v>71</v>
      </c>
      <c r="H1372" s="22">
        <v>1</v>
      </c>
      <c r="I1372" s="22">
        <f t="shared" si="29"/>
        <v>0.05</v>
      </c>
      <c r="J1372" s="22">
        <v>39</v>
      </c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>
        <v>10</v>
      </c>
      <c r="V1372" s="22"/>
      <c r="W1372" s="22"/>
      <c r="X1372" s="22"/>
      <c r="Y1372" s="22"/>
      <c r="Z1372" s="22"/>
      <c r="AA1372" s="22"/>
      <c r="AB1372" s="22"/>
    </row>
    <row r="1373" spans="1:29" x14ac:dyDescent="0.25">
      <c r="A1373" s="24">
        <v>41612</v>
      </c>
      <c r="B1373" s="22">
        <v>1</v>
      </c>
      <c r="C1373" s="22" t="s">
        <v>229</v>
      </c>
      <c r="D1373" s="22" t="s">
        <v>231</v>
      </c>
      <c r="E1373" s="22" t="s">
        <v>67</v>
      </c>
      <c r="F1373" s="22" t="s">
        <v>110</v>
      </c>
      <c r="G1373" s="25" t="s">
        <v>71</v>
      </c>
      <c r="H1373" s="22">
        <v>1</v>
      </c>
      <c r="I1373" s="22">
        <f t="shared" si="29"/>
        <v>0.05</v>
      </c>
      <c r="J1373" s="22">
        <v>39</v>
      </c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>
        <v>10</v>
      </c>
      <c r="V1373" s="22"/>
      <c r="W1373" s="22"/>
      <c r="X1373" s="22"/>
      <c r="Y1373" s="22"/>
      <c r="Z1373" s="22"/>
      <c r="AA1373" s="22"/>
      <c r="AB1373" s="22"/>
    </row>
    <row r="1374" spans="1:29" x14ac:dyDescent="0.25">
      <c r="A1374" s="24">
        <v>41612</v>
      </c>
      <c r="B1374" s="22">
        <v>1</v>
      </c>
      <c r="C1374" s="22" t="s">
        <v>229</v>
      </c>
      <c r="D1374" s="22" t="s">
        <v>231</v>
      </c>
      <c r="E1374" s="22" t="s">
        <v>67</v>
      </c>
      <c r="F1374" s="22" t="s">
        <v>110</v>
      </c>
      <c r="G1374" s="25" t="s">
        <v>71</v>
      </c>
      <c r="H1374" s="22">
        <v>1</v>
      </c>
      <c r="I1374" s="22">
        <f t="shared" si="29"/>
        <v>0.05</v>
      </c>
      <c r="J1374" s="22">
        <v>39</v>
      </c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>
        <v>10</v>
      </c>
      <c r="V1374" s="22"/>
      <c r="W1374" s="22"/>
      <c r="X1374" s="22"/>
      <c r="Y1374" s="22"/>
      <c r="Z1374" s="22"/>
      <c r="AA1374" s="22"/>
      <c r="AB1374" s="22"/>
    </row>
    <row r="1375" spans="1:29" x14ac:dyDescent="0.25">
      <c r="A1375" s="24">
        <v>41612</v>
      </c>
      <c r="B1375" s="22">
        <v>1</v>
      </c>
      <c r="C1375" s="22" t="s">
        <v>229</v>
      </c>
      <c r="D1375" s="22" t="s">
        <v>231</v>
      </c>
      <c r="E1375" s="22" t="s">
        <v>67</v>
      </c>
      <c r="F1375" s="22" t="s">
        <v>110</v>
      </c>
      <c r="G1375" s="25" t="s">
        <v>71</v>
      </c>
      <c r="H1375" s="22">
        <v>1</v>
      </c>
      <c r="I1375" s="22">
        <f t="shared" si="29"/>
        <v>0.05</v>
      </c>
      <c r="J1375" s="22">
        <v>39</v>
      </c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>
        <v>10</v>
      </c>
      <c r="V1375" s="22"/>
      <c r="W1375" s="22"/>
      <c r="X1375" s="22"/>
      <c r="Y1375" s="22"/>
      <c r="Z1375" s="22"/>
      <c r="AA1375" s="22"/>
      <c r="AB1375" s="22"/>
    </row>
    <row r="1376" spans="1:29" x14ac:dyDescent="0.25">
      <c r="A1376" s="24">
        <v>41612</v>
      </c>
      <c r="B1376" s="22">
        <v>1</v>
      </c>
      <c r="C1376" s="22" t="s">
        <v>229</v>
      </c>
      <c r="D1376" s="22" t="s">
        <v>231</v>
      </c>
      <c r="E1376" s="22" t="s">
        <v>67</v>
      </c>
      <c r="F1376" s="22" t="s">
        <v>110</v>
      </c>
      <c r="G1376" s="25" t="s">
        <v>71</v>
      </c>
      <c r="H1376" s="22">
        <v>1</v>
      </c>
      <c r="I1376" s="22">
        <f t="shared" si="29"/>
        <v>0.05</v>
      </c>
      <c r="J1376" s="22">
        <v>39</v>
      </c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>
        <v>10</v>
      </c>
      <c r="V1376" s="22"/>
      <c r="W1376" s="22"/>
      <c r="X1376" s="22"/>
      <c r="Y1376" s="22"/>
      <c r="Z1376" s="22"/>
      <c r="AA1376" s="22"/>
      <c r="AB1376" s="22"/>
    </row>
    <row r="1377" spans="1:28" x14ac:dyDescent="0.25">
      <c r="A1377" s="24">
        <v>41612</v>
      </c>
      <c r="B1377" s="22">
        <v>1</v>
      </c>
      <c r="C1377" s="22" t="s">
        <v>229</v>
      </c>
      <c r="D1377" s="22" t="s">
        <v>231</v>
      </c>
      <c r="E1377" s="22" t="s">
        <v>67</v>
      </c>
      <c r="F1377" s="22" t="s">
        <v>110</v>
      </c>
      <c r="G1377" s="25" t="s">
        <v>71</v>
      </c>
      <c r="H1377" s="22">
        <v>1</v>
      </c>
      <c r="I1377" s="22">
        <f t="shared" si="29"/>
        <v>0.05</v>
      </c>
      <c r="J1377" s="22">
        <v>39</v>
      </c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>
        <v>10</v>
      </c>
      <c r="V1377" s="22"/>
      <c r="W1377" s="22"/>
      <c r="X1377" s="22"/>
      <c r="Y1377" s="22"/>
      <c r="Z1377" s="22"/>
      <c r="AA1377" s="22"/>
      <c r="AB1377" s="22"/>
    </row>
    <row r="1378" spans="1:28" x14ac:dyDescent="0.25">
      <c r="A1378" s="24">
        <v>41612</v>
      </c>
      <c r="B1378" s="22">
        <v>1</v>
      </c>
      <c r="C1378" s="22" t="s">
        <v>229</v>
      </c>
      <c r="D1378" s="22" t="s">
        <v>231</v>
      </c>
      <c r="E1378" s="22" t="s">
        <v>67</v>
      </c>
      <c r="F1378" s="22" t="s">
        <v>110</v>
      </c>
      <c r="G1378" s="25" t="s">
        <v>71</v>
      </c>
      <c r="H1378" s="22">
        <v>1</v>
      </c>
      <c r="I1378" s="22">
        <f t="shared" si="29"/>
        <v>0.05</v>
      </c>
      <c r="J1378" s="22">
        <v>39</v>
      </c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>
        <v>10</v>
      </c>
      <c r="V1378" s="22"/>
      <c r="W1378" s="22"/>
      <c r="X1378" s="22"/>
      <c r="Y1378" s="22"/>
      <c r="Z1378" s="22"/>
      <c r="AA1378" s="22"/>
      <c r="AB1378" s="22"/>
    </row>
    <row r="1379" spans="1:28" x14ac:dyDescent="0.25">
      <c r="A1379" s="24">
        <v>41612</v>
      </c>
      <c r="B1379" s="22">
        <v>1</v>
      </c>
      <c r="C1379" s="22" t="s">
        <v>229</v>
      </c>
      <c r="D1379" s="22" t="s">
        <v>231</v>
      </c>
      <c r="E1379" s="22" t="s">
        <v>67</v>
      </c>
      <c r="F1379" s="22" t="s">
        <v>110</v>
      </c>
      <c r="G1379" s="25" t="s">
        <v>71</v>
      </c>
      <c r="H1379" s="22">
        <v>1</v>
      </c>
      <c r="I1379" s="22">
        <f t="shared" si="29"/>
        <v>0.05</v>
      </c>
      <c r="J1379" s="22">
        <v>39</v>
      </c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>
        <v>10</v>
      </c>
      <c r="V1379" s="22"/>
      <c r="W1379" s="22"/>
      <c r="X1379" s="22"/>
      <c r="Y1379" s="22"/>
      <c r="Z1379" s="22"/>
      <c r="AA1379" s="22"/>
      <c r="AB1379" s="22"/>
    </row>
    <row r="1380" spans="1:28" x14ac:dyDescent="0.25">
      <c r="A1380" s="24">
        <v>41612</v>
      </c>
      <c r="B1380" s="22">
        <v>1</v>
      </c>
      <c r="C1380" s="22" t="s">
        <v>229</v>
      </c>
      <c r="D1380" s="22" t="s">
        <v>231</v>
      </c>
      <c r="E1380" s="22" t="s">
        <v>67</v>
      </c>
      <c r="F1380" s="22" t="s">
        <v>110</v>
      </c>
      <c r="G1380" s="25" t="s">
        <v>71</v>
      </c>
      <c r="H1380" s="22">
        <v>1</v>
      </c>
      <c r="I1380" s="22">
        <f t="shared" si="29"/>
        <v>0.05</v>
      </c>
      <c r="J1380" s="22">
        <v>39</v>
      </c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>
        <v>10</v>
      </c>
      <c r="V1380" s="22"/>
      <c r="W1380" s="22"/>
      <c r="X1380" s="22"/>
      <c r="Y1380" s="22"/>
      <c r="Z1380" s="22"/>
      <c r="AA1380" s="22"/>
      <c r="AB1380" s="22"/>
    </row>
    <row r="1381" spans="1:28" x14ac:dyDescent="0.25">
      <c r="A1381" s="24">
        <v>41612</v>
      </c>
      <c r="B1381" s="22">
        <v>1</v>
      </c>
      <c r="C1381" s="22" t="s">
        <v>229</v>
      </c>
      <c r="D1381" s="22" t="s">
        <v>231</v>
      </c>
      <c r="E1381" s="22" t="s">
        <v>67</v>
      </c>
      <c r="F1381" s="22" t="s">
        <v>110</v>
      </c>
      <c r="G1381" s="25" t="s">
        <v>71</v>
      </c>
      <c r="H1381" s="22">
        <v>1</v>
      </c>
      <c r="I1381" s="22">
        <f t="shared" si="29"/>
        <v>0.05</v>
      </c>
      <c r="J1381" s="22">
        <v>39</v>
      </c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>
        <v>10</v>
      </c>
      <c r="V1381" s="22"/>
      <c r="W1381" s="22"/>
      <c r="X1381" s="22"/>
      <c r="Y1381" s="22"/>
      <c r="Z1381" s="22"/>
      <c r="AA1381" s="22"/>
      <c r="AB1381" s="22"/>
    </row>
    <row r="1382" spans="1:28" x14ac:dyDescent="0.25">
      <c r="A1382" s="24">
        <v>41612</v>
      </c>
      <c r="B1382" s="22">
        <v>1</v>
      </c>
      <c r="C1382" s="22" t="s">
        <v>229</v>
      </c>
      <c r="D1382" s="22" t="s">
        <v>231</v>
      </c>
      <c r="E1382" s="22" t="s">
        <v>67</v>
      </c>
      <c r="F1382" s="22" t="s">
        <v>110</v>
      </c>
      <c r="G1382" s="25" t="s">
        <v>71</v>
      </c>
      <c r="H1382" s="22">
        <v>1</v>
      </c>
      <c r="I1382" s="22">
        <f t="shared" si="29"/>
        <v>0.05</v>
      </c>
      <c r="J1382" s="22">
        <v>39</v>
      </c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>
        <v>10</v>
      </c>
      <c r="V1382" s="22"/>
      <c r="W1382" s="22"/>
      <c r="X1382" s="22"/>
      <c r="Y1382" s="22"/>
      <c r="Z1382" s="22"/>
      <c r="AA1382" s="22"/>
      <c r="AB1382" s="22"/>
    </row>
    <row r="1383" spans="1:28" x14ac:dyDescent="0.25">
      <c r="A1383" s="24">
        <v>41612</v>
      </c>
      <c r="B1383" s="22">
        <v>1</v>
      </c>
      <c r="C1383" s="22" t="s">
        <v>229</v>
      </c>
      <c r="D1383" s="22" t="s">
        <v>231</v>
      </c>
      <c r="E1383" s="22" t="s">
        <v>67</v>
      </c>
      <c r="F1383" s="22" t="s">
        <v>110</v>
      </c>
      <c r="G1383" s="25" t="s">
        <v>71</v>
      </c>
      <c r="H1383" s="22">
        <v>1</v>
      </c>
      <c r="I1383" s="22">
        <f t="shared" si="29"/>
        <v>0.05</v>
      </c>
      <c r="J1383" s="22">
        <v>39</v>
      </c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>
        <v>10</v>
      </c>
      <c r="V1383" s="22"/>
      <c r="W1383" s="22"/>
      <c r="X1383" s="22"/>
      <c r="Y1383" s="22"/>
      <c r="Z1383" s="22"/>
      <c r="AA1383" s="22"/>
      <c r="AB1383" s="22"/>
    </row>
    <row r="1384" spans="1:28" x14ac:dyDescent="0.25">
      <c r="A1384" s="24">
        <v>41612</v>
      </c>
      <c r="B1384" s="22">
        <v>1</v>
      </c>
      <c r="C1384" s="22" t="s">
        <v>229</v>
      </c>
      <c r="D1384" s="22" t="s">
        <v>231</v>
      </c>
      <c r="E1384" s="22" t="s">
        <v>67</v>
      </c>
      <c r="F1384" s="22" t="s">
        <v>110</v>
      </c>
      <c r="G1384" s="25" t="s">
        <v>71</v>
      </c>
      <c r="H1384" s="22">
        <v>1</v>
      </c>
      <c r="I1384" s="22">
        <f t="shared" si="29"/>
        <v>0.05</v>
      </c>
      <c r="J1384" s="22">
        <v>39</v>
      </c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>
        <v>10</v>
      </c>
      <c r="V1384" s="22"/>
      <c r="W1384" s="22"/>
      <c r="X1384" s="22"/>
      <c r="Y1384" s="22"/>
      <c r="Z1384" s="22"/>
      <c r="AA1384" s="22"/>
      <c r="AB1384" s="22"/>
    </row>
    <row r="1385" spans="1:28" x14ac:dyDescent="0.25">
      <c r="A1385" s="24">
        <v>41612</v>
      </c>
      <c r="B1385" s="22">
        <v>1</v>
      </c>
      <c r="C1385" s="22" t="s">
        <v>229</v>
      </c>
      <c r="D1385" s="22" t="s">
        <v>231</v>
      </c>
      <c r="E1385" s="22" t="s">
        <v>67</v>
      </c>
      <c r="F1385" s="22" t="s">
        <v>110</v>
      </c>
      <c r="G1385" s="25" t="s">
        <v>71</v>
      </c>
      <c r="H1385" s="22">
        <v>1</v>
      </c>
      <c r="I1385" s="22">
        <f t="shared" si="29"/>
        <v>0.05</v>
      </c>
      <c r="J1385" s="22">
        <v>39</v>
      </c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>
        <v>10</v>
      </c>
      <c r="V1385" s="22"/>
      <c r="W1385" s="22"/>
      <c r="X1385" s="22"/>
      <c r="Y1385" s="22"/>
      <c r="Z1385" s="22"/>
      <c r="AA1385" s="22"/>
      <c r="AB1385" s="22"/>
    </row>
    <row r="1386" spans="1:28" x14ac:dyDescent="0.25">
      <c r="A1386" s="24">
        <v>41612</v>
      </c>
      <c r="B1386" s="22">
        <v>1</v>
      </c>
      <c r="C1386" s="22" t="s">
        <v>229</v>
      </c>
      <c r="D1386" s="22" t="s">
        <v>231</v>
      </c>
      <c r="E1386" s="22" t="s">
        <v>67</v>
      </c>
      <c r="F1386" s="22" t="s">
        <v>110</v>
      </c>
      <c r="G1386" s="25" t="s">
        <v>71</v>
      </c>
      <c r="H1386" s="22">
        <v>1</v>
      </c>
      <c r="I1386" s="22">
        <f t="shared" si="29"/>
        <v>0.05</v>
      </c>
      <c r="J1386" s="22">
        <v>39</v>
      </c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>
        <v>10</v>
      </c>
      <c r="V1386" s="22"/>
      <c r="W1386" s="22"/>
      <c r="X1386" s="22"/>
      <c r="Y1386" s="22"/>
      <c r="Z1386" s="22"/>
      <c r="AA1386" s="22"/>
      <c r="AB1386" s="22"/>
    </row>
    <row r="1387" spans="1:28" x14ac:dyDescent="0.25">
      <c r="A1387" s="24">
        <v>41612</v>
      </c>
      <c r="B1387" s="22">
        <v>1</v>
      </c>
      <c r="C1387" s="22" t="s">
        <v>229</v>
      </c>
      <c r="D1387" s="22" t="s">
        <v>231</v>
      </c>
      <c r="E1387" s="22" t="s">
        <v>67</v>
      </c>
      <c r="F1387" s="22" t="s">
        <v>110</v>
      </c>
      <c r="G1387" s="25" t="s">
        <v>71</v>
      </c>
      <c r="H1387" s="22">
        <v>1</v>
      </c>
      <c r="I1387" s="22">
        <f t="shared" si="29"/>
        <v>0.05</v>
      </c>
      <c r="J1387" s="22">
        <v>39</v>
      </c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>
        <v>10</v>
      </c>
      <c r="V1387" s="22"/>
      <c r="W1387" s="22"/>
      <c r="X1387" s="22"/>
      <c r="Y1387" s="22"/>
      <c r="Z1387" s="22"/>
      <c r="AA1387" s="22"/>
      <c r="AB1387" s="22"/>
    </row>
    <row r="1388" spans="1:28" x14ac:dyDescent="0.25">
      <c r="A1388" s="24">
        <v>41612</v>
      </c>
      <c r="B1388" s="22">
        <v>1</v>
      </c>
      <c r="C1388" s="22" t="s">
        <v>229</v>
      </c>
      <c r="D1388" s="22" t="s">
        <v>231</v>
      </c>
      <c r="E1388" s="22" t="s">
        <v>67</v>
      </c>
      <c r="F1388" s="22" t="s">
        <v>110</v>
      </c>
      <c r="G1388" s="25" t="s">
        <v>71</v>
      </c>
      <c r="H1388" s="22">
        <v>1</v>
      </c>
      <c r="I1388" s="22">
        <f t="shared" si="29"/>
        <v>0.05</v>
      </c>
      <c r="J1388" s="22">
        <v>39</v>
      </c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>
        <v>10</v>
      </c>
      <c r="V1388" s="22"/>
      <c r="W1388" s="22"/>
      <c r="X1388" s="22"/>
      <c r="Y1388" s="22"/>
      <c r="Z1388" s="22"/>
      <c r="AA1388" s="22"/>
      <c r="AB1388" s="22"/>
    </row>
    <row r="1389" spans="1:28" x14ac:dyDescent="0.25">
      <c r="A1389" s="24">
        <v>41612</v>
      </c>
      <c r="B1389" s="22">
        <v>1</v>
      </c>
      <c r="C1389" s="22" t="s">
        <v>229</v>
      </c>
      <c r="D1389" s="22" t="s">
        <v>231</v>
      </c>
      <c r="E1389" s="22" t="s">
        <v>67</v>
      </c>
      <c r="F1389" s="22" t="s">
        <v>110</v>
      </c>
      <c r="G1389" s="25" t="s">
        <v>71</v>
      </c>
      <c r="H1389" s="22">
        <v>1</v>
      </c>
      <c r="I1389" s="22">
        <f t="shared" si="29"/>
        <v>0.05</v>
      </c>
      <c r="J1389" s="22">
        <v>39</v>
      </c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>
        <v>15</v>
      </c>
      <c r="V1389" s="22"/>
      <c r="W1389" s="22"/>
      <c r="X1389" s="22"/>
      <c r="Y1389" s="22"/>
      <c r="Z1389" s="22"/>
      <c r="AA1389" s="22"/>
      <c r="AB1389" s="22"/>
    </row>
    <row r="1390" spans="1:28" x14ac:dyDescent="0.25">
      <c r="A1390" s="24">
        <v>41612</v>
      </c>
      <c r="B1390" s="22">
        <v>1</v>
      </c>
      <c r="C1390" s="22" t="s">
        <v>229</v>
      </c>
      <c r="D1390" s="22" t="s">
        <v>231</v>
      </c>
      <c r="E1390" s="22" t="s">
        <v>67</v>
      </c>
      <c r="F1390" s="22" t="s">
        <v>110</v>
      </c>
      <c r="G1390" s="25" t="s">
        <v>71</v>
      </c>
      <c r="H1390" s="22">
        <v>1</v>
      </c>
      <c r="I1390" s="22">
        <f t="shared" si="29"/>
        <v>0.05</v>
      </c>
      <c r="J1390" s="22">
        <v>39</v>
      </c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>
        <v>15</v>
      </c>
      <c r="V1390" s="22"/>
      <c r="W1390" s="22"/>
      <c r="X1390" s="22"/>
      <c r="Y1390" s="22"/>
      <c r="Z1390" s="22"/>
      <c r="AA1390" s="22"/>
      <c r="AB1390" s="22"/>
    </row>
    <row r="1391" spans="1:28" x14ac:dyDescent="0.25">
      <c r="A1391" s="24">
        <v>41612</v>
      </c>
      <c r="B1391" s="22">
        <v>1</v>
      </c>
      <c r="C1391" s="22" t="s">
        <v>229</v>
      </c>
      <c r="D1391" s="22" t="s">
        <v>231</v>
      </c>
      <c r="E1391" s="22" t="s">
        <v>67</v>
      </c>
      <c r="F1391" s="22" t="s">
        <v>110</v>
      </c>
      <c r="G1391" s="25" t="s">
        <v>71</v>
      </c>
      <c r="H1391" s="22">
        <v>1</v>
      </c>
      <c r="I1391" s="22">
        <f t="shared" si="29"/>
        <v>0.05</v>
      </c>
      <c r="J1391" s="22">
        <v>39</v>
      </c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>
        <v>15</v>
      </c>
      <c r="V1391" s="22"/>
      <c r="W1391" s="22"/>
      <c r="X1391" s="22"/>
      <c r="Y1391" s="22"/>
      <c r="Z1391" s="22"/>
      <c r="AA1391" s="22"/>
      <c r="AB1391" s="22"/>
    </row>
    <row r="1392" spans="1:28" x14ac:dyDescent="0.25">
      <c r="A1392" s="24">
        <v>41612</v>
      </c>
      <c r="B1392" s="22">
        <v>1</v>
      </c>
      <c r="C1392" s="22" t="s">
        <v>229</v>
      </c>
      <c r="D1392" s="22" t="s">
        <v>231</v>
      </c>
      <c r="E1392" s="22" t="s">
        <v>67</v>
      </c>
      <c r="F1392" s="22" t="s">
        <v>110</v>
      </c>
      <c r="G1392" s="25" t="s">
        <v>71</v>
      </c>
      <c r="H1392" s="22">
        <v>1</v>
      </c>
      <c r="I1392" s="22">
        <f t="shared" si="29"/>
        <v>0.05</v>
      </c>
      <c r="J1392" s="22">
        <v>39</v>
      </c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>
        <v>15</v>
      </c>
      <c r="V1392" s="22"/>
      <c r="W1392" s="22"/>
      <c r="X1392" s="22"/>
      <c r="Y1392" s="22"/>
      <c r="Z1392" s="22"/>
      <c r="AA1392" s="22"/>
      <c r="AB1392" s="22"/>
    </row>
    <row r="1393" spans="1:42" x14ac:dyDescent="0.25">
      <c r="A1393" s="24">
        <v>41612</v>
      </c>
      <c r="B1393" s="22">
        <v>1</v>
      </c>
      <c r="C1393" s="22" t="s">
        <v>229</v>
      </c>
      <c r="D1393" s="22" t="s">
        <v>231</v>
      </c>
      <c r="E1393" s="22" t="s">
        <v>67</v>
      </c>
      <c r="F1393" s="22" t="s">
        <v>110</v>
      </c>
      <c r="G1393" s="25" t="s">
        <v>71</v>
      </c>
      <c r="H1393" s="22">
        <v>1</v>
      </c>
      <c r="I1393" s="22">
        <f t="shared" si="29"/>
        <v>0.05</v>
      </c>
      <c r="J1393" s="22">
        <v>39</v>
      </c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>
        <v>15</v>
      </c>
      <c r="V1393" s="22"/>
      <c r="W1393" s="22"/>
      <c r="X1393" s="22"/>
      <c r="Y1393" s="22"/>
      <c r="Z1393" s="22"/>
      <c r="AA1393" s="22"/>
      <c r="AB1393" s="22"/>
    </row>
    <row r="1394" spans="1:42" x14ac:dyDescent="0.25">
      <c r="A1394" s="24">
        <v>41612</v>
      </c>
      <c r="B1394" s="132">
        <v>1</v>
      </c>
      <c r="C1394" s="22" t="s">
        <v>229</v>
      </c>
      <c r="D1394" s="132" t="s">
        <v>231</v>
      </c>
      <c r="E1394" s="132" t="s">
        <v>67</v>
      </c>
      <c r="F1394" s="132" t="s">
        <v>110</v>
      </c>
      <c r="G1394" s="139" t="s">
        <v>71</v>
      </c>
      <c r="H1394" s="132">
        <v>1</v>
      </c>
      <c r="I1394" s="22">
        <f t="shared" si="29"/>
        <v>0.05</v>
      </c>
      <c r="J1394" s="22">
        <v>39</v>
      </c>
      <c r="K1394" s="22"/>
      <c r="L1394" s="22"/>
      <c r="M1394" s="22"/>
      <c r="N1394" s="22"/>
      <c r="O1394" s="22"/>
      <c r="P1394" s="22"/>
      <c r="Q1394" s="132"/>
      <c r="R1394" s="22"/>
      <c r="S1394" s="22"/>
      <c r="T1394" s="22"/>
      <c r="U1394" s="22">
        <v>15</v>
      </c>
      <c r="V1394" s="22"/>
      <c r="W1394" s="22"/>
      <c r="X1394" s="22"/>
      <c r="Y1394" s="22"/>
      <c r="Z1394" s="22"/>
      <c r="AA1394" s="22"/>
      <c r="AB1394" s="22"/>
      <c r="AD1394" s="47"/>
      <c r="AE1394" s="47"/>
      <c r="AF1394" s="47"/>
      <c r="AG1394" s="47"/>
      <c r="AH1394" s="47"/>
      <c r="AI1394" s="47"/>
      <c r="AJ1394" s="47"/>
      <c r="AK1394" s="47"/>
      <c r="AL1394" s="47"/>
      <c r="AM1394" s="47"/>
      <c r="AN1394" s="47"/>
      <c r="AO1394" s="47"/>
      <c r="AP1394" s="47"/>
    </row>
    <row r="1395" spans="1:42" x14ac:dyDescent="0.25">
      <c r="A1395" s="24">
        <v>41612</v>
      </c>
      <c r="B1395" s="22">
        <v>1</v>
      </c>
      <c r="C1395" s="22" t="s">
        <v>229</v>
      </c>
      <c r="D1395" s="22" t="s">
        <v>231</v>
      </c>
      <c r="E1395" s="22" t="s">
        <v>67</v>
      </c>
      <c r="F1395" s="22" t="s">
        <v>110</v>
      </c>
      <c r="G1395" s="25" t="s">
        <v>71</v>
      </c>
      <c r="H1395" s="22">
        <v>1</v>
      </c>
      <c r="I1395" s="22">
        <f t="shared" si="29"/>
        <v>0.05</v>
      </c>
      <c r="J1395" s="22">
        <v>39</v>
      </c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>
        <v>15</v>
      </c>
      <c r="V1395" s="22"/>
      <c r="W1395" s="22"/>
      <c r="X1395" s="22"/>
      <c r="Y1395" s="22"/>
      <c r="Z1395" s="22"/>
      <c r="AA1395" s="22"/>
      <c r="AB1395" s="22"/>
    </row>
    <row r="1396" spans="1:42" x14ac:dyDescent="0.25">
      <c r="A1396" s="24">
        <v>41612</v>
      </c>
      <c r="B1396" s="22">
        <v>1</v>
      </c>
      <c r="C1396" s="22" t="s">
        <v>229</v>
      </c>
      <c r="D1396" s="22" t="s">
        <v>231</v>
      </c>
      <c r="E1396" s="22" t="s">
        <v>67</v>
      </c>
      <c r="F1396" s="22" t="s">
        <v>110</v>
      </c>
      <c r="G1396" s="25" t="s">
        <v>71</v>
      </c>
      <c r="H1396" s="22">
        <v>1</v>
      </c>
      <c r="I1396" s="22">
        <f t="shared" si="29"/>
        <v>0.05</v>
      </c>
      <c r="J1396" s="22">
        <v>39</v>
      </c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>
        <v>15</v>
      </c>
      <c r="V1396" s="22"/>
      <c r="W1396" s="22"/>
      <c r="X1396" s="22"/>
      <c r="Y1396" s="22"/>
      <c r="Z1396" s="22"/>
      <c r="AA1396" s="22"/>
      <c r="AB1396" s="22"/>
    </row>
    <row r="1397" spans="1:42" x14ac:dyDescent="0.25">
      <c r="A1397" s="24">
        <v>41612</v>
      </c>
      <c r="B1397" s="22">
        <v>1</v>
      </c>
      <c r="C1397" s="22" t="s">
        <v>229</v>
      </c>
      <c r="D1397" s="22" t="s">
        <v>231</v>
      </c>
      <c r="E1397" s="22" t="s">
        <v>67</v>
      </c>
      <c r="F1397" s="22" t="s">
        <v>110</v>
      </c>
      <c r="G1397" s="25" t="s">
        <v>71</v>
      </c>
      <c r="H1397" s="22">
        <v>1</v>
      </c>
      <c r="I1397" s="22">
        <f t="shared" si="29"/>
        <v>0.05</v>
      </c>
      <c r="J1397" s="22">
        <v>39</v>
      </c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>
        <v>15</v>
      </c>
      <c r="V1397" s="22"/>
      <c r="W1397" s="22"/>
      <c r="X1397" s="22"/>
      <c r="Y1397" s="22"/>
      <c r="Z1397" s="22"/>
      <c r="AA1397" s="22"/>
      <c r="AB1397" s="22"/>
    </row>
    <row r="1398" spans="1:42" x14ac:dyDescent="0.25">
      <c r="A1398" s="24">
        <v>41612</v>
      </c>
      <c r="B1398" s="22">
        <v>1</v>
      </c>
      <c r="C1398" s="22" t="s">
        <v>229</v>
      </c>
      <c r="D1398" s="22" t="s">
        <v>231</v>
      </c>
      <c r="E1398" s="22" t="s">
        <v>67</v>
      </c>
      <c r="F1398" s="22" t="s">
        <v>110</v>
      </c>
      <c r="G1398" s="25" t="s">
        <v>71</v>
      </c>
      <c r="H1398" s="22">
        <v>1</v>
      </c>
      <c r="I1398" s="22">
        <f t="shared" si="29"/>
        <v>0.05</v>
      </c>
      <c r="J1398" s="22">
        <v>39</v>
      </c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>
        <v>15</v>
      </c>
      <c r="V1398" s="22"/>
      <c r="W1398" s="22"/>
      <c r="X1398" s="22"/>
      <c r="Y1398" s="22"/>
      <c r="Z1398" s="22"/>
      <c r="AA1398" s="22"/>
      <c r="AB1398" s="22"/>
    </row>
    <row r="1399" spans="1:42" x14ac:dyDescent="0.25">
      <c r="A1399" s="24">
        <v>41612</v>
      </c>
      <c r="B1399" s="22">
        <v>1</v>
      </c>
      <c r="C1399" s="22" t="s">
        <v>229</v>
      </c>
      <c r="D1399" s="22" t="s">
        <v>231</v>
      </c>
      <c r="E1399" s="22" t="s">
        <v>67</v>
      </c>
      <c r="F1399" s="22" t="s">
        <v>110</v>
      </c>
      <c r="G1399" s="25" t="s">
        <v>71</v>
      </c>
      <c r="H1399" s="22">
        <v>1</v>
      </c>
      <c r="I1399" s="22">
        <f t="shared" si="29"/>
        <v>0.05</v>
      </c>
      <c r="J1399" s="22">
        <v>39</v>
      </c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>
        <v>15</v>
      </c>
      <c r="V1399" s="22"/>
      <c r="W1399" s="22"/>
      <c r="X1399" s="22"/>
      <c r="Y1399" s="22"/>
      <c r="Z1399" s="22"/>
      <c r="AA1399" s="22"/>
      <c r="AB1399" s="22"/>
    </row>
    <row r="1400" spans="1:42" x14ac:dyDescent="0.25">
      <c r="A1400" s="24">
        <v>41612</v>
      </c>
      <c r="B1400" s="22">
        <v>1</v>
      </c>
      <c r="C1400" s="22" t="s">
        <v>229</v>
      </c>
      <c r="D1400" s="22" t="s">
        <v>231</v>
      </c>
      <c r="E1400" s="22" t="s">
        <v>67</v>
      </c>
      <c r="F1400" s="22" t="s">
        <v>110</v>
      </c>
      <c r="G1400" s="25" t="s">
        <v>71</v>
      </c>
      <c r="H1400" s="22">
        <v>1</v>
      </c>
      <c r="I1400" s="22">
        <f t="shared" si="29"/>
        <v>0.05</v>
      </c>
      <c r="J1400" s="22">
        <v>39</v>
      </c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>
        <v>15</v>
      </c>
      <c r="V1400" s="22"/>
      <c r="W1400" s="22"/>
      <c r="X1400" s="22"/>
      <c r="Y1400" s="22"/>
      <c r="Z1400" s="22"/>
      <c r="AA1400" s="22"/>
      <c r="AB1400" s="22"/>
    </row>
    <row r="1401" spans="1:42" x14ac:dyDescent="0.25">
      <c r="A1401" s="24">
        <v>41612</v>
      </c>
      <c r="B1401" s="22">
        <v>1</v>
      </c>
      <c r="C1401" s="22" t="s">
        <v>229</v>
      </c>
      <c r="D1401" s="22" t="s">
        <v>231</v>
      </c>
      <c r="E1401" s="22" t="s">
        <v>67</v>
      </c>
      <c r="F1401" s="22" t="s">
        <v>110</v>
      </c>
      <c r="G1401" s="25" t="s">
        <v>71</v>
      </c>
      <c r="H1401" s="22">
        <v>1</v>
      </c>
      <c r="I1401" s="22">
        <f t="shared" si="29"/>
        <v>0.05</v>
      </c>
      <c r="J1401" s="22">
        <v>39</v>
      </c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>
        <v>15</v>
      </c>
      <c r="V1401" s="22"/>
      <c r="W1401" s="22"/>
      <c r="X1401" s="22"/>
      <c r="Y1401" s="22"/>
      <c r="Z1401" s="22"/>
      <c r="AA1401" s="22"/>
      <c r="AB1401" s="22"/>
      <c r="AC1401" s="47"/>
    </row>
    <row r="1402" spans="1:42" x14ac:dyDescent="0.25">
      <c r="A1402" s="24">
        <v>41612</v>
      </c>
      <c r="B1402" s="22">
        <v>1</v>
      </c>
      <c r="C1402" s="22" t="s">
        <v>229</v>
      </c>
      <c r="D1402" s="22" t="s">
        <v>231</v>
      </c>
      <c r="E1402" s="22" t="s">
        <v>67</v>
      </c>
      <c r="F1402" s="22" t="s">
        <v>110</v>
      </c>
      <c r="G1402" s="25" t="s">
        <v>71</v>
      </c>
      <c r="H1402" s="22">
        <v>1</v>
      </c>
      <c r="I1402" s="22">
        <f t="shared" si="29"/>
        <v>0.05</v>
      </c>
      <c r="J1402" s="22">
        <v>39</v>
      </c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>
        <v>15</v>
      </c>
      <c r="V1402" s="22"/>
      <c r="W1402" s="22"/>
      <c r="X1402" s="22"/>
      <c r="Y1402" s="22"/>
      <c r="Z1402" s="22"/>
      <c r="AA1402" s="22"/>
      <c r="AB1402" s="22"/>
    </row>
    <row r="1403" spans="1:42" x14ac:dyDescent="0.25">
      <c r="A1403" s="24">
        <v>41612</v>
      </c>
      <c r="B1403" s="22">
        <v>1</v>
      </c>
      <c r="C1403" s="22" t="s">
        <v>229</v>
      </c>
      <c r="D1403" s="22" t="s">
        <v>231</v>
      </c>
      <c r="E1403" s="22" t="s">
        <v>67</v>
      </c>
      <c r="F1403" s="22" t="s">
        <v>110</v>
      </c>
      <c r="G1403" s="25" t="s">
        <v>71</v>
      </c>
      <c r="H1403" s="22">
        <v>1</v>
      </c>
      <c r="I1403" s="22">
        <f t="shared" si="29"/>
        <v>0.05</v>
      </c>
      <c r="J1403" s="22">
        <v>39</v>
      </c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>
        <v>20</v>
      </c>
      <c r="V1403" s="22"/>
      <c r="W1403" s="22"/>
      <c r="X1403" s="22"/>
      <c r="Y1403" s="22"/>
      <c r="Z1403" s="22"/>
      <c r="AA1403" s="22"/>
      <c r="AB1403" s="22"/>
    </row>
    <row r="1404" spans="1:42" x14ac:dyDescent="0.25">
      <c r="A1404" s="24">
        <v>41612</v>
      </c>
      <c r="B1404" s="22">
        <v>1</v>
      </c>
      <c r="C1404" s="22" t="s">
        <v>229</v>
      </c>
      <c r="D1404" s="22" t="s">
        <v>231</v>
      </c>
      <c r="E1404" s="22" t="s">
        <v>67</v>
      </c>
      <c r="F1404" s="22" t="s">
        <v>110</v>
      </c>
      <c r="G1404" s="25" t="s">
        <v>71</v>
      </c>
      <c r="H1404" s="22">
        <v>1</v>
      </c>
      <c r="I1404" s="22">
        <f t="shared" si="29"/>
        <v>0.05</v>
      </c>
      <c r="J1404" s="22">
        <v>39</v>
      </c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>
        <v>20</v>
      </c>
      <c r="V1404" s="22"/>
      <c r="W1404" s="22"/>
      <c r="X1404" s="22"/>
      <c r="Y1404" s="22"/>
      <c r="Z1404" s="22"/>
      <c r="AA1404" s="22"/>
      <c r="AB1404" s="22"/>
    </row>
    <row r="1405" spans="1:42" x14ac:dyDescent="0.25">
      <c r="A1405" s="24">
        <v>41612</v>
      </c>
      <c r="B1405" s="22">
        <v>1</v>
      </c>
      <c r="C1405" s="22" t="s">
        <v>229</v>
      </c>
      <c r="D1405" s="22" t="s">
        <v>231</v>
      </c>
      <c r="E1405" s="22" t="s">
        <v>67</v>
      </c>
      <c r="F1405" s="22" t="s">
        <v>110</v>
      </c>
      <c r="G1405" s="25" t="s">
        <v>71</v>
      </c>
      <c r="H1405" s="22">
        <v>1</v>
      </c>
      <c r="I1405" s="22">
        <f t="shared" si="29"/>
        <v>0.05</v>
      </c>
      <c r="J1405" s="22">
        <v>39</v>
      </c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>
        <v>25</v>
      </c>
      <c r="V1405" s="22"/>
      <c r="W1405" s="22"/>
      <c r="X1405" s="22"/>
      <c r="Y1405" s="22"/>
      <c r="Z1405" s="22"/>
      <c r="AA1405" s="22"/>
      <c r="AB1405" s="22"/>
    </row>
    <row r="1406" spans="1:42" x14ac:dyDescent="0.25">
      <c r="A1406" s="24">
        <v>41612</v>
      </c>
      <c r="B1406" s="22">
        <v>1</v>
      </c>
      <c r="C1406" s="22" t="s">
        <v>229</v>
      </c>
      <c r="D1406" s="22" t="s">
        <v>231</v>
      </c>
      <c r="E1406" s="22" t="s">
        <v>67</v>
      </c>
      <c r="F1406" s="22" t="s">
        <v>110</v>
      </c>
      <c r="G1406" s="25" t="s">
        <v>71</v>
      </c>
      <c r="H1406" s="22">
        <v>1</v>
      </c>
      <c r="I1406" s="22">
        <f t="shared" si="29"/>
        <v>0.05</v>
      </c>
      <c r="J1406" s="22">
        <v>39</v>
      </c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>
        <v>25</v>
      </c>
      <c r="V1406" s="22"/>
      <c r="W1406" s="22"/>
      <c r="X1406" s="22"/>
      <c r="Y1406" s="22"/>
      <c r="Z1406" s="22"/>
      <c r="AA1406" s="22"/>
      <c r="AB1406" s="22"/>
    </row>
    <row r="1407" spans="1:42" x14ac:dyDescent="0.25">
      <c r="A1407" s="24">
        <v>41612</v>
      </c>
      <c r="B1407" s="22">
        <v>1</v>
      </c>
      <c r="C1407" s="22" t="s">
        <v>229</v>
      </c>
      <c r="D1407" s="22" t="s">
        <v>231</v>
      </c>
      <c r="E1407" s="22" t="s">
        <v>67</v>
      </c>
      <c r="F1407" s="22" t="s">
        <v>110</v>
      </c>
      <c r="G1407" s="25" t="s">
        <v>71</v>
      </c>
      <c r="H1407" s="22">
        <v>1</v>
      </c>
      <c r="I1407" s="22">
        <f t="shared" si="29"/>
        <v>0.05</v>
      </c>
      <c r="J1407" s="22">
        <v>39</v>
      </c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>
        <v>25</v>
      </c>
      <c r="V1407" s="22"/>
      <c r="W1407" s="22"/>
      <c r="X1407" s="22"/>
      <c r="Y1407" s="22"/>
      <c r="Z1407" s="22"/>
      <c r="AA1407" s="22"/>
      <c r="AB1407" s="22"/>
    </row>
    <row r="1408" spans="1:42" x14ac:dyDescent="0.25">
      <c r="A1408" s="24">
        <v>41612</v>
      </c>
      <c r="B1408" s="22">
        <v>1</v>
      </c>
      <c r="C1408" s="22" t="s">
        <v>229</v>
      </c>
      <c r="D1408" s="22" t="s">
        <v>231</v>
      </c>
      <c r="E1408" s="22" t="s">
        <v>67</v>
      </c>
      <c r="F1408" s="22" t="s">
        <v>110</v>
      </c>
      <c r="G1408" s="25" t="s">
        <v>71</v>
      </c>
      <c r="H1408" s="22">
        <v>1</v>
      </c>
      <c r="I1408" s="22">
        <f t="shared" si="29"/>
        <v>0.05</v>
      </c>
      <c r="J1408" s="22">
        <v>39</v>
      </c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>
        <v>25</v>
      </c>
      <c r="V1408" s="22"/>
      <c r="W1408" s="22"/>
      <c r="X1408" s="22"/>
      <c r="Y1408" s="22"/>
      <c r="Z1408" s="22"/>
      <c r="AA1408" s="22"/>
      <c r="AB1408" s="22"/>
    </row>
    <row r="1409" spans="1:28" x14ac:dyDescent="0.25">
      <c r="A1409" s="24">
        <v>41612</v>
      </c>
      <c r="B1409" s="22">
        <v>1</v>
      </c>
      <c r="C1409" s="22" t="s">
        <v>229</v>
      </c>
      <c r="D1409" s="22" t="s">
        <v>231</v>
      </c>
      <c r="E1409" s="22" t="s">
        <v>67</v>
      </c>
      <c r="F1409" s="22" t="s">
        <v>110</v>
      </c>
      <c r="G1409" s="25" t="s">
        <v>71</v>
      </c>
      <c r="H1409" s="22">
        <v>1</v>
      </c>
      <c r="I1409" s="22">
        <f t="shared" si="29"/>
        <v>0.05</v>
      </c>
      <c r="J1409" s="22">
        <v>39</v>
      </c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>
        <v>25</v>
      </c>
      <c r="V1409" s="22"/>
      <c r="W1409" s="22"/>
      <c r="X1409" s="22"/>
      <c r="Y1409" s="22"/>
      <c r="Z1409" s="22"/>
      <c r="AA1409" s="22"/>
      <c r="AB1409" s="22"/>
    </row>
    <row r="1410" spans="1:28" x14ac:dyDescent="0.25">
      <c r="A1410" s="24">
        <v>41612</v>
      </c>
      <c r="B1410" s="22">
        <v>1</v>
      </c>
      <c r="C1410" s="22" t="s">
        <v>229</v>
      </c>
      <c r="D1410" s="22" t="s">
        <v>231</v>
      </c>
      <c r="E1410" s="22" t="s">
        <v>67</v>
      </c>
      <c r="F1410" s="22" t="s">
        <v>110</v>
      </c>
      <c r="G1410" s="25" t="s">
        <v>71</v>
      </c>
      <c r="H1410" s="22">
        <v>1</v>
      </c>
      <c r="I1410" s="22">
        <f t="shared" ref="I1410:I1473" si="30">H1410/20</f>
        <v>0.05</v>
      </c>
      <c r="J1410" s="22">
        <v>39</v>
      </c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>
        <v>25</v>
      </c>
      <c r="V1410" s="22"/>
      <c r="W1410" s="22"/>
      <c r="X1410" s="22"/>
      <c r="Y1410" s="22"/>
      <c r="Z1410" s="22"/>
      <c r="AA1410" s="22"/>
      <c r="AB1410" s="22"/>
    </row>
    <row r="1411" spans="1:28" x14ac:dyDescent="0.25">
      <c r="A1411" s="24">
        <v>41612</v>
      </c>
      <c r="B1411" s="22">
        <v>1</v>
      </c>
      <c r="C1411" s="22" t="s">
        <v>229</v>
      </c>
      <c r="D1411" s="22" t="s">
        <v>231</v>
      </c>
      <c r="E1411" s="22" t="s">
        <v>67</v>
      </c>
      <c r="F1411" s="22" t="s">
        <v>110</v>
      </c>
      <c r="G1411" s="25" t="s">
        <v>71</v>
      </c>
      <c r="H1411" s="22">
        <v>1</v>
      </c>
      <c r="I1411" s="22">
        <f t="shared" si="30"/>
        <v>0.05</v>
      </c>
      <c r="J1411" s="22">
        <v>39</v>
      </c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>
        <v>25</v>
      </c>
      <c r="V1411" s="22"/>
      <c r="W1411" s="22"/>
      <c r="X1411" s="22"/>
      <c r="Y1411" s="22"/>
      <c r="Z1411" s="22"/>
      <c r="AA1411" s="22"/>
      <c r="AB1411" s="22"/>
    </row>
    <row r="1412" spans="1:28" x14ac:dyDescent="0.25">
      <c r="A1412" s="24">
        <v>41612</v>
      </c>
      <c r="B1412" s="22">
        <v>1</v>
      </c>
      <c r="C1412" s="22" t="s">
        <v>229</v>
      </c>
      <c r="D1412" s="22" t="s">
        <v>231</v>
      </c>
      <c r="E1412" s="22" t="s">
        <v>67</v>
      </c>
      <c r="F1412" s="22" t="s">
        <v>110</v>
      </c>
      <c r="G1412" s="25" t="s">
        <v>71</v>
      </c>
      <c r="H1412" s="22">
        <v>1</v>
      </c>
      <c r="I1412" s="22">
        <f t="shared" si="30"/>
        <v>0.05</v>
      </c>
      <c r="J1412" s="22">
        <v>39</v>
      </c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>
        <v>30</v>
      </c>
      <c r="V1412" s="22"/>
      <c r="W1412" s="22"/>
      <c r="X1412" s="22"/>
      <c r="Y1412" s="22"/>
      <c r="Z1412" s="22"/>
      <c r="AA1412" s="22"/>
      <c r="AB1412" s="22"/>
    </row>
    <row r="1413" spans="1:28" x14ac:dyDescent="0.25">
      <c r="A1413" s="24">
        <v>41612</v>
      </c>
      <c r="B1413" s="22">
        <v>1</v>
      </c>
      <c r="C1413" s="22" t="s">
        <v>229</v>
      </c>
      <c r="D1413" s="22" t="s">
        <v>231</v>
      </c>
      <c r="E1413" s="22" t="s">
        <v>67</v>
      </c>
      <c r="F1413" s="22" t="s">
        <v>110</v>
      </c>
      <c r="G1413" s="25" t="s">
        <v>71</v>
      </c>
      <c r="H1413" s="22">
        <v>1</v>
      </c>
      <c r="I1413" s="22">
        <f t="shared" si="30"/>
        <v>0.05</v>
      </c>
      <c r="J1413" s="22">
        <v>39</v>
      </c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>
        <v>30</v>
      </c>
      <c r="V1413" s="22"/>
      <c r="W1413" s="22"/>
      <c r="X1413" s="22"/>
      <c r="Y1413" s="22"/>
      <c r="Z1413" s="22"/>
      <c r="AA1413" s="22"/>
      <c r="AB1413" s="22"/>
    </row>
    <row r="1414" spans="1:28" x14ac:dyDescent="0.25">
      <c r="A1414" s="24">
        <v>41612</v>
      </c>
      <c r="B1414" s="22">
        <v>1</v>
      </c>
      <c r="C1414" s="22" t="s">
        <v>229</v>
      </c>
      <c r="D1414" s="22" t="s">
        <v>231</v>
      </c>
      <c r="E1414" s="22" t="s">
        <v>67</v>
      </c>
      <c r="F1414" s="22" t="s">
        <v>110</v>
      </c>
      <c r="G1414" s="25" t="s">
        <v>71</v>
      </c>
      <c r="H1414" s="22">
        <v>1</v>
      </c>
      <c r="I1414" s="22">
        <f t="shared" si="30"/>
        <v>0.05</v>
      </c>
      <c r="J1414" s="22">
        <v>39</v>
      </c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>
        <v>35</v>
      </c>
      <c r="V1414" s="22"/>
      <c r="W1414" s="22"/>
      <c r="X1414" s="22"/>
      <c r="Y1414" s="22"/>
      <c r="Z1414" s="22"/>
      <c r="AA1414" s="22"/>
      <c r="AB1414" s="22"/>
    </row>
    <row r="1415" spans="1:28" x14ac:dyDescent="0.25">
      <c r="A1415" s="24">
        <v>41612</v>
      </c>
      <c r="B1415" s="22">
        <v>1</v>
      </c>
      <c r="C1415" s="22" t="s">
        <v>229</v>
      </c>
      <c r="D1415" s="22" t="s">
        <v>231</v>
      </c>
      <c r="E1415" s="22" t="s">
        <v>67</v>
      </c>
      <c r="F1415" s="22" t="s">
        <v>110</v>
      </c>
      <c r="G1415" s="25" t="s">
        <v>71</v>
      </c>
      <c r="H1415" s="22">
        <v>1</v>
      </c>
      <c r="I1415" s="22">
        <f t="shared" si="30"/>
        <v>0.05</v>
      </c>
      <c r="J1415" s="22">
        <v>39</v>
      </c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>
        <v>35</v>
      </c>
      <c r="V1415" s="22"/>
      <c r="W1415" s="22"/>
      <c r="X1415" s="22"/>
      <c r="Y1415" s="22"/>
      <c r="Z1415" s="22"/>
      <c r="AA1415" s="22"/>
      <c r="AB1415" s="22"/>
    </row>
    <row r="1416" spans="1:28" x14ac:dyDescent="0.25">
      <c r="A1416" s="24">
        <v>41612</v>
      </c>
      <c r="B1416" s="22">
        <v>1</v>
      </c>
      <c r="C1416" s="22" t="s">
        <v>229</v>
      </c>
      <c r="D1416" s="22" t="s">
        <v>231</v>
      </c>
      <c r="E1416" s="22" t="s">
        <v>67</v>
      </c>
      <c r="F1416" s="22" t="s">
        <v>110</v>
      </c>
      <c r="G1416" s="25" t="s">
        <v>71</v>
      </c>
      <c r="H1416" s="22">
        <v>1</v>
      </c>
      <c r="I1416" s="22">
        <f t="shared" si="30"/>
        <v>0.05</v>
      </c>
      <c r="J1416" s="22">
        <v>39</v>
      </c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>
        <v>35</v>
      </c>
      <c r="V1416" s="22"/>
      <c r="W1416" s="22"/>
      <c r="X1416" s="22"/>
      <c r="Y1416" s="22"/>
      <c r="Z1416" s="22"/>
      <c r="AA1416" s="22"/>
      <c r="AB1416" s="22"/>
    </row>
    <row r="1417" spans="1:28" x14ac:dyDescent="0.25">
      <c r="A1417" s="24">
        <v>41612</v>
      </c>
      <c r="B1417" s="22">
        <v>1</v>
      </c>
      <c r="C1417" s="22" t="s">
        <v>229</v>
      </c>
      <c r="D1417" s="22" t="s">
        <v>231</v>
      </c>
      <c r="E1417" s="22" t="s">
        <v>67</v>
      </c>
      <c r="F1417" s="22" t="s">
        <v>110</v>
      </c>
      <c r="G1417" s="25" t="s">
        <v>71</v>
      </c>
      <c r="H1417" s="22">
        <v>1</v>
      </c>
      <c r="I1417" s="22">
        <f t="shared" si="30"/>
        <v>0.05</v>
      </c>
      <c r="J1417" s="22">
        <v>39</v>
      </c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>
        <v>35</v>
      </c>
      <c r="V1417" s="22"/>
      <c r="W1417" s="22"/>
      <c r="X1417" s="22"/>
      <c r="Y1417" s="22"/>
      <c r="Z1417" s="22"/>
      <c r="AA1417" s="22"/>
      <c r="AB1417" s="22"/>
    </row>
    <row r="1418" spans="1:28" x14ac:dyDescent="0.25">
      <c r="A1418" s="24">
        <v>41612</v>
      </c>
      <c r="B1418" s="22">
        <v>1</v>
      </c>
      <c r="C1418" s="22" t="s">
        <v>229</v>
      </c>
      <c r="D1418" s="22" t="s">
        <v>231</v>
      </c>
      <c r="E1418" s="22" t="s">
        <v>67</v>
      </c>
      <c r="F1418" s="22" t="s">
        <v>110</v>
      </c>
      <c r="G1418" s="25" t="s">
        <v>71</v>
      </c>
      <c r="H1418" s="22">
        <v>1</v>
      </c>
      <c r="I1418" s="22">
        <f t="shared" si="30"/>
        <v>0.05</v>
      </c>
      <c r="J1418" s="22">
        <v>39</v>
      </c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>
        <v>40</v>
      </c>
      <c r="V1418" s="22"/>
      <c r="W1418" s="22"/>
      <c r="X1418" s="22"/>
      <c r="Y1418" s="22"/>
      <c r="Z1418" s="22"/>
      <c r="AA1418" s="22"/>
      <c r="AB1418" s="22"/>
    </row>
    <row r="1419" spans="1:28" x14ac:dyDescent="0.25">
      <c r="A1419" s="24">
        <v>41612</v>
      </c>
      <c r="B1419" s="22">
        <v>1</v>
      </c>
      <c r="C1419" s="22" t="s">
        <v>229</v>
      </c>
      <c r="D1419" s="22" t="s">
        <v>231</v>
      </c>
      <c r="E1419" s="22" t="s">
        <v>67</v>
      </c>
      <c r="F1419" s="22" t="s">
        <v>110</v>
      </c>
      <c r="G1419" s="25" t="s">
        <v>71</v>
      </c>
      <c r="H1419" s="22">
        <v>1</v>
      </c>
      <c r="I1419" s="22">
        <f t="shared" si="30"/>
        <v>0.05</v>
      </c>
      <c r="J1419" s="22">
        <v>39</v>
      </c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>
        <v>40</v>
      </c>
      <c r="V1419" s="22"/>
      <c r="W1419" s="22"/>
      <c r="X1419" s="22"/>
      <c r="Y1419" s="22"/>
      <c r="Z1419" s="22"/>
      <c r="AA1419" s="22"/>
      <c r="AB1419" s="22"/>
    </row>
    <row r="1420" spans="1:28" x14ac:dyDescent="0.25">
      <c r="A1420" s="24">
        <v>41612</v>
      </c>
      <c r="B1420" s="22">
        <v>1</v>
      </c>
      <c r="C1420" s="22" t="s">
        <v>229</v>
      </c>
      <c r="D1420" s="22" t="s">
        <v>231</v>
      </c>
      <c r="E1420" s="22" t="s">
        <v>67</v>
      </c>
      <c r="F1420" s="22" t="s">
        <v>110</v>
      </c>
      <c r="G1420" s="25" t="s">
        <v>71</v>
      </c>
      <c r="H1420" s="22">
        <v>1</v>
      </c>
      <c r="I1420" s="22">
        <f t="shared" si="30"/>
        <v>0.05</v>
      </c>
      <c r="J1420" s="22">
        <v>39</v>
      </c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>
        <v>40</v>
      </c>
      <c r="V1420" s="22"/>
      <c r="W1420" s="22"/>
      <c r="X1420" s="22"/>
      <c r="Y1420" s="22"/>
      <c r="Z1420" s="22"/>
      <c r="AA1420" s="22"/>
      <c r="AB1420" s="22"/>
    </row>
    <row r="1421" spans="1:28" x14ac:dyDescent="0.25">
      <c r="A1421" s="24">
        <v>41612</v>
      </c>
      <c r="B1421" s="22">
        <v>1</v>
      </c>
      <c r="C1421" s="22" t="s">
        <v>229</v>
      </c>
      <c r="D1421" s="22" t="s">
        <v>231</v>
      </c>
      <c r="E1421" s="22" t="s">
        <v>67</v>
      </c>
      <c r="F1421" s="22" t="s">
        <v>110</v>
      </c>
      <c r="G1421" s="25" t="s">
        <v>71</v>
      </c>
      <c r="H1421" s="22">
        <v>1</v>
      </c>
      <c r="I1421" s="22">
        <f t="shared" si="30"/>
        <v>0.05</v>
      </c>
      <c r="J1421" s="22">
        <v>39</v>
      </c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>
        <v>40</v>
      </c>
      <c r="V1421" s="22"/>
      <c r="W1421" s="22"/>
      <c r="X1421" s="22"/>
      <c r="Y1421" s="22"/>
      <c r="Z1421" s="22"/>
      <c r="AA1421" s="22"/>
      <c r="AB1421" s="22"/>
    </row>
    <row r="1422" spans="1:28" x14ac:dyDescent="0.25">
      <c r="A1422" s="24">
        <v>41612</v>
      </c>
      <c r="B1422" s="22">
        <v>1</v>
      </c>
      <c r="C1422" s="22" t="s">
        <v>229</v>
      </c>
      <c r="D1422" s="22" t="s">
        <v>231</v>
      </c>
      <c r="E1422" s="22" t="s">
        <v>67</v>
      </c>
      <c r="F1422" s="22" t="s">
        <v>110</v>
      </c>
      <c r="G1422" s="25" t="s">
        <v>71</v>
      </c>
      <c r="H1422" s="22">
        <v>1</v>
      </c>
      <c r="I1422" s="22">
        <f t="shared" si="30"/>
        <v>0.05</v>
      </c>
      <c r="J1422" s="22">
        <v>39</v>
      </c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>
        <v>40</v>
      </c>
      <c r="V1422" s="22"/>
      <c r="W1422" s="22"/>
      <c r="X1422" s="22"/>
      <c r="Y1422" s="22"/>
      <c r="Z1422" s="22"/>
      <c r="AA1422" s="22"/>
      <c r="AB1422" s="22"/>
    </row>
    <row r="1423" spans="1:28" x14ac:dyDescent="0.25">
      <c r="A1423" s="24">
        <v>41612</v>
      </c>
      <c r="B1423" s="22">
        <v>1</v>
      </c>
      <c r="C1423" s="22" t="s">
        <v>229</v>
      </c>
      <c r="D1423" s="22" t="s">
        <v>231</v>
      </c>
      <c r="E1423" s="22" t="s">
        <v>67</v>
      </c>
      <c r="F1423" s="22" t="s">
        <v>110</v>
      </c>
      <c r="G1423" s="25" t="s">
        <v>71</v>
      </c>
      <c r="H1423" s="22">
        <v>1</v>
      </c>
      <c r="I1423" s="22">
        <f t="shared" si="30"/>
        <v>0.05</v>
      </c>
      <c r="J1423" s="22">
        <v>39</v>
      </c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>
        <v>40</v>
      </c>
      <c r="V1423" s="22"/>
      <c r="W1423" s="22"/>
      <c r="X1423" s="22"/>
      <c r="Y1423" s="22"/>
      <c r="Z1423" s="22"/>
      <c r="AA1423" s="22"/>
      <c r="AB1423" s="22"/>
    </row>
    <row r="1424" spans="1:28" x14ac:dyDescent="0.25">
      <c r="A1424" s="24">
        <v>41612</v>
      </c>
      <c r="B1424" s="22">
        <v>1</v>
      </c>
      <c r="C1424" s="22" t="s">
        <v>229</v>
      </c>
      <c r="D1424" s="22" t="s">
        <v>231</v>
      </c>
      <c r="E1424" s="22" t="s">
        <v>67</v>
      </c>
      <c r="F1424" s="22" t="s">
        <v>110</v>
      </c>
      <c r="G1424" s="25" t="s">
        <v>71</v>
      </c>
      <c r="H1424" s="22">
        <v>1</v>
      </c>
      <c r="I1424" s="22">
        <f t="shared" si="30"/>
        <v>0.05</v>
      </c>
      <c r="J1424" s="22">
        <v>39</v>
      </c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>
        <v>40</v>
      </c>
      <c r="V1424" s="22"/>
      <c r="W1424" s="22"/>
      <c r="X1424" s="22"/>
      <c r="Y1424" s="22"/>
      <c r="Z1424" s="22"/>
      <c r="AA1424" s="22"/>
      <c r="AB1424" s="22"/>
    </row>
    <row r="1425" spans="1:28" x14ac:dyDescent="0.25">
      <c r="A1425" s="24">
        <v>41612</v>
      </c>
      <c r="B1425" s="22">
        <v>1</v>
      </c>
      <c r="C1425" s="22" t="s">
        <v>229</v>
      </c>
      <c r="D1425" s="22" t="s">
        <v>231</v>
      </c>
      <c r="E1425" s="22" t="s">
        <v>67</v>
      </c>
      <c r="F1425" s="22" t="s">
        <v>110</v>
      </c>
      <c r="G1425" s="25" t="s">
        <v>71</v>
      </c>
      <c r="H1425" s="22">
        <v>1</v>
      </c>
      <c r="I1425" s="22">
        <f t="shared" si="30"/>
        <v>0.05</v>
      </c>
      <c r="J1425" s="22">
        <v>39</v>
      </c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>
        <v>70</v>
      </c>
      <c r="V1425" s="22"/>
      <c r="W1425" s="22"/>
      <c r="X1425" s="22"/>
      <c r="Y1425" s="22"/>
      <c r="Z1425" s="22"/>
      <c r="AA1425" s="22"/>
      <c r="AB1425" s="22"/>
    </row>
    <row r="1426" spans="1:28" x14ac:dyDescent="0.25">
      <c r="A1426" s="24">
        <v>41612</v>
      </c>
      <c r="B1426" s="22">
        <v>1</v>
      </c>
      <c r="C1426" s="22" t="s">
        <v>229</v>
      </c>
      <c r="D1426" s="22" t="s">
        <v>231</v>
      </c>
      <c r="E1426" s="22" t="s">
        <v>67</v>
      </c>
      <c r="F1426" s="22" t="s">
        <v>110</v>
      </c>
      <c r="G1426" s="25" t="s">
        <v>71</v>
      </c>
      <c r="H1426" s="22">
        <v>1</v>
      </c>
      <c r="I1426" s="22">
        <f t="shared" si="30"/>
        <v>0.05</v>
      </c>
      <c r="J1426" s="22">
        <v>39</v>
      </c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>
        <v>50</v>
      </c>
      <c r="V1426" s="22"/>
      <c r="W1426" s="22"/>
      <c r="X1426" s="22"/>
      <c r="Y1426" s="22"/>
      <c r="Z1426" s="22"/>
      <c r="AA1426" s="22"/>
      <c r="AB1426" s="22"/>
    </row>
    <row r="1427" spans="1:28" x14ac:dyDescent="0.25">
      <c r="A1427" s="24">
        <v>41612</v>
      </c>
      <c r="B1427" s="22">
        <v>1</v>
      </c>
      <c r="C1427" s="22" t="s">
        <v>229</v>
      </c>
      <c r="D1427" s="22" t="s">
        <v>231</v>
      </c>
      <c r="E1427" s="22" t="s">
        <v>67</v>
      </c>
      <c r="F1427" s="22" t="s">
        <v>110</v>
      </c>
      <c r="G1427" s="25" t="s">
        <v>71</v>
      </c>
      <c r="H1427" s="22">
        <v>1</v>
      </c>
      <c r="I1427" s="22">
        <f t="shared" si="30"/>
        <v>0.05</v>
      </c>
      <c r="J1427" s="22">
        <v>39</v>
      </c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>
        <v>50</v>
      </c>
      <c r="V1427" s="22"/>
      <c r="W1427" s="22"/>
      <c r="X1427" s="22"/>
      <c r="Y1427" s="22"/>
      <c r="Z1427" s="22"/>
      <c r="AA1427" s="22"/>
      <c r="AB1427" s="22"/>
    </row>
    <row r="1428" spans="1:28" x14ac:dyDescent="0.25">
      <c r="A1428" s="24">
        <v>41612</v>
      </c>
      <c r="B1428" s="22">
        <v>1</v>
      </c>
      <c r="C1428" s="22" t="s">
        <v>229</v>
      </c>
      <c r="D1428" s="22" t="s">
        <v>231</v>
      </c>
      <c r="E1428" s="22" t="s">
        <v>67</v>
      </c>
      <c r="F1428" s="22" t="s">
        <v>110</v>
      </c>
      <c r="G1428" s="25" t="s">
        <v>71</v>
      </c>
      <c r="H1428" s="22">
        <v>1</v>
      </c>
      <c r="I1428" s="22">
        <f t="shared" si="30"/>
        <v>0.05</v>
      </c>
      <c r="J1428" s="22">
        <v>39</v>
      </c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>
        <v>50</v>
      </c>
      <c r="V1428" s="22"/>
      <c r="W1428" s="22"/>
      <c r="X1428" s="22"/>
      <c r="Y1428" s="22"/>
      <c r="Z1428" s="22"/>
      <c r="AA1428" s="22"/>
      <c r="AB1428" s="22"/>
    </row>
    <row r="1429" spans="1:28" x14ac:dyDescent="0.25">
      <c r="A1429" s="24">
        <v>41612</v>
      </c>
      <c r="B1429" s="22">
        <v>1</v>
      </c>
      <c r="C1429" s="22" t="s">
        <v>229</v>
      </c>
      <c r="D1429" s="22" t="s">
        <v>231</v>
      </c>
      <c r="E1429" s="22" t="s">
        <v>67</v>
      </c>
      <c r="F1429" s="22" t="s">
        <v>110</v>
      </c>
      <c r="G1429" s="25" t="s">
        <v>71</v>
      </c>
      <c r="H1429" s="22">
        <v>1</v>
      </c>
      <c r="I1429" s="22">
        <f t="shared" si="30"/>
        <v>0.05</v>
      </c>
      <c r="J1429" s="22">
        <v>39</v>
      </c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>
        <v>50</v>
      </c>
      <c r="V1429" s="22"/>
      <c r="W1429" s="22"/>
      <c r="X1429" s="22"/>
      <c r="Y1429" s="22"/>
      <c r="Z1429" s="22"/>
      <c r="AA1429" s="22"/>
      <c r="AB1429" s="22"/>
    </row>
    <row r="1430" spans="1:28" x14ac:dyDescent="0.25">
      <c r="A1430" s="24">
        <v>41612</v>
      </c>
      <c r="B1430" s="22">
        <v>1</v>
      </c>
      <c r="C1430" s="22" t="s">
        <v>229</v>
      </c>
      <c r="D1430" s="22" t="s">
        <v>231</v>
      </c>
      <c r="E1430" s="22" t="s">
        <v>67</v>
      </c>
      <c r="F1430" s="22" t="s">
        <v>110</v>
      </c>
      <c r="G1430" s="25" t="s">
        <v>71</v>
      </c>
      <c r="H1430" s="22">
        <v>1</v>
      </c>
      <c r="I1430" s="22">
        <f t="shared" si="30"/>
        <v>0.05</v>
      </c>
      <c r="J1430" s="22">
        <v>39</v>
      </c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>
        <v>50</v>
      </c>
      <c r="V1430" s="22"/>
      <c r="W1430" s="22"/>
      <c r="X1430" s="22"/>
      <c r="Y1430" s="22"/>
      <c r="Z1430" s="22"/>
      <c r="AA1430" s="22"/>
      <c r="AB1430" s="22"/>
    </row>
    <row r="1431" spans="1:28" x14ac:dyDescent="0.25">
      <c r="A1431" s="24">
        <v>41612</v>
      </c>
      <c r="B1431" s="22">
        <v>1</v>
      </c>
      <c r="C1431" s="22" t="s">
        <v>229</v>
      </c>
      <c r="D1431" s="22" t="s">
        <v>231</v>
      </c>
      <c r="E1431" s="22" t="s">
        <v>67</v>
      </c>
      <c r="F1431" s="22" t="s">
        <v>110</v>
      </c>
      <c r="G1431" s="25" t="s">
        <v>72</v>
      </c>
      <c r="H1431" s="22">
        <v>1</v>
      </c>
      <c r="I1431" s="22">
        <f t="shared" si="30"/>
        <v>0.05</v>
      </c>
      <c r="J1431" s="22">
        <v>39</v>
      </c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>
        <v>20</v>
      </c>
      <c r="V1431" s="22"/>
      <c r="W1431" s="22"/>
      <c r="X1431" s="22"/>
      <c r="Y1431" s="22"/>
      <c r="Z1431" s="22"/>
      <c r="AA1431" s="22"/>
      <c r="AB1431" s="22"/>
    </row>
    <row r="1432" spans="1:28" x14ac:dyDescent="0.25">
      <c r="A1432" s="24">
        <v>41612</v>
      </c>
      <c r="B1432" s="22">
        <v>1</v>
      </c>
      <c r="C1432" s="22" t="s">
        <v>229</v>
      </c>
      <c r="D1432" s="22" t="s">
        <v>231</v>
      </c>
      <c r="E1432" s="22" t="s">
        <v>67</v>
      </c>
      <c r="F1432" s="22" t="s">
        <v>110</v>
      </c>
      <c r="G1432" s="25" t="s">
        <v>72</v>
      </c>
      <c r="H1432" s="22">
        <v>1</v>
      </c>
      <c r="I1432" s="22">
        <f t="shared" si="30"/>
        <v>0.05</v>
      </c>
      <c r="J1432" s="22">
        <v>39</v>
      </c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>
        <v>20</v>
      </c>
      <c r="V1432" s="22"/>
      <c r="W1432" s="22"/>
      <c r="X1432" s="22"/>
      <c r="Y1432" s="22"/>
      <c r="Z1432" s="22"/>
      <c r="AA1432" s="22"/>
      <c r="AB1432" s="22"/>
    </row>
    <row r="1433" spans="1:28" x14ac:dyDescent="0.25">
      <c r="A1433" s="24">
        <v>41612</v>
      </c>
      <c r="B1433" s="22">
        <v>1</v>
      </c>
      <c r="C1433" s="22" t="s">
        <v>229</v>
      </c>
      <c r="D1433" s="22" t="s">
        <v>231</v>
      </c>
      <c r="E1433" s="22" t="s">
        <v>67</v>
      </c>
      <c r="F1433" s="22" t="s">
        <v>110</v>
      </c>
      <c r="G1433" s="25" t="s">
        <v>72</v>
      </c>
      <c r="H1433" s="22">
        <v>1</v>
      </c>
      <c r="I1433" s="22">
        <f t="shared" si="30"/>
        <v>0.05</v>
      </c>
      <c r="J1433" s="22">
        <v>39</v>
      </c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>
        <v>20</v>
      </c>
      <c r="V1433" s="22"/>
      <c r="W1433" s="22"/>
      <c r="X1433" s="22"/>
      <c r="Y1433" s="22"/>
      <c r="Z1433" s="22"/>
      <c r="AA1433" s="22"/>
      <c r="AB1433" s="22"/>
    </row>
    <row r="1434" spans="1:28" x14ac:dyDescent="0.25">
      <c r="A1434" s="24">
        <v>41612</v>
      </c>
      <c r="B1434" s="22">
        <v>1</v>
      </c>
      <c r="C1434" s="22" t="s">
        <v>229</v>
      </c>
      <c r="D1434" s="22" t="s">
        <v>231</v>
      </c>
      <c r="E1434" s="22" t="s">
        <v>67</v>
      </c>
      <c r="F1434" s="22" t="s">
        <v>110</v>
      </c>
      <c r="G1434" s="25" t="s">
        <v>72</v>
      </c>
      <c r="H1434" s="22">
        <v>1</v>
      </c>
      <c r="I1434" s="22">
        <f t="shared" si="30"/>
        <v>0.05</v>
      </c>
      <c r="J1434" s="22">
        <v>39</v>
      </c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>
        <v>15</v>
      </c>
      <c r="V1434" s="22"/>
      <c r="W1434" s="22"/>
      <c r="X1434" s="22"/>
      <c r="Y1434" s="22"/>
      <c r="Z1434" s="22"/>
      <c r="AA1434" s="22"/>
      <c r="AB1434" s="22"/>
    </row>
    <row r="1435" spans="1:28" x14ac:dyDescent="0.25">
      <c r="A1435" s="24">
        <v>41612</v>
      </c>
      <c r="B1435" s="22">
        <v>1</v>
      </c>
      <c r="C1435" s="22" t="s">
        <v>229</v>
      </c>
      <c r="D1435" s="22" t="s">
        <v>231</v>
      </c>
      <c r="E1435" s="22" t="s">
        <v>67</v>
      </c>
      <c r="F1435" s="22" t="s">
        <v>110</v>
      </c>
      <c r="G1435" s="25" t="s">
        <v>72</v>
      </c>
      <c r="H1435" s="22">
        <v>1</v>
      </c>
      <c r="I1435" s="22">
        <f t="shared" si="30"/>
        <v>0.05</v>
      </c>
      <c r="J1435" s="22">
        <v>39</v>
      </c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>
        <v>15</v>
      </c>
      <c r="V1435" s="22"/>
      <c r="W1435" s="22"/>
      <c r="X1435" s="22"/>
      <c r="Y1435" s="22"/>
      <c r="Z1435" s="22"/>
      <c r="AA1435" s="22"/>
      <c r="AB1435" s="22"/>
    </row>
    <row r="1436" spans="1:28" x14ac:dyDescent="0.25">
      <c r="A1436" s="24">
        <v>41612</v>
      </c>
      <c r="B1436" s="22">
        <v>1</v>
      </c>
      <c r="C1436" s="22" t="s">
        <v>229</v>
      </c>
      <c r="D1436" s="22" t="s">
        <v>231</v>
      </c>
      <c r="E1436" s="22" t="s">
        <v>67</v>
      </c>
      <c r="F1436" s="22" t="s">
        <v>110</v>
      </c>
      <c r="G1436" s="25" t="s">
        <v>72</v>
      </c>
      <c r="H1436" s="22">
        <v>1</v>
      </c>
      <c r="I1436" s="22">
        <f t="shared" si="30"/>
        <v>0.05</v>
      </c>
      <c r="J1436" s="22">
        <v>39</v>
      </c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>
        <v>15</v>
      </c>
      <c r="V1436" s="22"/>
      <c r="W1436" s="22"/>
      <c r="X1436" s="22"/>
      <c r="Y1436" s="22"/>
      <c r="Z1436" s="22"/>
      <c r="AA1436" s="22"/>
      <c r="AB1436" s="22"/>
    </row>
    <row r="1437" spans="1:28" x14ac:dyDescent="0.25">
      <c r="A1437" s="24">
        <v>41612</v>
      </c>
      <c r="B1437" s="22">
        <v>1</v>
      </c>
      <c r="C1437" s="22" t="s">
        <v>229</v>
      </c>
      <c r="D1437" s="22" t="s">
        <v>231</v>
      </c>
      <c r="E1437" s="22" t="s">
        <v>67</v>
      </c>
      <c r="F1437" s="22" t="s">
        <v>110</v>
      </c>
      <c r="G1437" s="25" t="s">
        <v>72</v>
      </c>
      <c r="H1437" s="22">
        <v>1</v>
      </c>
      <c r="I1437" s="22">
        <f t="shared" si="30"/>
        <v>0.05</v>
      </c>
      <c r="J1437" s="22">
        <v>39</v>
      </c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>
        <v>10</v>
      </c>
      <c r="V1437" s="22"/>
      <c r="W1437" s="22"/>
      <c r="X1437" s="22"/>
      <c r="Y1437" s="22"/>
      <c r="Z1437" s="22"/>
      <c r="AA1437" s="22"/>
      <c r="AB1437" s="22"/>
    </row>
    <row r="1438" spans="1:28" x14ac:dyDescent="0.25">
      <c r="A1438" s="24">
        <v>41612</v>
      </c>
      <c r="B1438" s="22">
        <v>1</v>
      </c>
      <c r="C1438" s="22" t="s">
        <v>229</v>
      </c>
      <c r="D1438" s="22" t="s">
        <v>231</v>
      </c>
      <c r="E1438" s="22" t="s">
        <v>67</v>
      </c>
      <c r="F1438" s="22" t="s">
        <v>110</v>
      </c>
      <c r="G1438" s="25" t="s">
        <v>72</v>
      </c>
      <c r="H1438" s="22">
        <v>1</v>
      </c>
      <c r="I1438" s="22">
        <f t="shared" si="30"/>
        <v>0.05</v>
      </c>
      <c r="J1438" s="22">
        <v>39</v>
      </c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>
        <v>10</v>
      </c>
      <c r="V1438" s="22"/>
      <c r="W1438" s="22"/>
      <c r="X1438" s="22"/>
      <c r="Y1438" s="22"/>
      <c r="Z1438" s="22"/>
      <c r="AA1438" s="22"/>
      <c r="AB1438" s="22"/>
    </row>
    <row r="1439" spans="1:28" x14ac:dyDescent="0.25">
      <c r="A1439" s="24">
        <v>41612</v>
      </c>
      <c r="B1439" s="22">
        <v>1</v>
      </c>
      <c r="C1439" s="22" t="s">
        <v>229</v>
      </c>
      <c r="D1439" s="22" t="s">
        <v>231</v>
      </c>
      <c r="E1439" s="22" t="s">
        <v>67</v>
      </c>
      <c r="F1439" s="22" t="s">
        <v>110</v>
      </c>
      <c r="G1439" s="25" t="s">
        <v>72</v>
      </c>
      <c r="H1439" s="22">
        <v>1</v>
      </c>
      <c r="I1439" s="22">
        <f t="shared" si="30"/>
        <v>0.05</v>
      </c>
      <c r="J1439" s="22">
        <v>39</v>
      </c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>
        <v>10</v>
      </c>
      <c r="V1439" s="22"/>
      <c r="W1439" s="22"/>
      <c r="X1439" s="22"/>
      <c r="Y1439" s="22"/>
      <c r="Z1439" s="22"/>
      <c r="AA1439" s="22"/>
      <c r="AB1439" s="22"/>
    </row>
    <row r="1440" spans="1:28" x14ac:dyDescent="0.25">
      <c r="A1440" s="24">
        <v>41612</v>
      </c>
      <c r="B1440" s="22">
        <v>1</v>
      </c>
      <c r="C1440" s="22" t="s">
        <v>229</v>
      </c>
      <c r="D1440" s="22" t="s">
        <v>231</v>
      </c>
      <c r="E1440" s="22" t="s">
        <v>67</v>
      </c>
      <c r="F1440" s="22" t="s">
        <v>110</v>
      </c>
      <c r="G1440" s="25" t="s">
        <v>72</v>
      </c>
      <c r="H1440" s="22">
        <v>1</v>
      </c>
      <c r="I1440" s="22">
        <f t="shared" si="30"/>
        <v>0.05</v>
      </c>
      <c r="J1440" s="22">
        <v>39</v>
      </c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>
        <v>10</v>
      </c>
      <c r="V1440" s="22"/>
      <c r="W1440" s="22"/>
      <c r="X1440" s="22"/>
      <c r="Y1440" s="22"/>
      <c r="Z1440" s="22"/>
      <c r="AA1440" s="22"/>
      <c r="AB1440" s="22"/>
    </row>
    <row r="1441" spans="1:29" s="33" customFormat="1" x14ac:dyDescent="0.25">
      <c r="A1441" s="24">
        <v>41612</v>
      </c>
      <c r="B1441" s="40">
        <v>1</v>
      </c>
      <c r="C1441" s="22" t="s">
        <v>229</v>
      </c>
      <c r="D1441" s="40" t="s">
        <v>231</v>
      </c>
      <c r="E1441" s="40" t="s">
        <v>67</v>
      </c>
      <c r="F1441" s="40" t="s">
        <v>110</v>
      </c>
      <c r="G1441" s="42" t="s">
        <v>72</v>
      </c>
      <c r="H1441" s="40">
        <v>1</v>
      </c>
      <c r="I1441" s="22">
        <f t="shared" si="30"/>
        <v>0.05</v>
      </c>
      <c r="J1441" s="22">
        <v>39</v>
      </c>
      <c r="K1441" s="22"/>
      <c r="L1441" s="22"/>
      <c r="M1441" s="22"/>
      <c r="N1441" s="22"/>
      <c r="O1441" s="22"/>
      <c r="P1441" s="22"/>
      <c r="Q1441" s="40"/>
      <c r="R1441" s="22"/>
      <c r="S1441" s="22"/>
      <c r="T1441" s="22"/>
      <c r="U1441" s="22">
        <v>5</v>
      </c>
      <c r="V1441" s="22"/>
      <c r="W1441" s="22"/>
      <c r="X1441" s="22"/>
      <c r="Y1441" s="22"/>
      <c r="Z1441" s="22"/>
      <c r="AA1441" s="22"/>
      <c r="AB1441" s="22"/>
      <c r="AC1441" s="6"/>
    </row>
    <row r="1442" spans="1:29" x14ac:dyDescent="0.25">
      <c r="A1442" s="24">
        <v>41612</v>
      </c>
      <c r="B1442" s="22">
        <v>1</v>
      </c>
      <c r="C1442" s="22" t="s">
        <v>229</v>
      </c>
      <c r="D1442" s="22" t="s">
        <v>231</v>
      </c>
      <c r="E1442" s="22" t="s">
        <v>67</v>
      </c>
      <c r="F1442" s="22" t="s">
        <v>110</v>
      </c>
      <c r="G1442" s="25" t="s">
        <v>72</v>
      </c>
      <c r="H1442" s="22">
        <v>1</v>
      </c>
      <c r="I1442" s="22">
        <f t="shared" si="30"/>
        <v>0.05</v>
      </c>
      <c r="J1442" s="22">
        <v>39</v>
      </c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>
        <v>25</v>
      </c>
      <c r="V1442" s="22"/>
      <c r="W1442" s="22"/>
      <c r="X1442" s="22"/>
      <c r="Y1442" s="22"/>
      <c r="Z1442" s="22"/>
      <c r="AA1442" s="22"/>
      <c r="AB1442" s="22"/>
    </row>
    <row r="1443" spans="1:29" x14ac:dyDescent="0.25">
      <c r="A1443" s="24">
        <v>41612</v>
      </c>
      <c r="B1443" s="22">
        <v>1</v>
      </c>
      <c r="C1443" s="22" t="s">
        <v>229</v>
      </c>
      <c r="D1443" s="22" t="s">
        <v>231</v>
      </c>
      <c r="E1443" s="22" t="s">
        <v>67</v>
      </c>
      <c r="F1443" s="22" t="s">
        <v>110</v>
      </c>
      <c r="G1443" s="25" t="s">
        <v>72</v>
      </c>
      <c r="H1443" s="22">
        <v>1</v>
      </c>
      <c r="I1443" s="22">
        <f t="shared" si="30"/>
        <v>0.05</v>
      </c>
      <c r="J1443" s="22">
        <v>39</v>
      </c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>
        <v>40</v>
      </c>
      <c r="V1443" s="22"/>
      <c r="W1443" s="22"/>
      <c r="X1443" s="22"/>
      <c r="Y1443" s="22"/>
      <c r="Z1443" s="22"/>
      <c r="AA1443" s="22"/>
      <c r="AB1443" s="22"/>
    </row>
    <row r="1444" spans="1:29" x14ac:dyDescent="0.25">
      <c r="A1444" s="24">
        <v>41612</v>
      </c>
      <c r="B1444" s="22">
        <v>1</v>
      </c>
      <c r="C1444" s="22" t="s">
        <v>229</v>
      </c>
      <c r="D1444" s="22" t="s">
        <v>232</v>
      </c>
      <c r="E1444" s="22" t="s">
        <v>67</v>
      </c>
      <c r="F1444" s="22" t="s">
        <v>110</v>
      </c>
      <c r="G1444" s="25" t="s">
        <v>40</v>
      </c>
      <c r="H1444" s="22">
        <v>1</v>
      </c>
      <c r="I1444" s="22">
        <f t="shared" si="30"/>
        <v>0.05</v>
      </c>
      <c r="J1444" s="22">
        <v>39</v>
      </c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>
        <v>5</v>
      </c>
      <c r="V1444" s="22"/>
      <c r="W1444" s="22"/>
      <c r="X1444" s="22"/>
      <c r="Y1444" s="22"/>
      <c r="Z1444" s="22"/>
      <c r="AA1444" s="22"/>
      <c r="AB1444" s="22"/>
    </row>
    <row r="1445" spans="1:29" x14ac:dyDescent="0.25">
      <c r="A1445" s="24">
        <v>41612</v>
      </c>
      <c r="B1445" s="22">
        <v>1</v>
      </c>
      <c r="C1445" s="22" t="s">
        <v>229</v>
      </c>
      <c r="D1445" s="22" t="s">
        <v>232</v>
      </c>
      <c r="E1445" s="22" t="s">
        <v>67</v>
      </c>
      <c r="F1445" s="22" t="s">
        <v>110</v>
      </c>
      <c r="G1445" s="25" t="s">
        <v>40</v>
      </c>
      <c r="H1445" s="22">
        <v>1</v>
      </c>
      <c r="I1445" s="22">
        <f t="shared" si="30"/>
        <v>0.05</v>
      </c>
      <c r="J1445" s="22">
        <v>39</v>
      </c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>
        <v>5</v>
      </c>
      <c r="V1445" s="22"/>
      <c r="W1445" s="22"/>
      <c r="X1445" s="22"/>
      <c r="Y1445" s="22"/>
      <c r="Z1445" s="22"/>
      <c r="AA1445" s="22"/>
      <c r="AB1445" s="22"/>
    </row>
    <row r="1446" spans="1:29" x14ac:dyDescent="0.25">
      <c r="A1446" s="24">
        <v>41612</v>
      </c>
      <c r="B1446" s="22">
        <v>1</v>
      </c>
      <c r="C1446" s="22" t="s">
        <v>229</v>
      </c>
      <c r="D1446" s="22" t="s">
        <v>232</v>
      </c>
      <c r="E1446" s="22" t="s">
        <v>67</v>
      </c>
      <c r="F1446" s="22" t="s">
        <v>110</v>
      </c>
      <c r="G1446" s="25" t="s">
        <v>40</v>
      </c>
      <c r="H1446" s="22">
        <v>1</v>
      </c>
      <c r="I1446" s="22">
        <f t="shared" si="30"/>
        <v>0.05</v>
      </c>
      <c r="J1446" s="22">
        <v>39</v>
      </c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>
        <v>5</v>
      </c>
      <c r="V1446" s="22"/>
      <c r="W1446" s="22"/>
      <c r="X1446" s="22"/>
      <c r="Y1446" s="22"/>
      <c r="Z1446" s="22"/>
      <c r="AA1446" s="22"/>
      <c r="AB1446" s="22"/>
      <c r="AC1446" s="45"/>
    </row>
    <row r="1447" spans="1:29" x14ac:dyDescent="0.25">
      <c r="A1447" s="24">
        <v>41612</v>
      </c>
      <c r="B1447" s="22">
        <v>1</v>
      </c>
      <c r="C1447" s="22" t="s">
        <v>229</v>
      </c>
      <c r="D1447" s="22" t="s">
        <v>232</v>
      </c>
      <c r="E1447" s="22" t="s">
        <v>67</v>
      </c>
      <c r="F1447" s="22" t="s">
        <v>110</v>
      </c>
      <c r="G1447" s="25" t="s">
        <v>40</v>
      </c>
      <c r="H1447" s="22">
        <v>1</v>
      </c>
      <c r="I1447" s="22">
        <f t="shared" si="30"/>
        <v>0.05</v>
      </c>
      <c r="J1447" s="22">
        <v>39</v>
      </c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>
        <v>5</v>
      </c>
      <c r="V1447" s="22"/>
      <c r="W1447" s="22"/>
      <c r="X1447" s="22"/>
      <c r="Y1447" s="22"/>
      <c r="Z1447" s="22"/>
      <c r="AA1447" s="22"/>
      <c r="AB1447" s="22"/>
    </row>
    <row r="1448" spans="1:29" x14ac:dyDescent="0.25">
      <c r="A1448" s="24">
        <v>41612</v>
      </c>
      <c r="B1448" s="22">
        <v>1</v>
      </c>
      <c r="C1448" s="22" t="s">
        <v>229</v>
      </c>
      <c r="D1448" s="22" t="s">
        <v>232</v>
      </c>
      <c r="E1448" s="22" t="s">
        <v>67</v>
      </c>
      <c r="F1448" s="22" t="s">
        <v>110</v>
      </c>
      <c r="G1448" s="25" t="s">
        <v>40</v>
      </c>
      <c r="H1448" s="22">
        <v>1</v>
      </c>
      <c r="I1448" s="22">
        <f t="shared" si="30"/>
        <v>0.05</v>
      </c>
      <c r="J1448" s="22">
        <v>39</v>
      </c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>
        <v>5</v>
      </c>
      <c r="V1448" s="22"/>
      <c r="W1448" s="22"/>
      <c r="X1448" s="22"/>
      <c r="Y1448" s="22"/>
      <c r="Z1448" s="22"/>
      <c r="AA1448" s="22"/>
      <c r="AB1448" s="22"/>
    </row>
    <row r="1449" spans="1:29" x14ac:dyDescent="0.25">
      <c r="A1449" s="24">
        <v>41612</v>
      </c>
      <c r="B1449" s="22">
        <v>1</v>
      </c>
      <c r="C1449" s="22" t="s">
        <v>229</v>
      </c>
      <c r="D1449" s="22" t="s">
        <v>232</v>
      </c>
      <c r="E1449" s="22" t="s">
        <v>67</v>
      </c>
      <c r="F1449" s="22" t="s">
        <v>110</v>
      </c>
      <c r="G1449" s="25" t="s">
        <v>40</v>
      </c>
      <c r="H1449" s="22">
        <v>1</v>
      </c>
      <c r="I1449" s="22">
        <f t="shared" si="30"/>
        <v>0.05</v>
      </c>
      <c r="J1449" s="22">
        <v>39</v>
      </c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>
        <v>5</v>
      </c>
      <c r="V1449" s="22"/>
      <c r="W1449" s="22"/>
      <c r="X1449" s="22"/>
      <c r="Y1449" s="22"/>
      <c r="Z1449" s="22"/>
      <c r="AA1449" s="22"/>
      <c r="AB1449" s="22"/>
    </row>
    <row r="1450" spans="1:29" x14ac:dyDescent="0.25">
      <c r="A1450" s="24">
        <v>41612</v>
      </c>
      <c r="B1450" s="22">
        <v>1</v>
      </c>
      <c r="C1450" s="22" t="s">
        <v>229</v>
      </c>
      <c r="D1450" s="22" t="s">
        <v>232</v>
      </c>
      <c r="E1450" s="22" t="s">
        <v>67</v>
      </c>
      <c r="F1450" s="22" t="s">
        <v>110</v>
      </c>
      <c r="G1450" s="25" t="s">
        <v>40</v>
      </c>
      <c r="H1450" s="22">
        <v>1</v>
      </c>
      <c r="I1450" s="22">
        <f t="shared" si="30"/>
        <v>0.05</v>
      </c>
      <c r="J1450" s="22">
        <v>39</v>
      </c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>
        <v>5</v>
      </c>
      <c r="V1450" s="22"/>
      <c r="W1450" s="22"/>
      <c r="X1450" s="22"/>
      <c r="Y1450" s="22"/>
      <c r="Z1450" s="22"/>
      <c r="AA1450" s="22"/>
      <c r="AB1450" s="22"/>
    </row>
    <row r="1451" spans="1:29" x14ac:dyDescent="0.25">
      <c r="A1451" s="24">
        <v>41612</v>
      </c>
      <c r="B1451" s="22">
        <v>1</v>
      </c>
      <c r="C1451" s="22" t="s">
        <v>229</v>
      </c>
      <c r="D1451" s="22" t="s">
        <v>232</v>
      </c>
      <c r="E1451" s="22" t="s">
        <v>67</v>
      </c>
      <c r="F1451" s="22" t="s">
        <v>110</v>
      </c>
      <c r="G1451" s="25" t="s">
        <v>40</v>
      </c>
      <c r="H1451" s="22">
        <v>1</v>
      </c>
      <c r="I1451" s="22">
        <f t="shared" si="30"/>
        <v>0.05</v>
      </c>
      <c r="J1451" s="22">
        <v>39</v>
      </c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>
        <v>5</v>
      </c>
      <c r="V1451" s="22"/>
      <c r="W1451" s="22"/>
      <c r="X1451" s="22"/>
      <c r="Y1451" s="22"/>
      <c r="Z1451" s="22"/>
      <c r="AA1451" s="22"/>
      <c r="AB1451" s="22"/>
    </row>
    <row r="1452" spans="1:29" x14ac:dyDescent="0.25">
      <c r="A1452" s="24">
        <v>41612</v>
      </c>
      <c r="B1452" s="22">
        <v>1</v>
      </c>
      <c r="C1452" s="22" t="s">
        <v>229</v>
      </c>
      <c r="D1452" s="22" t="s">
        <v>232</v>
      </c>
      <c r="E1452" s="22" t="s">
        <v>67</v>
      </c>
      <c r="F1452" s="22" t="s">
        <v>110</v>
      </c>
      <c r="G1452" s="25" t="s">
        <v>40</v>
      </c>
      <c r="H1452" s="22">
        <v>1</v>
      </c>
      <c r="I1452" s="22">
        <f t="shared" si="30"/>
        <v>0.05</v>
      </c>
      <c r="J1452" s="22">
        <v>39</v>
      </c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>
        <v>5</v>
      </c>
      <c r="V1452" s="22"/>
      <c r="W1452" s="22"/>
      <c r="X1452" s="22"/>
      <c r="Y1452" s="22"/>
      <c r="Z1452" s="22"/>
      <c r="AA1452" s="22"/>
      <c r="AB1452" s="22"/>
    </row>
    <row r="1453" spans="1:29" x14ac:dyDescent="0.25">
      <c r="A1453" s="24">
        <v>41612</v>
      </c>
      <c r="B1453" s="22">
        <v>1</v>
      </c>
      <c r="C1453" s="22" t="s">
        <v>229</v>
      </c>
      <c r="D1453" s="22" t="s">
        <v>232</v>
      </c>
      <c r="E1453" s="22" t="s">
        <v>67</v>
      </c>
      <c r="F1453" s="22" t="s">
        <v>110</v>
      </c>
      <c r="G1453" s="25" t="s">
        <v>40</v>
      </c>
      <c r="H1453" s="22">
        <v>1</v>
      </c>
      <c r="I1453" s="22">
        <f t="shared" si="30"/>
        <v>0.05</v>
      </c>
      <c r="J1453" s="22">
        <v>39</v>
      </c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>
        <v>5</v>
      </c>
      <c r="V1453" s="22"/>
      <c r="W1453" s="22"/>
      <c r="X1453" s="22"/>
      <c r="Y1453" s="22"/>
      <c r="Z1453" s="22"/>
      <c r="AA1453" s="22"/>
      <c r="AB1453" s="22"/>
    </row>
    <row r="1454" spans="1:29" x14ac:dyDescent="0.25">
      <c r="A1454" s="24">
        <v>41612</v>
      </c>
      <c r="B1454" s="22">
        <v>1</v>
      </c>
      <c r="C1454" s="22" t="s">
        <v>229</v>
      </c>
      <c r="D1454" s="22" t="s">
        <v>232</v>
      </c>
      <c r="E1454" s="22" t="s">
        <v>67</v>
      </c>
      <c r="F1454" s="22" t="s">
        <v>110</v>
      </c>
      <c r="G1454" s="25" t="s">
        <v>40</v>
      </c>
      <c r="H1454" s="22">
        <v>1</v>
      </c>
      <c r="I1454" s="22">
        <f t="shared" si="30"/>
        <v>0.05</v>
      </c>
      <c r="J1454" s="22">
        <v>39</v>
      </c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>
        <v>10</v>
      </c>
      <c r="V1454" s="22"/>
      <c r="W1454" s="22"/>
      <c r="X1454" s="22"/>
      <c r="Y1454" s="22"/>
      <c r="Z1454" s="22"/>
      <c r="AA1454" s="22"/>
      <c r="AB1454" s="22"/>
    </row>
    <row r="1455" spans="1:29" x14ac:dyDescent="0.25">
      <c r="A1455" s="24">
        <v>41612</v>
      </c>
      <c r="B1455" s="22">
        <v>1</v>
      </c>
      <c r="C1455" s="22" t="s">
        <v>229</v>
      </c>
      <c r="D1455" s="22" t="s">
        <v>232</v>
      </c>
      <c r="E1455" s="22" t="s">
        <v>67</v>
      </c>
      <c r="F1455" s="22" t="s">
        <v>110</v>
      </c>
      <c r="G1455" s="25" t="s">
        <v>40</v>
      </c>
      <c r="H1455" s="22">
        <v>1</v>
      </c>
      <c r="I1455" s="22">
        <f t="shared" si="30"/>
        <v>0.05</v>
      </c>
      <c r="J1455" s="22">
        <v>39</v>
      </c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>
        <v>10</v>
      </c>
      <c r="V1455" s="22"/>
      <c r="W1455" s="22"/>
      <c r="X1455" s="22"/>
      <c r="Y1455" s="22"/>
      <c r="Z1455" s="22"/>
      <c r="AA1455" s="22"/>
      <c r="AB1455" s="22"/>
    </row>
    <row r="1456" spans="1:29" x14ac:dyDescent="0.25">
      <c r="A1456" s="24">
        <v>41612</v>
      </c>
      <c r="B1456" s="22">
        <v>1</v>
      </c>
      <c r="C1456" s="22" t="s">
        <v>229</v>
      </c>
      <c r="D1456" s="22" t="s">
        <v>232</v>
      </c>
      <c r="E1456" s="22" t="s">
        <v>67</v>
      </c>
      <c r="F1456" s="22" t="s">
        <v>110</v>
      </c>
      <c r="G1456" s="25" t="s">
        <v>40</v>
      </c>
      <c r="H1456" s="22">
        <v>1</v>
      </c>
      <c r="I1456" s="22">
        <f t="shared" si="30"/>
        <v>0.05</v>
      </c>
      <c r="J1456" s="22">
        <v>39</v>
      </c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>
        <v>10</v>
      </c>
      <c r="V1456" s="22"/>
      <c r="W1456" s="22"/>
      <c r="X1456" s="22"/>
      <c r="Y1456" s="22"/>
      <c r="Z1456" s="22"/>
      <c r="AA1456" s="22"/>
      <c r="AB1456" s="22"/>
    </row>
    <row r="1457" spans="1:29" x14ac:dyDescent="0.25">
      <c r="A1457" s="24">
        <v>41612</v>
      </c>
      <c r="B1457" s="22">
        <v>1</v>
      </c>
      <c r="C1457" s="22" t="s">
        <v>229</v>
      </c>
      <c r="D1457" s="22" t="s">
        <v>232</v>
      </c>
      <c r="E1457" s="22" t="s">
        <v>67</v>
      </c>
      <c r="F1457" s="22" t="s">
        <v>110</v>
      </c>
      <c r="G1457" s="25" t="s">
        <v>40</v>
      </c>
      <c r="H1457" s="22">
        <v>1</v>
      </c>
      <c r="I1457" s="22">
        <f t="shared" si="30"/>
        <v>0.05</v>
      </c>
      <c r="J1457" s="22">
        <v>39</v>
      </c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>
        <v>10</v>
      </c>
      <c r="V1457" s="22"/>
      <c r="W1457" s="22"/>
      <c r="X1457" s="22"/>
      <c r="Y1457" s="22"/>
      <c r="Z1457" s="22"/>
      <c r="AA1457" s="22"/>
      <c r="AB1457" s="22"/>
    </row>
    <row r="1458" spans="1:29" x14ac:dyDescent="0.25">
      <c r="A1458" s="24">
        <v>41612</v>
      </c>
      <c r="B1458" s="22">
        <v>1</v>
      </c>
      <c r="C1458" s="22" t="s">
        <v>229</v>
      </c>
      <c r="D1458" s="22" t="s">
        <v>232</v>
      </c>
      <c r="E1458" s="22" t="s">
        <v>67</v>
      </c>
      <c r="F1458" s="22" t="s">
        <v>110</v>
      </c>
      <c r="G1458" s="25" t="s">
        <v>40</v>
      </c>
      <c r="H1458" s="22">
        <v>1</v>
      </c>
      <c r="I1458" s="22">
        <f t="shared" si="30"/>
        <v>0.05</v>
      </c>
      <c r="J1458" s="22">
        <v>39</v>
      </c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>
        <v>10</v>
      </c>
      <c r="V1458" s="22"/>
      <c r="W1458" s="22"/>
      <c r="X1458" s="22"/>
      <c r="Y1458" s="22"/>
      <c r="Z1458" s="22"/>
      <c r="AA1458" s="22"/>
      <c r="AB1458" s="22"/>
    </row>
    <row r="1459" spans="1:29" x14ac:dyDescent="0.25">
      <c r="A1459" s="24">
        <v>41612</v>
      </c>
      <c r="B1459" s="22">
        <v>1</v>
      </c>
      <c r="C1459" s="22" t="s">
        <v>229</v>
      </c>
      <c r="D1459" s="22" t="s">
        <v>232</v>
      </c>
      <c r="E1459" s="22" t="s">
        <v>67</v>
      </c>
      <c r="F1459" s="22" t="s">
        <v>110</v>
      </c>
      <c r="G1459" s="25" t="s">
        <v>40</v>
      </c>
      <c r="H1459" s="22">
        <v>1</v>
      </c>
      <c r="I1459" s="22">
        <f t="shared" si="30"/>
        <v>0.05</v>
      </c>
      <c r="J1459" s="22">
        <v>39</v>
      </c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>
        <v>10</v>
      </c>
      <c r="V1459" s="22"/>
      <c r="W1459" s="22"/>
      <c r="X1459" s="22"/>
      <c r="Y1459" s="22"/>
      <c r="Z1459" s="22"/>
      <c r="AA1459" s="22"/>
      <c r="AB1459" s="22"/>
    </row>
    <row r="1460" spans="1:29" x14ac:dyDescent="0.25">
      <c r="A1460" s="24">
        <v>41612</v>
      </c>
      <c r="B1460" s="22">
        <v>1</v>
      </c>
      <c r="C1460" s="22" t="s">
        <v>229</v>
      </c>
      <c r="D1460" s="22" t="s">
        <v>232</v>
      </c>
      <c r="E1460" s="22" t="s">
        <v>67</v>
      </c>
      <c r="F1460" s="22" t="s">
        <v>110</v>
      </c>
      <c r="G1460" s="25" t="s">
        <v>40</v>
      </c>
      <c r="H1460" s="22">
        <v>1</v>
      </c>
      <c r="I1460" s="22">
        <f t="shared" si="30"/>
        <v>0.05</v>
      </c>
      <c r="J1460" s="22">
        <v>39</v>
      </c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>
        <v>10</v>
      </c>
      <c r="V1460" s="22"/>
      <c r="W1460" s="22"/>
      <c r="X1460" s="22"/>
      <c r="Y1460" s="22"/>
      <c r="Z1460" s="22"/>
      <c r="AA1460" s="22"/>
      <c r="AB1460" s="22"/>
    </row>
    <row r="1461" spans="1:29" x14ac:dyDescent="0.25">
      <c r="A1461" s="24">
        <v>41612</v>
      </c>
      <c r="B1461" s="22">
        <v>1</v>
      </c>
      <c r="C1461" s="22" t="s">
        <v>229</v>
      </c>
      <c r="D1461" s="22" t="s">
        <v>232</v>
      </c>
      <c r="E1461" s="22" t="s">
        <v>67</v>
      </c>
      <c r="F1461" s="22" t="s">
        <v>110</v>
      </c>
      <c r="G1461" s="25" t="s">
        <v>40</v>
      </c>
      <c r="H1461" s="22">
        <v>1</v>
      </c>
      <c r="I1461" s="22">
        <f t="shared" si="30"/>
        <v>0.05</v>
      </c>
      <c r="J1461" s="22">
        <v>39</v>
      </c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>
        <v>10</v>
      </c>
      <c r="V1461" s="22"/>
      <c r="W1461" s="22"/>
      <c r="X1461" s="22"/>
      <c r="Y1461" s="22"/>
      <c r="Z1461" s="22"/>
      <c r="AA1461" s="22"/>
      <c r="AB1461" s="22"/>
    </row>
    <row r="1462" spans="1:29" x14ac:dyDescent="0.25">
      <c r="A1462" s="24">
        <v>41612</v>
      </c>
      <c r="B1462" s="22">
        <v>1</v>
      </c>
      <c r="C1462" s="22" t="s">
        <v>229</v>
      </c>
      <c r="D1462" s="22" t="s">
        <v>232</v>
      </c>
      <c r="E1462" s="22" t="s">
        <v>67</v>
      </c>
      <c r="F1462" s="22" t="s">
        <v>110</v>
      </c>
      <c r="G1462" s="25" t="s">
        <v>40</v>
      </c>
      <c r="H1462" s="22">
        <v>1</v>
      </c>
      <c r="I1462" s="22">
        <f t="shared" si="30"/>
        <v>0.05</v>
      </c>
      <c r="J1462" s="22">
        <v>39</v>
      </c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>
        <v>10</v>
      </c>
      <c r="V1462" s="22"/>
      <c r="W1462" s="22"/>
      <c r="X1462" s="22"/>
      <c r="Y1462" s="22"/>
      <c r="Z1462" s="22"/>
      <c r="AA1462" s="22"/>
      <c r="AB1462" s="22"/>
    </row>
    <row r="1463" spans="1:29" x14ac:dyDescent="0.25">
      <c r="A1463" s="24">
        <v>41612</v>
      </c>
      <c r="B1463" s="22">
        <v>1</v>
      </c>
      <c r="C1463" s="22" t="s">
        <v>229</v>
      </c>
      <c r="D1463" s="22" t="s">
        <v>232</v>
      </c>
      <c r="E1463" s="22" t="s">
        <v>67</v>
      </c>
      <c r="F1463" s="22" t="s">
        <v>110</v>
      </c>
      <c r="G1463" s="25" t="s">
        <v>40</v>
      </c>
      <c r="H1463" s="22">
        <v>1</v>
      </c>
      <c r="I1463" s="22">
        <f t="shared" si="30"/>
        <v>0.05</v>
      </c>
      <c r="J1463" s="22">
        <v>39</v>
      </c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>
        <v>10</v>
      </c>
      <c r="V1463" s="22"/>
      <c r="W1463" s="22"/>
      <c r="X1463" s="22"/>
      <c r="Y1463" s="22"/>
      <c r="Z1463" s="22"/>
      <c r="AA1463" s="22"/>
      <c r="AB1463" s="22"/>
    </row>
    <row r="1464" spans="1:29" x14ac:dyDescent="0.25">
      <c r="A1464" s="24">
        <v>41612</v>
      </c>
      <c r="B1464" s="22">
        <v>1</v>
      </c>
      <c r="C1464" s="22" t="s">
        <v>229</v>
      </c>
      <c r="D1464" s="22" t="s">
        <v>232</v>
      </c>
      <c r="E1464" s="22" t="s">
        <v>67</v>
      </c>
      <c r="F1464" s="22" t="s">
        <v>110</v>
      </c>
      <c r="G1464" s="25" t="s">
        <v>40</v>
      </c>
      <c r="H1464" s="22">
        <v>1</v>
      </c>
      <c r="I1464" s="22">
        <f t="shared" si="30"/>
        <v>0.05</v>
      </c>
      <c r="J1464" s="22">
        <v>39</v>
      </c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>
        <v>15</v>
      </c>
      <c r="V1464" s="22"/>
      <c r="W1464" s="22"/>
      <c r="X1464" s="22"/>
      <c r="Y1464" s="22"/>
      <c r="Z1464" s="22"/>
      <c r="AA1464" s="22"/>
      <c r="AB1464" s="22"/>
    </row>
    <row r="1465" spans="1:29" x14ac:dyDescent="0.25">
      <c r="A1465" s="24">
        <v>41612</v>
      </c>
      <c r="B1465" s="22">
        <v>1</v>
      </c>
      <c r="C1465" s="22" t="s">
        <v>229</v>
      </c>
      <c r="D1465" s="22" t="s">
        <v>232</v>
      </c>
      <c r="E1465" s="22" t="s">
        <v>67</v>
      </c>
      <c r="F1465" s="22" t="s">
        <v>110</v>
      </c>
      <c r="G1465" s="25" t="s">
        <v>40</v>
      </c>
      <c r="H1465" s="22">
        <v>1</v>
      </c>
      <c r="I1465" s="22">
        <f t="shared" si="30"/>
        <v>0.05</v>
      </c>
      <c r="J1465" s="22">
        <v>39</v>
      </c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>
        <v>15</v>
      </c>
      <c r="V1465" s="22"/>
      <c r="W1465" s="22"/>
      <c r="X1465" s="22"/>
      <c r="Y1465" s="22"/>
      <c r="Z1465" s="22"/>
      <c r="AA1465" s="22"/>
      <c r="AB1465" s="22"/>
    </row>
    <row r="1466" spans="1:29" x14ac:dyDescent="0.25">
      <c r="A1466" s="24">
        <v>41612</v>
      </c>
      <c r="B1466" s="22">
        <v>1</v>
      </c>
      <c r="C1466" s="22" t="s">
        <v>229</v>
      </c>
      <c r="D1466" s="22" t="s">
        <v>232</v>
      </c>
      <c r="E1466" s="22" t="s">
        <v>67</v>
      </c>
      <c r="F1466" s="22" t="s">
        <v>110</v>
      </c>
      <c r="G1466" s="25" t="s">
        <v>40</v>
      </c>
      <c r="H1466" s="22">
        <v>1</v>
      </c>
      <c r="I1466" s="22">
        <f t="shared" si="30"/>
        <v>0.05</v>
      </c>
      <c r="J1466" s="22">
        <v>39</v>
      </c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>
        <v>15</v>
      </c>
      <c r="V1466" s="22"/>
      <c r="W1466" s="22"/>
      <c r="X1466" s="22"/>
      <c r="Y1466" s="22"/>
      <c r="Z1466" s="22"/>
      <c r="AA1466" s="22"/>
      <c r="AB1466" s="22"/>
    </row>
    <row r="1467" spans="1:29" s="33" customFormat="1" x14ac:dyDescent="0.25">
      <c r="A1467" s="24">
        <v>41612</v>
      </c>
      <c r="B1467" s="40">
        <v>1</v>
      </c>
      <c r="C1467" s="22" t="s">
        <v>229</v>
      </c>
      <c r="D1467" s="40" t="s">
        <v>232</v>
      </c>
      <c r="E1467" s="40" t="s">
        <v>67</v>
      </c>
      <c r="F1467" s="40" t="s">
        <v>110</v>
      </c>
      <c r="G1467" s="42" t="s">
        <v>40</v>
      </c>
      <c r="H1467" s="40">
        <v>1</v>
      </c>
      <c r="I1467" s="22">
        <f t="shared" si="30"/>
        <v>0.05</v>
      </c>
      <c r="J1467" s="22">
        <v>39</v>
      </c>
      <c r="K1467" s="22"/>
      <c r="L1467" s="22"/>
      <c r="M1467" s="22"/>
      <c r="N1467" s="22"/>
      <c r="O1467" s="22"/>
      <c r="P1467" s="22"/>
      <c r="Q1467" s="40"/>
      <c r="R1467" s="22"/>
      <c r="S1467" s="22"/>
      <c r="T1467" s="22"/>
      <c r="U1467" s="22">
        <v>15</v>
      </c>
      <c r="V1467" s="22"/>
      <c r="W1467" s="22"/>
      <c r="X1467" s="22"/>
      <c r="Y1467" s="22"/>
      <c r="Z1467" s="22"/>
      <c r="AA1467" s="22"/>
      <c r="AB1467" s="22"/>
      <c r="AC1467" s="6"/>
    </row>
    <row r="1468" spans="1:29" x14ac:dyDescent="0.25">
      <c r="A1468" s="24">
        <v>41612</v>
      </c>
      <c r="B1468" s="22">
        <v>1</v>
      </c>
      <c r="C1468" s="22" t="s">
        <v>229</v>
      </c>
      <c r="D1468" s="22" t="s">
        <v>232</v>
      </c>
      <c r="E1468" s="22" t="s">
        <v>67</v>
      </c>
      <c r="F1468" s="22" t="s">
        <v>110</v>
      </c>
      <c r="G1468" s="25" t="s">
        <v>40</v>
      </c>
      <c r="H1468" s="22">
        <v>1</v>
      </c>
      <c r="I1468" s="22">
        <f t="shared" si="30"/>
        <v>0.05</v>
      </c>
      <c r="J1468" s="22">
        <v>39</v>
      </c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>
        <v>15</v>
      </c>
      <c r="V1468" s="22"/>
      <c r="W1468" s="22"/>
      <c r="X1468" s="22"/>
      <c r="Y1468" s="22"/>
      <c r="Z1468" s="22"/>
      <c r="AA1468" s="22"/>
      <c r="AB1468" s="22"/>
    </row>
    <row r="1469" spans="1:29" x14ac:dyDescent="0.25">
      <c r="A1469" s="24">
        <v>41612</v>
      </c>
      <c r="B1469" s="22">
        <v>1</v>
      </c>
      <c r="C1469" s="22" t="s">
        <v>229</v>
      </c>
      <c r="D1469" s="22" t="s">
        <v>232</v>
      </c>
      <c r="E1469" s="22" t="s">
        <v>67</v>
      </c>
      <c r="F1469" s="22" t="s">
        <v>110</v>
      </c>
      <c r="G1469" s="25" t="s">
        <v>40</v>
      </c>
      <c r="H1469" s="22">
        <v>1</v>
      </c>
      <c r="I1469" s="22">
        <f t="shared" si="30"/>
        <v>0.05</v>
      </c>
      <c r="J1469" s="22">
        <v>39</v>
      </c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>
        <v>15</v>
      </c>
      <c r="V1469" s="22"/>
      <c r="W1469" s="22"/>
      <c r="X1469" s="22"/>
      <c r="Y1469" s="22"/>
      <c r="Z1469" s="22"/>
      <c r="AA1469" s="22"/>
      <c r="AB1469" s="22"/>
    </row>
    <row r="1470" spans="1:29" x14ac:dyDescent="0.25">
      <c r="A1470" s="24">
        <v>41612</v>
      </c>
      <c r="B1470" s="22">
        <v>1</v>
      </c>
      <c r="C1470" s="22" t="s">
        <v>229</v>
      </c>
      <c r="D1470" s="22" t="s">
        <v>232</v>
      </c>
      <c r="E1470" s="22" t="s">
        <v>67</v>
      </c>
      <c r="F1470" s="22" t="s">
        <v>110</v>
      </c>
      <c r="G1470" s="25" t="s">
        <v>40</v>
      </c>
      <c r="H1470" s="22">
        <v>1</v>
      </c>
      <c r="I1470" s="22">
        <f t="shared" si="30"/>
        <v>0.05</v>
      </c>
      <c r="J1470" s="22">
        <v>39</v>
      </c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>
        <v>15</v>
      </c>
      <c r="V1470" s="22"/>
      <c r="W1470" s="22"/>
      <c r="X1470" s="22"/>
      <c r="Y1470" s="22"/>
      <c r="Z1470" s="22"/>
      <c r="AA1470" s="22"/>
      <c r="AB1470" s="22"/>
    </row>
    <row r="1471" spans="1:29" x14ac:dyDescent="0.25">
      <c r="A1471" s="24">
        <v>41612</v>
      </c>
      <c r="B1471" s="22">
        <v>1</v>
      </c>
      <c r="C1471" s="22" t="s">
        <v>229</v>
      </c>
      <c r="D1471" s="22" t="s">
        <v>232</v>
      </c>
      <c r="E1471" s="22" t="s">
        <v>67</v>
      </c>
      <c r="F1471" s="22" t="s">
        <v>110</v>
      </c>
      <c r="G1471" s="25" t="s">
        <v>40</v>
      </c>
      <c r="H1471" s="22">
        <v>1</v>
      </c>
      <c r="I1471" s="22">
        <f t="shared" si="30"/>
        <v>0.05</v>
      </c>
      <c r="J1471" s="22">
        <v>39</v>
      </c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>
        <v>20</v>
      </c>
      <c r="V1471" s="22"/>
      <c r="W1471" s="22"/>
      <c r="X1471" s="22"/>
      <c r="Y1471" s="22"/>
      <c r="Z1471" s="22"/>
      <c r="AA1471" s="22"/>
      <c r="AB1471" s="22"/>
    </row>
    <row r="1472" spans="1:29" x14ac:dyDescent="0.25">
      <c r="A1472" s="24">
        <v>41612</v>
      </c>
      <c r="B1472" s="22">
        <v>1</v>
      </c>
      <c r="C1472" s="22" t="s">
        <v>229</v>
      </c>
      <c r="D1472" s="22" t="s">
        <v>232</v>
      </c>
      <c r="E1472" s="22" t="s">
        <v>67</v>
      </c>
      <c r="F1472" s="22" t="s">
        <v>110</v>
      </c>
      <c r="G1472" s="25" t="s">
        <v>40</v>
      </c>
      <c r="H1472" s="22">
        <v>1</v>
      </c>
      <c r="I1472" s="22">
        <f t="shared" si="30"/>
        <v>0.05</v>
      </c>
      <c r="J1472" s="22">
        <v>39</v>
      </c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>
        <v>35</v>
      </c>
      <c r="V1472" s="22"/>
      <c r="W1472" s="22"/>
      <c r="X1472" s="22"/>
      <c r="Y1472" s="22"/>
      <c r="Z1472" s="22"/>
      <c r="AA1472" s="22"/>
      <c r="AB1472" s="22"/>
      <c r="AC1472" s="45"/>
    </row>
    <row r="1473" spans="1:28" x14ac:dyDescent="0.25">
      <c r="A1473" s="24">
        <v>41612</v>
      </c>
      <c r="B1473" s="22">
        <v>1</v>
      </c>
      <c r="C1473" s="22" t="s">
        <v>229</v>
      </c>
      <c r="D1473" s="22" t="s">
        <v>232</v>
      </c>
      <c r="E1473" s="22" t="s">
        <v>67</v>
      </c>
      <c r="F1473" s="22" t="s">
        <v>110</v>
      </c>
      <c r="G1473" s="25" t="s">
        <v>40</v>
      </c>
      <c r="H1473" s="22">
        <v>1</v>
      </c>
      <c r="I1473" s="22">
        <f t="shared" si="30"/>
        <v>0.05</v>
      </c>
      <c r="J1473" s="22">
        <v>39</v>
      </c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>
        <v>35</v>
      </c>
      <c r="V1473" s="22"/>
      <c r="W1473" s="22"/>
      <c r="X1473" s="22"/>
      <c r="Y1473" s="22"/>
      <c r="Z1473" s="22"/>
      <c r="AA1473" s="22"/>
      <c r="AB1473" s="22"/>
    </row>
    <row r="1474" spans="1:28" x14ac:dyDescent="0.25">
      <c r="A1474" s="24">
        <v>41612</v>
      </c>
      <c r="B1474" s="22">
        <v>1</v>
      </c>
      <c r="C1474" s="22" t="s">
        <v>229</v>
      </c>
      <c r="D1474" s="22" t="s">
        <v>232</v>
      </c>
      <c r="E1474" s="22" t="s">
        <v>67</v>
      </c>
      <c r="F1474" s="22" t="s">
        <v>110</v>
      </c>
      <c r="G1474" s="25" t="s">
        <v>40</v>
      </c>
      <c r="H1474" s="22">
        <v>1</v>
      </c>
      <c r="I1474" s="22">
        <f t="shared" ref="I1474:I1537" si="31">H1474/20</f>
        <v>0.05</v>
      </c>
      <c r="J1474" s="22">
        <v>39</v>
      </c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>
        <v>55</v>
      </c>
      <c r="V1474" s="22"/>
      <c r="W1474" s="22"/>
      <c r="X1474" s="22"/>
      <c r="Y1474" s="22"/>
      <c r="Z1474" s="22"/>
      <c r="AA1474" s="22"/>
      <c r="AB1474" s="22"/>
    </row>
    <row r="1475" spans="1:28" x14ac:dyDescent="0.25">
      <c r="A1475" s="24">
        <v>41612</v>
      </c>
      <c r="B1475" s="22">
        <v>1</v>
      </c>
      <c r="C1475" s="22" t="s">
        <v>229</v>
      </c>
      <c r="D1475" s="22" t="s">
        <v>232</v>
      </c>
      <c r="E1475" s="22" t="s">
        <v>67</v>
      </c>
      <c r="F1475" s="22" t="s">
        <v>110</v>
      </c>
      <c r="G1475" s="25" t="s">
        <v>69</v>
      </c>
      <c r="H1475" s="22">
        <v>1</v>
      </c>
      <c r="I1475" s="22">
        <f t="shared" si="31"/>
        <v>0.05</v>
      </c>
      <c r="J1475" s="22">
        <v>39</v>
      </c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>
        <v>10</v>
      </c>
      <c r="V1475" s="22"/>
      <c r="W1475" s="22"/>
      <c r="X1475" s="22"/>
      <c r="Y1475" s="22"/>
      <c r="Z1475" s="22"/>
      <c r="AA1475" s="22"/>
      <c r="AB1475" s="22"/>
    </row>
    <row r="1476" spans="1:28" x14ac:dyDescent="0.25">
      <c r="A1476" s="24">
        <v>41612</v>
      </c>
      <c r="B1476" s="22">
        <v>1</v>
      </c>
      <c r="C1476" s="22" t="s">
        <v>229</v>
      </c>
      <c r="D1476" s="22" t="s">
        <v>232</v>
      </c>
      <c r="E1476" s="22" t="s">
        <v>67</v>
      </c>
      <c r="F1476" s="22" t="s">
        <v>110</v>
      </c>
      <c r="G1476" s="25" t="s">
        <v>69</v>
      </c>
      <c r="H1476" s="22">
        <v>1</v>
      </c>
      <c r="I1476" s="22">
        <f t="shared" si="31"/>
        <v>0.05</v>
      </c>
      <c r="J1476" s="22">
        <v>39</v>
      </c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>
        <v>10</v>
      </c>
      <c r="V1476" s="22"/>
      <c r="W1476" s="22"/>
      <c r="X1476" s="22"/>
      <c r="Y1476" s="22"/>
      <c r="Z1476" s="22"/>
      <c r="AA1476" s="22"/>
      <c r="AB1476" s="22"/>
    </row>
    <row r="1477" spans="1:28" x14ac:dyDescent="0.25">
      <c r="A1477" s="24">
        <v>41612</v>
      </c>
      <c r="B1477" s="22">
        <v>1</v>
      </c>
      <c r="C1477" s="22" t="s">
        <v>229</v>
      </c>
      <c r="D1477" s="22" t="s">
        <v>232</v>
      </c>
      <c r="E1477" s="22" t="s">
        <v>67</v>
      </c>
      <c r="F1477" s="22" t="s">
        <v>110</v>
      </c>
      <c r="G1477" s="25" t="s">
        <v>70</v>
      </c>
      <c r="H1477" s="22">
        <v>1</v>
      </c>
      <c r="I1477" s="22">
        <f t="shared" si="31"/>
        <v>0.05</v>
      </c>
      <c r="J1477" s="22">
        <v>39</v>
      </c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>
        <v>30</v>
      </c>
      <c r="V1477" s="22"/>
      <c r="W1477" s="22"/>
      <c r="X1477" s="22"/>
      <c r="Y1477" s="22"/>
      <c r="Z1477" s="22"/>
      <c r="AA1477" s="22"/>
      <c r="AB1477" s="22"/>
    </row>
    <row r="1478" spans="1:28" x14ac:dyDescent="0.25">
      <c r="A1478" s="24">
        <v>41612</v>
      </c>
      <c r="B1478" s="22">
        <v>1</v>
      </c>
      <c r="C1478" s="22" t="s">
        <v>229</v>
      </c>
      <c r="D1478" s="22" t="s">
        <v>232</v>
      </c>
      <c r="E1478" s="22" t="s">
        <v>67</v>
      </c>
      <c r="F1478" s="22" t="s">
        <v>110</v>
      </c>
      <c r="G1478" s="25" t="s">
        <v>71</v>
      </c>
      <c r="H1478" s="22">
        <v>1</v>
      </c>
      <c r="I1478" s="22">
        <f t="shared" si="31"/>
        <v>0.05</v>
      </c>
      <c r="J1478" s="22">
        <v>39</v>
      </c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>
        <v>5</v>
      </c>
      <c r="V1478" s="22"/>
      <c r="W1478" s="22"/>
      <c r="X1478" s="22"/>
      <c r="Y1478" s="22"/>
      <c r="Z1478" s="22"/>
      <c r="AA1478" s="22"/>
      <c r="AB1478" s="22"/>
    </row>
    <row r="1479" spans="1:28" x14ac:dyDescent="0.25">
      <c r="A1479" s="24">
        <v>41612</v>
      </c>
      <c r="B1479" s="22">
        <v>1</v>
      </c>
      <c r="C1479" s="22" t="s">
        <v>229</v>
      </c>
      <c r="D1479" s="22" t="s">
        <v>232</v>
      </c>
      <c r="E1479" s="22" t="s">
        <v>67</v>
      </c>
      <c r="F1479" s="22" t="s">
        <v>110</v>
      </c>
      <c r="G1479" s="25" t="s">
        <v>71</v>
      </c>
      <c r="H1479" s="22">
        <v>1</v>
      </c>
      <c r="I1479" s="22">
        <f t="shared" si="31"/>
        <v>0.05</v>
      </c>
      <c r="J1479" s="22">
        <v>39</v>
      </c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>
        <v>5</v>
      </c>
      <c r="V1479" s="22"/>
      <c r="W1479" s="22"/>
      <c r="X1479" s="22"/>
      <c r="Y1479" s="22"/>
      <c r="Z1479" s="22"/>
      <c r="AA1479" s="22"/>
      <c r="AB1479" s="22"/>
    </row>
    <row r="1480" spans="1:28" x14ac:dyDescent="0.25">
      <c r="A1480" s="24">
        <v>41612</v>
      </c>
      <c r="B1480" s="22">
        <v>1</v>
      </c>
      <c r="C1480" s="22" t="s">
        <v>229</v>
      </c>
      <c r="D1480" s="22" t="s">
        <v>232</v>
      </c>
      <c r="E1480" s="22" t="s">
        <v>67</v>
      </c>
      <c r="F1480" s="22" t="s">
        <v>110</v>
      </c>
      <c r="G1480" s="25" t="s">
        <v>71</v>
      </c>
      <c r="H1480" s="22">
        <v>1</v>
      </c>
      <c r="I1480" s="22">
        <f t="shared" si="31"/>
        <v>0.05</v>
      </c>
      <c r="J1480" s="22">
        <v>39</v>
      </c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>
        <v>5</v>
      </c>
      <c r="V1480" s="22"/>
      <c r="W1480" s="22"/>
      <c r="X1480" s="22"/>
      <c r="Y1480" s="22"/>
      <c r="Z1480" s="22"/>
      <c r="AA1480" s="22"/>
      <c r="AB1480" s="22"/>
    </row>
    <row r="1481" spans="1:28" x14ac:dyDescent="0.25">
      <c r="A1481" s="24">
        <v>41612</v>
      </c>
      <c r="B1481" s="22">
        <v>1</v>
      </c>
      <c r="C1481" s="22" t="s">
        <v>229</v>
      </c>
      <c r="D1481" s="22" t="s">
        <v>232</v>
      </c>
      <c r="E1481" s="22" t="s">
        <v>67</v>
      </c>
      <c r="F1481" s="22" t="s">
        <v>110</v>
      </c>
      <c r="G1481" s="25" t="s">
        <v>71</v>
      </c>
      <c r="H1481" s="22">
        <v>1</v>
      </c>
      <c r="I1481" s="22">
        <f t="shared" si="31"/>
        <v>0.05</v>
      </c>
      <c r="J1481" s="22">
        <v>39</v>
      </c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>
        <v>5</v>
      </c>
      <c r="V1481" s="22"/>
      <c r="W1481" s="22"/>
      <c r="X1481" s="22"/>
      <c r="Y1481" s="22"/>
      <c r="Z1481" s="22"/>
      <c r="AA1481" s="22"/>
      <c r="AB1481" s="22"/>
    </row>
    <row r="1482" spans="1:28" x14ac:dyDescent="0.25">
      <c r="A1482" s="24">
        <v>41612</v>
      </c>
      <c r="B1482" s="22">
        <v>1</v>
      </c>
      <c r="C1482" s="22" t="s">
        <v>229</v>
      </c>
      <c r="D1482" s="22" t="s">
        <v>232</v>
      </c>
      <c r="E1482" s="22" t="s">
        <v>67</v>
      </c>
      <c r="F1482" s="22" t="s">
        <v>110</v>
      </c>
      <c r="G1482" s="25" t="s">
        <v>71</v>
      </c>
      <c r="H1482" s="22">
        <v>1</v>
      </c>
      <c r="I1482" s="22">
        <f t="shared" si="31"/>
        <v>0.05</v>
      </c>
      <c r="J1482" s="22">
        <v>39</v>
      </c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>
        <v>5</v>
      </c>
      <c r="V1482" s="22"/>
      <c r="W1482" s="22"/>
      <c r="X1482" s="22"/>
      <c r="Y1482" s="22"/>
      <c r="Z1482" s="22"/>
      <c r="AA1482" s="22"/>
      <c r="AB1482" s="22"/>
    </row>
    <row r="1483" spans="1:28" x14ac:dyDescent="0.25">
      <c r="A1483" s="24">
        <v>41612</v>
      </c>
      <c r="B1483" s="22">
        <v>1</v>
      </c>
      <c r="C1483" s="22" t="s">
        <v>229</v>
      </c>
      <c r="D1483" s="22" t="s">
        <v>232</v>
      </c>
      <c r="E1483" s="22" t="s">
        <v>67</v>
      </c>
      <c r="F1483" s="22" t="s">
        <v>110</v>
      </c>
      <c r="G1483" s="25" t="s">
        <v>71</v>
      </c>
      <c r="H1483" s="22">
        <v>1</v>
      </c>
      <c r="I1483" s="22">
        <f t="shared" si="31"/>
        <v>0.05</v>
      </c>
      <c r="J1483" s="22">
        <v>39</v>
      </c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>
        <v>5</v>
      </c>
      <c r="V1483" s="22"/>
      <c r="W1483" s="22"/>
      <c r="X1483" s="22"/>
      <c r="Y1483" s="22"/>
      <c r="Z1483" s="22"/>
      <c r="AA1483" s="22"/>
      <c r="AB1483" s="22"/>
    </row>
    <row r="1484" spans="1:28" x14ac:dyDescent="0.25">
      <c r="A1484" s="24">
        <v>41612</v>
      </c>
      <c r="B1484" s="22">
        <v>1</v>
      </c>
      <c r="C1484" s="22" t="s">
        <v>229</v>
      </c>
      <c r="D1484" s="22" t="s">
        <v>232</v>
      </c>
      <c r="E1484" s="22" t="s">
        <v>67</v>
      </c>
      <c r="F1484" s="22" t="s">
        <v>110</v>
      </c>
      <c r="G1484" s="25" t="s">
        <v>71</v>
      </c>
      <c r="H1484" s="22">
        <v>1</v>
      </c>
      <c r="I1484" s="22">
        <f t="shared" si="31"/>
        <v>0.05</v>
      </c>
      <c r="J1484" s="22">
        <v>39</v>
      </c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>
        <v>5</v>
      </c>
      <c r="V1484" s="22"/>
      <c r="W1484" s="22"/>
      <c r="X1484" s="22"/>
      <c r="Y1484" s="22"/>
      <c r="Z1484" s="22"/>
      <c r="AA1484" s="22"/>
      <c r="AB1484" s="22"/>
    </row>
    <row r="1485" spans="1:28" x14ac:dyDescent="0.25">
      <c r="A1485" s="24">
        <v>41612</v>
      </c>
      <c r="B1485" s="22">
        <v>1</v>
      </c>
      <c r="C1485" s="22" t="s">
        <v>229</v>
      </c>
      <c r="D1485" s="22" t="s">
        <v>232</v>
      </c>
      <c r="E1485" s="22" t="s">
        <v>67</v>
      </c>
      <c r="F1485" s="22" t="s">
        <v>110</v>
      </c>
      <c r="G1485" s="25" t="s">
        <v>71</v>
      </c>
      <c r="H1485" s="22">
        <v>1</v>
      </c>
      <c r="I1485" s="22">
        <f t="shared" si="31"/>
        <v>0.05</v>
      </c>
      <c r="J1485" s="22">
        <v>39</v>
      </c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>
        <v>5</v>
      </c>
      <c r="V1485" s="22"/>
      <c r="W1485" s="22"/>
      <c r="X1485" s="22"/>
      <c r="Y1485" s="22"/>
      <c r="Z1485" s="22"/>
      <c r="AA1485" s="22"/>
      <c r="AB1485" s="22"/>
    </row>
    <row r="1486" spans="1:28" x14ac:dyDescent="0.25">
      <c r="A1486" s="24">
        <v>41612</v>
      </c>
      <c r="B1486" s="22">
        <v>1</v>
      </c>
      <c r="C1486" s="22" t="s">
        <v>229</v>
      </c>
      <c r="D1486" s="22" t="s">
        <v>232</v>
      </c>
      <c r="E1486" s="22" t="s">
        <v>67</v>
      </c>
      <c r="F1486" s="22" t="s">
        <v>110</v>
      </c>
      <c r="G1486" s="25" t="s">
        <v>71</v>
      </c>
      <c r="H1486" s="22">
        <v>1</v>
      </c>
      <c r="I1486" s="22">
        <f t="shared" si="31"/>
        <v>0.05</v>
      </c>
      <c r="J1486" s="22">
        <v>39</v>
      </c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>
        <v>5</v>
      </c>
      <c r="V1486" s="22"/>
      <c r="W1486" s="22"/>
      <c r="X1486" s="22"/>
      <c r="Y1486" s="22"/>
      <c r="Z1486" s="22"/>
      <c r="AA1486" s="22"/>
      <c r="AB1486" s="22"/>
    </row>
    <row r="1487" spans="1:28" x14ac:dyDescent="0.25">
      <c r="A1487" s="24">
        <v>41612</v>
      </c>
      <c r="B1487" s="22">
        <v>1</v>
      </c>
      <c r="C1487" s="22" t="s">
        <v>229</v>
      </c>
      <c r="D1487" s="22" t="s">
        <v>232</v>
      </c>
      <c r="E1487" s="22" t="s">
        <v>67</v>
      </c>
      <c r="F1487" s="22" t="s">
        <v>110</v>
      </c>
      <c r="G1487" s="25" t="s">
        <v>71</v>
      </c>
      <c r="H1487" s="22">
        <v>1</v>
      </c>
      <c r="I1487" s="22">
        <f t="shared" si="31"/>
        <v>0.05</v>
      </c>
      <c r="J1487" s="22">
        <v>39</v>
      </c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>
        <v>5</v>
      </c>
      <c r="V1487" s="22"/>
      <c r="W1487" s="22"/>
      <c r="X1487" s="22"/>
      <c r="Y1487" s="22"/>
      <c r="Z1487" s="22"/>
      <c r="AA1487" s="22"/>
      <c r="AB1487" s="22"/>
    </row>
    <row r="1488" spans="1:28" x14ac:dyDescent="0.25">
      <c r="A1488" s="24">
        <v>41612</v>
      </c>
      <c r="B1488" s="22">
        <v>1</v>
      </c>
      <c r="C1488" s="22" t="s">
        <v>229</v>
      </c>
      <c r="D1488" s="22" t="s">
        <v>232</v>
      </c>
      <c r="E1488" s="22" t="s">
        <v>67</v>
      </c>
      <c r="F1488" s="22" t="s">
        <v>110</v>
      </c>
      <c r="G1488" s="25" t="s">
        <v>71</v>
      </c>
      <c r="H1488" s="22">
        <v>1</v>
      </c>
      <c r="I1488" s="22">
        <f t="shared" si="31"/>
        <v>0.05</v>
      </c>
      <c r="J1488" s="22">
        <v>39</v>
      </c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>
        <v>5</v>
      </c>
      <c r="V1488" s="22"/>
      <c r="W1488" s="22"/>
      <c r="X1488" s="22"/>
      <c r="Y1488" s="22"/>
      <c r="Z1488" s="22"/>
      <c r="AA1488" s="22"/>
      <c r="AB1488" s="22"/>
    </row>
    <row r="1489" spans="1:29" x14ac:dyDescent="0.25">
      <c r="A1489" s="24">
        <v>41612</v>
      </c>
      <c r="B1489" s="22">
        <v>1</v>
      </c>
      <c r="C1489" s="22" t="s">
        <v>229</v>
      </c>
      <c r="D1489" s="22" t="s">
        <v>232</v>
      </c>
      <c r="E1489" s="22" t="s">
        <v>67</v>
      </c>
      <c r="F1489" s="22" t="s">
        <v>110</v>
      </c>
      <c r="G1489" s="25" t="s">
        <v>71</v>
      </c>
      <c r="H1489" s="22">
        <v>1</v>
      </c>
      <c r="I1489" s="22">
        <f t="shared" si="31"/>
        <v>0.05</v>
      </c>
      <c r="J1489" s="22">
        <v>39</v>
      </c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>
        <v>5</v>
      </c>
      <c r="V1489" s="22"/>
      <c r="W1489" s="22"/>
      <c r="X1489" s="22"/>
      <c r="Y1489" s="22"/>
      <c r="Z1489" s="22"/>
      <c r="AA1489" s="22"/>
      <c r="AB1489" s="22"/>
    </row>
    <row r="1490" spans="1:29" x14ac:dyDescent="0.25">
      <c r="A1490" s="24">
        <v>41612</v>
      </c>
      <c r="B1490" s="22">
        <v>1</v>
      </c>
      <c r="C1490" s="22" t="s">
        <v>229</v>
      </c>
      <c r="D1490" s="22" t="s">
        <v>232</v>
      </c>
      <c r="E1490" s="22" t="s">
        <v>67</v>
      </c>
      <c r="F1490" s="22" t="s">
        <v>110</v>
      </c>
      <c r="G1490" s="25" t="s">
        <v>71</v>
      </c>
      <c r="H1490" s="22">
        <v>1</v>
      </c>
      <c r="I1490" s="22">
        <f t="shared" si="31"/>
        <v>0.05</v>
      </c>
      <c r="J1490" s="22">
        <v>39</v>
      </c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>
        <v>5</v>
      </c>
      <c r="V1490" s="22"/>
      <c r="W1490" s="22"/>
      <c r="X1490" s="22"/>
      <c r="Y1490" s="22"/>
      <c r="Z1490" s="22"/>
      <c r="AA1490" s="22"/>
      <c r="AB1490" s="22"/>
    </row>
    <row r="1491" spans="1:29" x14ac:dyDescent="0.25">
      <c r="A1491" s="24">
        <v>41612</v>
      </c>
      <c r="B1491" s="22">
        <v>1</v>
      </c>
      <c r="C1491" s="22" t="s">
        <v>229</v>
      </c>
      <c r="D1491" s="22" t="s">
        <v>232</v>
      </c>
      <c r="E1491" s="22" t="s">
        <v>67</v>
      </c>
      <c r="F1491" s="22" t="s">
        <v>110</v>
      </c>
      <c r="G1491" s="25" t="s">
        <v>71</v>
      </c>
      <c r="H1491" s="22">
        <v>1</v>
      </c>
      <c r="I1491" s="22">
        <f t="shared" si="31"/>
        <v>0.05</v>
      </c>
      <c r="J1491" s="22">
        <v>39</v>
      </c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>
        <v>5</v>
      </c>
      <c r="V1491" s="22"/>
      <c r="W1491" s="22"/>
      <c r="X1491" s="22"/>
      <c r="Y1491" s="22"/>
      <c r="Z1491" s="22"/>
      <c r="AA1491" s="22"/>
      <c r="AB1491" s="22"/>
    </row>
    <row r="1492" spans="1:29" s="33" customFormat="1" x14ac:dyDescent="0.25">
      <c r="A1492" s="24">
        <v>41612</v>
      </c>
      <c r="B1492" s="40">
        <v>1</v>
      </c>
      <c r="C1492" s="22" t="s">
        <v>229</v>
      </c>
      <c r="D1492" s="40" t="s">
        <v>232</v>
      </c>
      <c r="E1492" s="40" t="s">
        <v>67</v>
      </c>
      <c r="F1492" s="40" t="s">
        <v>110</v>
      </c>
      <c r="G1492" s="42" t="s">
        <v>71</v>
      </c>
      <c r="H1492" s="40">
        <v>1</v>
      </c>
      <c r="I1492" s="22">
        <f t="shared" si="31"/>
        <v>0.05</v>
      </c>
      <c r="J1492" s="22">
        <v>39</v>
      </c>
      <c r="K1492" s="22"/>
      <c r="L1492" s="22"/>
      <c r="M1492" s="22"/>
      <c r="N1492" s="22"/>
      <c r="O1492" s="22"/>
      <c r="P1492" s="22"/>
      <c r="Q1492" s="40"/>
      <c r="R1492" s="22"/>
      <c r="S1492" s="22"/>
      <c r="T1492" s="22"/>
      <c r="U1492" s="22">
        <v>5</v>
      </c>
      <c r="V1492" s="22"/>
      <c r="W1492" s="22"/>
      <c r="X1492" s="22"/>
      <c r="Y1492" s="22"/>
      <c r="Z1492" s="22"/>
      <c r="AA1492" s="22"/>
      <c r="AB1492" s="22"/>
      <c r="AC1492" s="6"/>
    </row>
    <row r="1493" spans="1:29" x14ac:dyDescent="0.25">
      <c r="A1493" s="24">
        <v>41612</v>
      </c>
      <c r="B1493" s="22">
        <v>1</v>
      </c>
      <c r="C1493" s="22" t="s">
        <v>229</v>
      </c>
      <c r="D1493" s="22" t="s">
        <v>232</v>
      </c>
      <c r="E1493" s="22" t="s">
        <v>67</v>
      </c>
      <c r="F1493" s="22" t="s">
        <v>110</v>
      </c>
      <c r="G1493" s="25" t="s">
        <v>71</v>
      </c>
      <c r="H1493" s="22">
        <v>1</v>
      </c>
      <c r="I1493" s="22">
        <f t="shared" si="31"/>
        <v>0.05</v>
      </c>
      <c r="J1493" s="22">
        <v>39</v>
      </c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>
        <v>5</v>
      </c>
      <c r="V1493" s="22"/>
      <c r="W1493" s="22"/>
      <c r="X1493" s="22"/>
      <c r="Y1493" s="22"/>
      <c r="Z1493" s="22"/>
      <c r="AA1493" s="22"/>
      <c r="AB1493" s="22"/>
    </row>
    <row r="1494" spans="1:29" x14ac:dyDescent="0.25">
      <c r="A1494" s="24">
        <v>41612</v>
      </c>
      <c r="B1494" s="22">
        <v>1</v>
      </c>
      <c r="C1494" s="22" t="s">
        <v>229</v>
      </c>
      <c r="D1494" s="22" t="s">
        <v>232</v>
      </c>
      <c r="E1494" s="22" t="s">
        <v>67</v>
      </c>
      <c r="F1494" s="22" t="s">
        <v>110</v>
      </c>
      <c r="G1494" s="25" t="s">
        <v>71</v>
      </c>
      <c r="H1494" s="22">
        <v>1</v>
      </c>
      <c r="I1494" s="22">
        <f t="shared" si="31"/>
        <v>0.05</v>
      </c>
      <c r="J1494" s="22">
        <v>39</v>
      </c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>
        <v>5</v>
      </c>
      <c r="V1494" s="22"/>
      <c r="W1494" s="22"/>
      <c r="X1494" s="22"/>
      <c r="Y1494" s="22"/>
      <c r="Z1494" s="22"/>
      <c r="AA1494" s="22"/>
      <c r="AB1494" s="22"/>
    </row>
    <row r="1495" spans="1:29" x14ac:dyDescent="0.25">
      <c r="A1495" s="24">
        <v>41612</v>
      </c>
      <c r="B1495" s="22">
        <v>1</v>
      </c>
      <c r="C1495" s="22" t="s">
        <v>229</v>
      </c>
      <c r="D1495" s="22" t="s">
        <v>232</v>
      </c>
      <c r="E1495" s="22" t="s">
        <v>67</v>
      </c>
      <c r="F1495" s="22" t="s">
        <v>110</v>
      </c>
      <c r="G1495" s="25" t="s">
        <v>71</v>
      </c>
      <c r="H1495" s="22">
        <v>1</v>
      </c>
      <c r="I1495" s="22">
        <f t="shared" si="31"/>
        <v>0.05</v>
      </c>
      <c r="J1495" s="22">
        <v>39</v>
      </c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>
        <v>5</v>
      </c>
      <c r="V1495" s="22"/>
      <c r="W1495" s="22"/>
      <c r="X1495" s="22"/>
      <c r="Y1495" s="22"/>
      <c r="Z1495" s="22"/>
      <c r="AA1495" s="22"/>
      <c r="AB1495" s="22"/>
    </row>
    <row r="1496" spans="1:29" x14ac:dyDescent="0.25">
      <c r="A1496" s="24">
        <v>41612</v>
      </c>
      <c r="B1496" s="22">
        <v>1</v>
      </c>
      <c r="C1496" s="22" t="s">
        <v>229</v>
      </c>
      <c r="D1496" s="22" t="s">
        <v>232</v>
      </c>
      <c r="E1496" s="22" t="s">
        <v>67</v>
      </c>
      <c r="F1496" s="22" t="s">
        <v>110</v>
      </c>
      <c r="G1496" s="25" t="s">
        <v>71</v>
      </c>
      <c r="H1496" s="22">
        <v>1</v>
      </c>
      <c r="I1496" s="22">
        <f t="shared" si="31"/>
        <v>0.05</v>
      </c>
      <c r="J1496" s="22">
        <v>39</v>
      </c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>
        <v>5</v>
      </c>
      <c r="V1496" s="22"/>
      <c r="W1496" s="22"/>
      <c r="X1496" s="22"/>
      <c r="Y1496" s="22"/>
      <c r="Z1496" s="22"/>
      <c r="AA1496" s="22"/>
      <c r="AB1496" s="22"/>
    </row>
    <row r="1497" spans="1:29" x14ac:dyDescent="0.25">
      <c r="A1497" s="24">
        <v>41612</v>
      </c>
      <c r="B1497" s="22">
        <v>1</v>
      </c>
      <c r="C1497" s="22" t="s">
        <v>229</v>
      </c>
      <c r="D1497" s="22" t="s">
        <v>232</v>
      </c>
      <c r="E1497" s="22" t="s">
        <v>67</v>
      </c>
      <c r="F1497" s="22" t="s">
        <v>110</v>
      </c>
      <c r="G1497" s="25" t="s">
        <v>71</v>
      </c>
      <c r="H1497" s="22">
        <v>1</v>
      </c>
      <c r="I1497" s="22">
        <f t="shared" si="31"/>
        <v>0.05</v>
      </c>
      <c r="J1497" s="22">
        <v>39</v>
      </c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>
        <v>5</v>
      </c>
      <c r="V1497" s="22"/>
      <c r="W1497" s="22"/>
      <c r="X1497" s="22"/>
      <c r="Y1497" s="22"/>
      <c r="Z1497" s="22"/>
      <c r="AA1497" s="22"/>
      <c r="AB1497" s="22"/>
    </row>
    <row r="1498" spans="1:29" x14ac:dyDescent="0.25">
      <c r="A1498" s="24">
        <v>41612</v>
      </c>
      <c r="B1498" s="22">
        <v>1</v>
      </c>
      <c r="C1498" s="22" t="s">
        <v>229</v>
      </c>
      <c r="D1498" s="22" t="s">
        <v>232</v>
      </c>
      <c r="E1498" s="22" t="s">
        <v>67</v>
      </c>
      <c r="F1498" s="22" t="s">
        <v>110</v>
      </c>
      <c r="G1498" s="25" t="s">
        <v>71</v>
      </c>
      <c r="H1498" s="22">
        <v>1</v>
      </c>
      <c r="I1498" s="22">
        <f t="shared" si="31"/>
        <v>0.05</v>
      </c>
      <c r="J1498" s="22">
        <v>39</v>
      </c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>
        <v>5</v>
      </c>
      <c r="V1498" s="22"/>
      <c r="W1498" s="22"/>
      <c r="X1498" s="22"/>
      <c r="Y1498" s="22"/>
      <c r="Z1498" s="22"/>
      <c r="AA1498" s="22"/>
      <c r="AB1498" s="22"/>
      <c r="AC1498" s="45"/>
    </row>
    <row r="1499" spans="1:29" x14ac:dyDescent="0.25">
      <c r="A1499" s="24">
        <v>41612</v>
      </c>
      <c r="B1499" s="22">
        <v>1</v>
      </c>
      <c r="C1499" s="22" t="s">
        <v>229</v>
      </c>
      <c r="D1499" s="22" t="s">
        <v>232</v>
      </c>
      <c r="E1499" s="22" t="s">
        <v>67</v>
      </c>
      <c r="F1499" s="22" t="s">
        <v>110</v>
      </c>
      <c r="G1499" s="25" t="s">
        <v>71</v>
      </c>
      <c r="H1499" s="22">
        <v>1</v>
      </c>
      <c r="I1499" s="22">
        <f t="shared" si="31"/>
        <v>0.05</v>
      </c>
      <c r="J1499" s="22">
        <v>39</v>
      </c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>
        <v>5</v>
      </c>
      <c r="V1499" s="22"/>
      <c r="W1499" s="22"/>
      <c r="X1499" s="22"/>
      <c r="Y1499" s="22"/>
      <c r="Z1499" s="22"/>
      <c r="AA1499" s="22"/>
      <c r="AB1499" s="22"/>
    </row>
    <row r="1500" spans="1:29" x14ac:dyDescent="0.25">
      <c r="A1500" s="24">
        <v>41612</v>
      </c>
      <c r="B1500" s="22">
        <v>1</v>
      </c>
      <c r="C1500" s="22" t="s">
        <v>229</v>
      </c>
      <c r="D1500" s="22" t="s">
        <v>232</v>
      </c>
      <c r="E1500" s="22" t="s">
        <v>67</v>
      </c>
      <c r="F1500" s="22" t="s">
        <v>110</v>
      </c>
      <c r="G1500" s="25" t="s">
        <v>71</v>
      </c>
      <c r="H1500" s="22">
        <v>1</v>
      </c>
      <c r="I1500" s="22">
        <f t="shared" si="31"/>
        <v>0.05</v>
      </c>
      <c r="J1500" s="22">
        <v>39</v>
      </c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>
        <v>5</v>
      </c>
      <c r="V1500" s="22"/>
      <c r="W1500" s="22"/>
      <c r="X1500" s="22"/>
      <c r="Y1500" s="22"/>
      <c r="Z1500" s="22"/>
      <c r="AA1500" s="22"/>
      <c r="AB1500" s="22"/>
    </row>
    <row r="1501" spans="1:29" x14ac:dyDescent="0.25">
      <c r="A1501" s="24">
        <v>41612</v>
      </c>
      <c r="B1501" s="22">
        <v>1</v>
      </c>
      <c r="C1501" s="22" t="s">
        <v>229</v>
      </c>
      <c r="D1501" s="22" t="s">
        <v>232</v>
      </c>
      <c r="E1501" s="22" t="s">
        <v>67</v>
      </c>
      <c r="F1501" s="22" t="s">
        <v>110</v>
      </c>
      <c r="G1501" s="25" t="s">
        <v>71</v>
      </c>
      <c r="H1501" s="22">
        <v>1</v>
      </c>
      <c r="I1501" s="22">
        <f t="shared" si="31"/>
        <v>0.05</v>
      </c>
      <c r="J1501" s="22">
        <v>39</v>
      </c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>
        <v>5</v>
      </c>
      <c r="V1501" s="22"/>
      <c r="W1501" s="22"/>
      <c r="X1501" s="22"/>
      <c r="Y1501" s="22"/>
      <c r="Z1501" s="22"/>
      <c r="AA1501" s="22"/>
      <c r="AB1501" s="22"/>
    </row>
    <row r="1502" spans="1:29" x14ac:dyDescent="0.25">
      <c r="A1502" s="24">
        <v>41612</v>
      </c>
      <c r="B1502" s="22">
        <v>1</v>
      </c>
      <c r="C1502" s="22" t="s">
        <v>229</v>
      </c>
      <c r="D1502" s="22" t="s">
        <v>232</v>
      </c>
      <c r="E1502" s="22" t="s">
        <v>67</v>
      </c>
      <c r="F1502" s="22" t="s">
        <v>110</v>
      </c>
      <c r="G1502" s="25" t="s">
        <v>71</v>
      </c>
      <c r="H1502" s="22">
        <v>1</v>
      </c>
      <c r="I1502" s="22">
        <f t="shared" si="31"/>
        <v>0.05</v>
      </c>
      <c r="J1502" s="22">
        <v>39</v>
      </c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>
        <v>10</v>
      </c>
      <c r="V1502" s="22"/>
      <c r="W1502" s="22"/>
      <c r="X1502" s="22"/>
      <c r="Y1502" s="22"/>
      <c r="Z1502" s="22"/>
      <c r="AA1502" s="22"/>
      <c r="AB1502" s="22"/>
    </row>
    <row r="1503" spans="1:29" x14ac:dyDescent="0.25">
      <c r="A1503" s="24">
        <v>41612</v>
      </c>
      <c r="B1503" s="22">
        <v>1</v>
      </c>
      <c r="C1503" s="22" t="s">
        <v>229</v>
      </c>
      <c r="D1503" s="22" t="s">
        <v>232</v>
      </c>
      <c r="E1503" s="22" t="s">
        <v>67</v>
      </c>
      <c r="F1503" s="22" t="s">
        <v>110</v>
      </c>
      <c r="G1503" s="25" t="s">
        <v>71</v>
      </c>
      <c r="H1503" s="22">
        <v>1</v>
      </c>
      <c r="I1503" s="22">
        <f t="shared" si="31"/>
        <v>0.05</v>
      </c>
      <c r="J1503" s="22">
        <v>39</v>
      </c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>
        <v>10</v>
      </c>
      <c r="V1503" s="22"/>
      <c r="W1503" s="22"/>
      <c r="X1503" s="22"/>
      <c r="Y1503" s="22"/>
      <c r="Z1503" s="22"/>
      <c r="AA1503" s="22"/>
      <c r="AB1503" s="22"/>
    </row>
    <row r="1504" spans="1:29" x14ac:dyDescent="0.25">
      <c r="A1504" s="24">
        <v>41612</v>
      </c>
      <c r="B1504" s="22">
        <v>1</v>
      </c>
      <c r="C1504" s="22" t="s">
        <v>229</v>
      </c>
      <c r="D1504" s="22" t="s">
        <v>232</v>
      </c>
      <c r="E1504" s="22" t="s">
        <v>67</v>
      </c>
      <c r="F1504" s="22" t="s">
        <v>110</v>
      </c>
      <c r="G1504" s="25" t="s">
        <v>71</v>
      </c>
      <c r="H1504" s="22">
        <v>1</v>
      </c>
      <c r="I1504" s="22">
        <f t="shared" si="31"/>
        <v>0.05</v>
      </c>
      <c r="J1504" s="22">
        <v>39</v>
      </c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>
        <v>10</v>
      </c>
      <c r="V1504" s="22"/>
      <c r="W1504" s="22"/>
      <c r="X1504" s="22"/>
      <c r="Y1504" s="22"/>
      <c r="Z1504" s="22"/>
      <c r="AA1504" s="22"/>
      <c r="AB1504" s="22"/>
    </row>
    <row r="1505" spans="1:29" x14ac:dyDescent="0.25">
      <c r="A1505" s="24">
        <v>41612</v>
      </c>
      <c r="B1505" s="22">
        <v>1</v>
      </c>
      <c r="C1505" s="22" t="s">
        <v>229</v>
      </c>
      <c r="D1505" s="22" t="s">
        <v>232</v>
      </c>
      <c r="E1505" s="22" t="s">
        <v>67</v>
      </c>
      <c r="F1505" s="22" t="s">
        <v>110</v>
      </c>
      <c r="G1505" s="25" t="s">
        <v>71</v>
      </c>
      <c r="H1505" s="22">
        <v>1</v>
      </c>
      <c r="I1505" s="22">
        <f t="shared" si="31"/>
        <v>0.05</v>
      </c>
      <c r="J1505" s="22">
        <v>39</v>
      </c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>
        <v>10</v>
      </c>
      <c r="V1505" s="22"/>
      <c r="W1505" s="22"/>
      <c r="X1505" s="22"/>
      <c r="Y1505" s="22"/>
      <c r="Z1505" s="22"/>
      <c r="AA1505" s="22"/>
      <c r="AB1505" s="22"/>
    </row>
    <row r="1506" spans="1:29" x14ac:dyDescent="0.25">
      <c r="A1506" s="24">
        <v>41612</v>
      </c>
      <c r="B1506" s="22">
        <v>1</v>
      </c>
      <c r="C1506" s="22" t="s">
        <v>229</v>
      </c>
      <c r="D1506" s="22" t="s">
        <v>232</v>
      </c>
      <c r="E1506" s="22" t="s">
        <v>67</v>
      </c>
      <c r="F1506" s="22" t="s">
        <v>110</v>
      </c>
      <c r="G1506" s="25" t="s">
        <v>71</v>
      </c>
      <c r="H1506" s="22">
        <v>1</v>
      </c>
      <c r="I1506" s="22">
        <f t="shared" si="31"/>
        <v>0.05</v>
      </c>
      <c r="J1506" s="22">
        <v>39</v>
      </c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>
        <v>10</v>
      </c>
      <c r="V1506" s="22"/>
      <c r="W1506" s="22"/>
      <c r="X1506" s="22"/>
      <c r="Y1506" s="22"/>
      <c r="Z1506" s="22"/>
      <c r="AA1506" s="22"/>
      <c r="AB1506" s="22"/>
    </row>
    <row r="1507" spans="1:29" x14ac:dyDescent="0.25">
      <c r="A1507" s="24">
        <v>41612</v>
      </c>
      <c r="B1507" s="22">
        <v>1</v>
      </c>
      <c r="C1507" s="22" t="s">
        <v>229</v>
      </c>
      <c r="D1507" s="22" t="s">
        <v>232</v>
      </c>
      <c r="E1507" s="22" t="s">
        <v>67</v>
      </c>
      <c r="F1507" s="22" t="s">
        <v>110</v>
      </c>
      <c r="G1507" s="25" t="s">
        <v>71</v>
      </c>
      <c r="H1507" s="22">
        <v>1</v>
      </c>
      <c r="I1507" s="22">
        <f t="shared" si="31"/>
        <v>0.05</v>
      </c>
      <c r="J1507" s="22">
        <v>39</v>
      </c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>
        <v>10</v>
      </c>
      <c r="V1507" s="22"/>
      <c r="W1507" s="22"/>
      <c r="X1507" s="22"/>
      <c r="Y1507" s="22"/>
      <c r="Z1507" s="22"/>
      <c r="AA1507" s="22"/>
      <c r="AB1507" s="22"/>
    </row>
    <row r="1508" spans="1:29" x14ac:dyDescent="0.25">
      <c r="A1508" s="24">
        <v>41612</v>
      </c>
      <c r="B1508" s="22">
        <v>1</v>
      </c>
      <c r="C1508" s="22" t="s">
        <v>229</v>
      </c>
      <c r="D1508" s="22" t="s">
        <v>232</v>
      </c>
      <c r="E1508" s="22" t="s">
        <v>67</v>
      </c>
      <c r="F1508" s="22" t="s">
        <v>110</v>
      </c>
      <c r="G1508" s="25" t="s">
        <v>71</v>
      </c>
      <c r="H1508" s="22">
        <v>1</v>
      </c>
      <c r="I1508" s="22">
        <f t="shared" si="31"/>
        <v>0.05</v>
      </c>
      <c r="J1508" s="22">
        <v>39</v>
      </c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>
        <v>10</v>
      </c>
      <c r="V1508" s="22"/>
      <c r="W1508" s="22"/>
      <c r="X1508" s="22"/>
      <c r="Y1508" s="22"/>
      <c r="Z1508" s="22"/>
      <c r="AA1508" s="22"/>
      <c r="AB1508" s="22"/>
    </row>
    <row r="1509" spans="1:29" x14ac:dyDescent="0.25">
      <c r="A1509" s="24">
        <v>41612</v>
      </c>
      <c r="B1509" s="22">
        <v>1</v>
      </c>
      <c r="C1509" s="22" t="s">
        <v>229</v>
      </c>
      <c r="D1509" s="22" t="s">
        <v>232</v>
      </c>
      <c r="E1509" s="22" t="s">
        <v>67</v>
      </c>
      <c r="F1509" s="22" t="s">
        <v>110</v>
      </c>
      <c r="G1509" s="25" t="s">
        <v>71</v>
      </c>
      <c r="H1509" s="22">
        <v>1</v>
      </c>
      <c r="I1509" s="22">
        <f t="shared" si="31"/>
        <v>0.05</v>
      </c>
      <c r="J1509" s="22">
        <v>39</v>
      </c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>
        <v>10</v>
      </c>
      <c r="V1509" s="22"/>
      <c r="W1509" s="22"/>
      <c r="X1509" s="22"/>
      <c r="Y1509" s="22"/>
      <c r="Z1509" s="22"/>
      <c r="AA1509" s="22"/>
      <c r="AB1509" s="22"/>
    </row>
    <row r="1510" spans="1:29" x14ac:dyDescent="0.25">
      <c r="A1510" s="24">
        <v>41612</v>
      </c>
      <c r="B1510" s="22">
        <v>1</v>
      </c>
      <c r="C1510" s="22" t="s">
        <v>229</v>
      </c>
      <c r="D1510" s="22" t="s">
        <v>232</v>
      </c>
      <c r="E1510" s="22" t="s">
        <v>67</v>
      </c>
      <c r="F1510" s="22" t="s">
        <v>110</v>
      </c>
      <c r="G1510" s="25" t="s">
        <v>71</v>
      </c>
      <c r="H1510" s="22">
        <v>1</v>
      </c>
      <c r="I1510" s="22">
        <f t="shared" si="31"/>
        <v>0.05</v>
      </c>
      <c r="J1510" s="22">
        <v>39</v>
      </c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>
        <v>10</v>
      </c>
      <c r="V1510" s="22"/>
      <c r="W1510" s="22"/>
      <c r="X1510" s="22"/>
      <c r="Y1510" s="22"/>
      <c r="Z1510" s="22"/>
      <c r="AA1510" s="22"/>
      <c r="AB1510" s="22"/>
    </row>
    <row r="1511" spans="1:29" x14ac:dyDescent="0.25">
      <c r="A1511" s="24">
        <v>41612</v>
      </c>
      <c r="B1511" s="22">
        <v>1</v>
      </c>
      <c r="C1511" s="22" t="s">
        <v>229</v>
      </c>
      <c r="D1511" s="22" t="s">
        <v>232</v>
      </c>
      <c r="E1511" s="22" t="s">
        <v>67</v>
      </c>
      <c r="F1511" s="22" t="s">
        <v>110</v>
      </c>
      <c r="G1511" s="25" t="s">
        <v>71</v>
      </c>
      <c r="H1511" s="22">
        <v>1</v>
      </c>
      <c r="I1511" s="22">
        <f t="shared" si="31"/>
        <v>0.05</v>
      </c>
      <c r="J1511" s="22">
        <v>39</v>
      </c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>
        <v>10</v>
      </c>
      <c r="V1511" s="22"/>
      <c r="W1511" s="22"/>
      <c r="X1511" s="22"/>
      <c r="Y1511" s="22"/>
      <c r="Z1511" s="22"/>
      <c r="AA1511" s="22"/>
      <c r="AB1511" s="22"/>
    </row>
    <row r="1512" spans="1:29" x14ac:dyDescent="0.25">
      <c r="A1512" s="24">
        <v>41612</v>
      </c>
      <c r="B1512" s="22">
        <v>1</v>
      </c>
      <c r="C1512" s="22" t="s">
        <v>229</v>
      </c>
      <c r="D1512" s="22" t="s">
        <v>232</v>
      </c>
      <c r="E1512" s="22" t="s">
        <v>67</v>
      </c>
      <c r="F1512" s="22" t="s">
        <v>110</v>
      </c>
      <c r="G1512" s="25" t="s">
        <v>71</v>
      </c>
      <c r="H1512" s="22">
        <v>1</v>
      </c>
      <c r="I1512" s="22">
        <f t="shared" si="31"/>
        <v>0.05</v>
      </c>
      <c r="J1512" s="22">
        <v>39</v>
      </c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>
        <v>10</v>
      </c>
      <c r="V1512" s="22"/>
      <c r="W1512" s="22"/>
      <c r="X1512" s="22"/>
      <c r="Y1512" s="22"/>
      <c r="Z1512" s="22"/>
      <c r="AA1512" s="22"/>
      <c r="AB1512" s="22"/>
    </row>
    <row r="1513" spans="1:29" x14ac:dyDescent="0.25">
      <c r="A1513" s="24">
        <v>41612</v>
      </c>
      <c r="B1513" s="22">
        <v>1</v>
      </c>
      <c r="C1513" s="22" t="s">
        <v>229</v>
      </c>
      <c r="D1513" s="22" t="s">
        <v>232</v>
      </c>
      <c r="E1513" s="22" t="s">
        <v>67</v>
      </c>
      <c r="F1513" s="22" t="s">
        <v>110</v>
      </c>
      <c r="G1513" s="25" t="s">
        <v>71</v>
      </c>
      <c r="H1513" s="22">
        <v>1</v>
      </c>
      <c r="I1513" s="22">
        <f t="shared" si="31"/>
        <v>0.05</v>
      </c>
      <c r="J1513" s="22">
        <v>39</v>
      </c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>
        <v>10</v>
      </c>
      <c r="V1513" s="22"/>
      <c r="W1513" s="22"/>
      <c r="X1513" s="22"/>
      <c r="Y1513" s="22"/>
      <c r="Z1513" s="22"/>
      <c r="AA1513" s="22"/>
      <c r="AB1513" s="22"/>
    </row>
    <row r="1514" spans="1:29" x14ac:dyDescent="0.25">
      <c r="A1514" s="24">
        <v>41612</v>
      </c>
      <c r="B1514" s="22">
        <v>1</v>
      </c>
      <c r="C1514" s="22" t="s">
        <v>229</v>
      </c>
      <c r="D1514" s="22" t="s">
        <v>232</v>
      </c>
      <c r="E1514" s="22" t="s">
        <v>67</v>
      </c>
      <c r="F1514" s="22" t="s">
        <v>110</v>
      </c>
      <c r="G1514" s="25" t="s">
        <v>71</v>
      </c>
      <c r="H1514" s="22">
        <v>1</v>
      </c>
      <c r="I1514" s="22">
        <f t="shared" si="31"/>
        <v>0.05</v>
      </c>
      <c r="J1514" s="22">
        <v>39</v>
      </c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>
        <v>10</v>
      </c>
      <c r="V1514" s="22"/>
      <c r="W1514" s="22"/>
      <c r="X1514" s="22"/>
      <c r="Y1514" s="22"/>
      <c r="Z1514" s="22"/>
      <c r="AA1514" s="22"/>
      <c r="AB1514" s="22"/>
    </row>
    <row r="1515" spans="1:29" x14ac:dyDescent="0.25">
      <c r="A1515" s="24">
        <v>41612</v>
      </c>
      <c r="B1515" s="22">
        <v>1</v>
      </c>
      <c r="C1515" s="22" t="s">
        <v>229</v>
      </c>
      <c r="D1515" s="22" t="s">
        <v>232</v>
      </c>
      <c r="E1515" s="22" t="s">
        <v>67</v>
      </c>
      <c r="F1515" s="22" t="s">
        <v>110</v>
      </c>
      <c r="G1515" s="25" t="s">
        <v>71</v>
      </c>
      <c r="H1515" s="22">
        <v>1</v>
      </c>
      <c r="I1515" s="22">
        <f t="shared" si="31"/>
        <v>0.05</v>
      </c>
      <c r="J1515" s="22">
        <v>39</v>
      </c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>
        <v>10</v>
      </c>
      <c r="V1515" s="22"/>
      <c r="W1515" s="22"/>
      <c r="X1515" s="22"/>
      <c r="Y1515" s="22"/>
      <c r="Z1515" s="22"/>
      <c r="AA1515" s="22"/>
      <c r="AB1515" s="22"/>
    </row>
    <row r="1516" spans="1:29" x14ac:dyDescent="0.25">
      <c r="A1516" s="24">
        <v>41612</v>
      </c>
      <c r="B1516" s="22">
        <v>1</v>
      </c>
      <c r="C1516" s="22" t="s">
        <v>229</v>
      </c>
      <c r="D1516" s="22" t="s">
        <v>232</v>
      </c>
      <c r="E1516" s="22" t="s">
        <v>67</v>
      </c>
      <c r="F1516" s="22" t="s">
        <v>110</v>
      </c>
      <c r="G1516" s="25" t="s">
        <v>71</v>
      </c>
      <c r="H1516" s="22">
        <v>1</v>
      </c>
      <c r="I1516" s="22">
        <f t="shared" si="31"/>
        <v>0.05</v>
      </c>
      <c r="J1516" s="22">
        <v>39</v>
      </c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>
        <v>10</v>
      </c>
      <c r="V1516" s="22"/>
      <c r="W1516" s="22"/>
      <c r="X1516" s="22"/>
      <c r="Y1516" s="22"/>
      <c r="Z1516" s="22"/>
      <c r="AA1516" s="22"/>
      <c r="AB1516" s="22"/>
    </row>
    <row r="1517" spans="1:29" x14ac:dyDescent="0.25">
      <c r="A1517" s="24">
        <v>41612</v>
      </c>
      <c r="B1517" s="22">
        <v>1</v>
      </c>
      <c r="C1517" s="22" t="s">
        <v>229</v>
      </c>
      <c r="D1517" s="22" t="s">
        <v>232</v>
      </c>
      <c r="E1517" s="22" t="s">
        <v>67</v>
      </c>
      <c r="F1517" s="22" t="s">
        <v>110</v>
      </c>
      <c r="G1517" s="25" t="s">
        <v>71</v>
      </c>
      <c r="H1517" s="22">
        <v>1</v>
      </c>
      <c r="I1517" s="22">
        <f t="shared" si="31"/>
        <v>0.05</v>
      </c>
      <c r="J1517" s="22">
        <v>39</v>
      </c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>
        <v>10</v>
      </c>
      <c r="V1517" s="22"/>
      <c r="W1517" s="22"/>
      <c r="X1517" s="22"/>
      <c r="Y1517" s="22"/>
      <c r="Z1517" s="22"/>
      <c r="AA1517" s="22"/>
      <c r="AB1517" s="22"/>
    </row>
    <row r="1518" spans="1:29" x14ac:dyDescent="0.25">
      <c r="A1518" s="24">
        <v>41612</v>
      </c>
      <c r="B1518" s="22">
        <v>1</v>
      </c>
      <c r="C1518" s="22" t="s">
        <v>229</v>
      </c>
      <c r="D1518" s="22" t="s">
        <v>232</v>
      </c>
      <c r="E1518" s="22" t="s">
        <v>67</v>
      </c>
      <c r="F1518" s="22" t="s">
        <v>110</v>
      </c>
      <c r="G1518" s="25" t="s">
        <v>71</v>
      </c>
      <c r="H1518" s="22">
        <v>1</v>
      </c>
      <c r="I1518" s="22">
        <f t="shared" si="31"/>
        <v>0.05</v>
      </c>
      <c r="J1518" s="22">
        <v>39</v>
      </c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>
        <v>10</v>
      </c>
      <c r="V1518" s="22"/>
      <c r="W1518" s="22"/>
      <c r="X1518" s="22"/>
      <c r="Y1518" s="22"/>
      <c r="Z1518" s="22"/>
      <c r="AA1518" s="22"/>
      <c r="AB1518" s="22"/>
    </row>
    <row r="1519" spans="1:29" x14ac:dyDescent="0.25">
      <c r="A1519" s="24">
        <v>41612</v>
      </c>
      <c r="B1519" s="22">
        <v>1</v>
      </c>
      <c r="C1519" s="22" t="s">
        <v>229</v>
      </c>
      <c r="D1519" s="22" t="s">
        <v>232</v>
      </c>
      <c r="E1519" s="22" t="s">
        <v>67</v>
      </c>
      <c r="F1519" s="22" t="s">
        <v>110</v>
      </c>
      <c r="G1519" s="25" t="s">
        <v>71</v>
      </c>
      <c r="H1519" s="22">
        <v>1</v>
      </c>
      <c r="I1519" s="22">
        <f t="shared" si="31"/>
        <v>0.05</v>
      </c>
      <c r="J1519" s="22">
        <v>39</v>
      </c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>
        <v>10</v>
      </c>
      <c r="V1519" s="22"/>
      <c r="W1519" s="22"/>
      <c r="X1519" s="22"/>
      <c r="Y1519" s="22"/>
      <c r="Z1519" s="22"/>
      <c r="AA1519" s="22"/>
      <c r="AB1519" s="22"/>
    </row>
    <row r="1520" spans="1:29" s="33" customFormat="1" x14ac:dyDescent="0.25">
      <c r="A1520" s="24">
        <v>41612</v>
      </c>
      <c r="B1520" s="40">
        <v>1</v>
      </c>
      <c r="C1520" s="22" t="s">
        <v>229</v>
      </c>
      <c r="D1520" s="40" t="s">
        <v>232</v>
      </c>
      <c r="E1520" s="40" t="s">
        <v>67</v>
      </c>
      <c r="F1520" s="40" t="s">
        <v>110</v>
      </c>
      <c r="G1520" s="42" t="s">
        <v>71</v>
      </c>
      <c r="H1520" s="40">
        <v>1</v>
      </c>
      <c r="I1520" s="22">
        <f t="shared" si="31"/>
        <v>0.05</v>
      </c>
      <c r="J1520" s="22">
        <v>39</v>
      </c>
      <c r="K1520" s="22"/>
      <c r="L1520" s="22"/>
      <c r="M1520" s="22"/>
      <c r="N1520" s="22"/>
      <c r="O1520" s="22"/>
      <c r="P1520" s="22"/>
      <c r="Q1520" s="40"/>
      <c r="R1520" s="22"/>
      <c r="S1520" s="22"/>
      <c r="T1520" s="22"/>
      <c r="U1520" s="22">
        <v>10</v>
      </c>
      <c r="V1520" s="22"/>
      <c r="W1520" s="22"/>
      <c r="X1520" s="22"/>
      <c r="Y1520" s="22"/>
      <c r="Z1520" s="22"/>
      <c r="AA1520" s="22"/>
      <c r="AB1520" s="22"/>
      <c r="AC1520" s="6"/>
    </row>
    <row r="1521" spans="1:29" x14ac:dyDescent="0.25">
      <c r="A1521" s="24">
        <v>41612</v>
      </c>
      <c r="B1521" s="22">
        <v>1</v>
      </c>
      <c r="C1521" s="22" t="s">
        <v>229</v>
      </c>
      <c r="D1521" s="22" t="s">
        <v>232</v>
      </c>
      <c r="E1521" s="22" t="s">
        <v>67</v>
      </c>
      <c r="F1521" s="22" t="s">
        <v>110</v>
      </c>
      <c r="G1521" s="25" t="s">
        <v>71</v>
      </c>
      <c r="H1521" s="22">
        <v>1</v>
      </c>
      <c r="I1521" s="22">
        <f t="shared" si="31"/>
        <v>0.05</v>
      </c>
      <c r="J1521" s="22">
        <v>39</v>
      </c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>
        <v>10</v>
      </c>
      <c r="V1521" s="22"/>
      <c r="W1521" s="22"/>
      <c r="X1521" s="22"/>
      <c r="Y1521" s="22"/>
      <c r="Z1521" s="22"/>
      <c r="AA1521" s="22"/>
      <c r="AB1521" s="22"/>
    </row>
    <row r="1522" spans="1:29" x14ac:dyDescent="0.25">
      <c r="A1522" s="24">
        <v>41612</v>
      </c>
      <c r="B1522" s="22">
        <v>1</v>
      </c>
      <c r="C1522" s="22" t="s">
        <v>229</v>
      </c>
      <c r="D1522" s="22" t="s">
        <v>232</v>
      </c>
      <c r="E1522" s="22" t="s">
        <v>67</v>
      </c>
      <c r="F1522" s="22" t="s">
        <v>110</v>
      </c>
      <c r="G1522" s="25" t="s">
        <v>71</v>
      </c>
      <c r="H1522" s="22">
        <v>1</v>
      </c>
      <c r="I1522" s="22">
        <f t="shared" si="31"/>
        <v>0.05</v>
      </c>
      <c r="J1522" s="22">
        <v>39</v>
      </c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>
        <v>10</v>
      </c>
      <c r="V1522" s="22"/>
      <c r="W1522" s="22"/>
      <c r="X1522" s="22"/>
      <c r="Y1522" s="22"/>
      <c r="Z1522" s="22"/>
      <c r="AA1522" s="22"/>
      <c r="AB1522" s="22"/>
    </row>
    <row r="1523" spans="1:29" x14ac:dyDescent="0.25">
      <c r="A1523" s="24">
        <v>41612</v>
      </c>
      <c r="B1523" s="22">
        <v>1</v>
      </c>
      <c r="C1523" s="22" t="s">
        <v>229</v>
      </c>
      <c r="D1523" s="22" t="s">
        <v>232</v>
      </c>
      <c r="E1523" s="22" t="s">
        <v>67</v>
      </c>
      <c r="F1523" s="22" t="s">
        <v>110</v>
      </c>
      <c r="G1523" s="25" t="s">
        <v>71</v>
      </c>
      <c r="H1523" s="22">
        <v>1</v>
      </c>
      <c r="I1523" s="22">
        <f t="shared" si="31"/>
        <v>0.05</v>
      </c>
      <c r="J1523" s="22">
        <v>39</v>
      </c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>
        <v>10</v>
      </c>
      <c r="V1523" s="22"/>
      <c r="W1523" s="22"/>
      <c r="X1523" s="22"/>
      <c r="Y1523" s="22"/>
      <c r="Z1523" s="22"/>
      <c r="AA1523" s="22"/>
      <c r="AB1523" s="22"/>
    </row>
    <row r="1524" spans="1:29" x14ac:dyDescent="0.25">
      <c r="A1524" s="24">
        <v>41612</v>
      </c>
      <c r="B1524" s="22">
        <v>1</v>
      </c>
      <c r="C1524" s="22" t="s">
        <v>229</v>
      </c>
      <c r="D1524" s="22" t="s">
        <v>232</v>
      </c>
      <c r="E1524" s="22" t="s">
        <v>67</v>
      </c>
      <c r="F1524" s="22" t="s">
        <v>110</v>
      </c>
      <c r="G1524" s="25" t="s">
        <v>71</v>
      </c>
      <c r="H1524" s="22">
        <v>1</v>
      </c>
      <c r="I1524" s="22">
        <f t="shared" si="31"/>
        <v>0.05</v>
      </c>
      <c r="J1524" s="22">
        <v>39</v>
      </c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>
        <v>10</v>
      </c>
      <c r="V1524" s="22"/>
      <c r="W1524" s="22"/>
      <c r="X1524" s="22"/>
      <c r="Y1524" s="22"/>
      <c r="Z1524" s="22"/>
      <c r="AA1524" s="22"/>
      <c r="AB1524" s="22"/>
    </row>
    <row r="1525" spans="1:29" x14ac:dyDescent="0.25">
      <c r="A1525" s="24">
        <v>41612</v>
      </c>
      <c r="B1525" s="22">
        <v>1</v>
      </c>
      <c r="C1525" s="22" t="s">
        <v>229</v>
      </c>
      <c r="D1525" s="22" t="s">
        <v>232</v>
      </c>
      <c r="E1525" s="22" t="s">
        <v>67</v>
      </c>
      <c r="F1525" s="22" t="s">
        <v>110</v>
      </c>
      <c r="G1525" s="25" t="s">
        <v>71</v>
      </c>
      <c r="H1525" s="22">
        <v>1</v>
      </c>
      <c r="I1525" s="22">
        <f t="shared" si="31"/>
        <v>0.05</v>
      </c>
      <c r="J1525" s="22">
        <v>39</v>
      </c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>
        <v>10</v>
      </c>
      <c r="V1525" s="22"/>
      <c r="W1525" s="22"/>
      <c r="X1525" s="22"/>
      <c r="Y1525" s="22"/>
      <c r="Z1525" s="22"/>
      <c r="AA1525" s="22"/>
      <c r="AB1525" s="22"/>
      <c r="AC1525" s="45"/>
    </row>
    <row r="1526" spans="1:29" x14ac:dyDescent="0.25">
      <c r="A1526" s="24">
        <v>41612</v>
      </c>
      <c r="B1526" s="22">
        <v>1</v>
      </c>
      <c r="C1526" s="22" t="s">
        <v>229</v>
      </c>
      <c r="D1526" s="22" t="s">
        <v>232</v>
      </c>
      <c r="E1526" s="22" t="s">
        <v>67</v>
      </c>
      <c r="F1526" s="22" t="s">
        <v>110</v>
      </c>
      <c r="G1526" s="25" t="s">
        <v>71</v>
      </c>
      <c r="H1526" s="22">
        <v>1</v>
      </c>
      <c r="I1526" s="22">
        <f t="shared" si="31"/>
        <v>0.05</v>
      </c>
      <c r="J1526" s="22">
        <v>39</v>
      </c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>
        <v>10</v>
      </c>
      <c r="V1526" s="22"/>
      <c r="W1526" s="22"/>
      <c r="X1526" s="22"/>
      <c r="Y1526" s="22"/>
      <c r="Z1526" s="22"/>
      <c r="AA1526" s="22"/>
      <c r="AB1526" s="22"/>
    </row>
    <row r="1527" spans="1:29" x14ac:dyDescent="0.25">
      <c r="A1527" s="24">
        <v>41612</v>
      </c>
      <c r="B1527" s="22">
        <v>1</v>
      </c>
      <c r="C1527" s="22" t="s">
        <v>229</v>
      </c>
      <c r="D1527" s="22" t="s">
        <v>232</v>
      </c>
      <c r="E1527" s="22" t="s">
        <v>67</v>
      </c>
      <c r="F1527" s="22" t="s">
        <v>110</v>
      </c>
      <c r="G1527" s="25" t="s">
        <v>71</v>
      </c>
      <c r="H1527" s="22">
        <v>1</v>
      </c>
      <c r="I1527" s="22">
        <f t="shared" si="31"/>
        <v>0.05</v>
      </c>
      <c r="J1527" s="22">
        <v>39</v>
      </c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>
        <v>10</v>
      </c>
      <c r="V1527" s="22"/>
      <c r="W1527" s="22"/>
      <c r="X1527" s="22"/>
      <c r="Y1527" s="22"/>
      <c r="Z1527" s="22"/>
      <c r="AA1527" s="22"/>
      <c r="AB1527" s="22"/>
    </row>
    <row r="1528" spans="1:29" x14ac:dyDescent="0.25">
      <c r="A1528" s="24">
        <v>41612</v>
      </c>
      <c r="B1528" s="22">
        <v>1</v>
      </c>
      <c r="C1528" s="22" t="s">
        <v>229</v>
      </c>
      <c r="D1528" s="22" t="s">
        <v>232</v>
      </c>
      <c r="E1528" s="22" t="s">
        <v>67</v>
      </c>
      <c r="F1528" s="22" t="s">
        <v>110</v>
      </c>
      <c r="G1528" s="25" t="s">
        <v>71</v>
      </c>
      <c r="H1528" s="22">
        <v>1</v>
      </c>
      <c r="I1528" s="22">
        <f t="shared" si="31"/>
        <v>0.05</v>
      </c>
      <c r="J1528" s="22">
        <v>39</v>
      </c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>
        <v>10</v>
      </c>
      <c r="V1528" s="22"/>
      <c r="W1528" s="22"/>
      <c r="X1528" s="22"/>
      <c r="Y1528" s="22"/>
      <c r="Z1528" s="22"/>
      <c r="AA1528" s="22"/>
      <c r="AB1528" s="22"/>
    </row>
    <row r="1529" spans="1:29" x14ac:dyDescent="0.25">
      <c r="A1529" s="24">
        <v>41612</v>
      </c>
      <c r="B1529" s="22">
        <v>1</v>
      </c>
      <c r="C1529" s="22" t="s">
        <v>229</v>
      </c>
      <c r="D1529" s="22" t="s">
        <v>232</v>
      </c>
      <c r="E1529" s="22" t="s">
        <v>67</v>
      </c>
      <c r="F1529" s="22" t="s">
        <v>110</v>
      </c>
      <c r="G1529" s="25" t="s">
        <v>71</v>
      </c>
      <c r="H1529" s="22">
        <v>1</v>
      </c>
      <c r="I1529" s="22">
        <f t="shared" si="31"/>
        <v>0.05</v>
      </c>
      <c r="J1529" s="22">
        <v>39</v>
      </c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>
        <v>10</v>
      </c>
      <c r="V1529" s="22"/>
      <c r="W1529" s="22"/>
      <c r="X1529" s="22"/>
      <c r="Y1529" s="22"/>
      <c r="Z1529" s="22"/>
      <c r="AA1529" s="22"/>
      <c r="AB1529" s="22"/>
    </row>
    <row r="1530" spans="1:29" x14ac:dyDescent="0.25">
      <c r="A1530" s="24">
        <v>41612</v>
      </c>
      <c r="B1530" s="22">
        <v>1</v>
      </c>
      <c r="C1530" s="22" t="s">
        <v>229</v>
      </c>
      <c r="D1530" s="22" t="s">
        <v>232</v>
      </c>
      <c r="E1530" s="22" t="s">
        <v>67</v>
      </c>
      <c r="F1530" s="22" t="s">
        <v>110</v>
      </c>
      <c r="G1530" s="25" t="s">
        <v>71</v>
      </c>
      <c r="H1530" s="22">
        <v>1</v>
      </c>
      <c r="I1530" s="22">
        <f t="shared" si="31"/>
        <v>0.05</v>
      </c>
      <c r="J1530" s="22">
        <v>39</v>
      </c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>
        <v>10</v>
      </c>
      <c r="V1530" s="22"/>
      <c r="W1530" s="22"/>
      <c r="X1530" s="22"/>
      <c r="Y1530" s="22"/>
      <c r="Z1530" s="22"/>
      <c r="AA1530" s="22"/>
      <c r="AB1530" s="22"/>
    </row>
    <row r="1531" spans="1:29" s="33" customFormat="1" x14ac:dyDescent="0.25">
      <c r="A1531" s="24">
        <v>41612</v>
      </c>
      <c r="B1531" s="40">
        <v>1</v>
      </c>
      <c r="C1531" s="22" t="s">
        <v>229</v>
      </c>
      <c r="D1531" s="40" t="s">
        <v>232</v>
      </c>
      <c r="E1531" s="40" t="s">
        <v>67</v>
      </c>
      <c r="F1531" s="40" t="s">
        <v>110</v>
      </c>
      <c r="G1531" s="42" t="s">
        <v>71</v>
      </c>
      <c r="H1531" s="40">
        <v>1</v>
      </c>
      <c r="I1531" s="22">
        <f t="shared" si="31"/>
        <v>0.05</v>
      </c>
      <c r="J1531" s="22">
        <v>39</v>
      </c>
      <c r="K1531" s="22"/>
      <c r="L1531" s="22"/>
      <c r="M1531" s="22"/>
      <c r="N1531" s="22"/>
      <c r="O1531" s="22"/>
      <c r="P1531" s="22"/>
      <c r="Q1531" s="40"/>
      <c r="R1531" s="22"/>
      <c r="S1531" s="22"/>
      <c r="T1531" s="22"/>
      <c r="U1531" s="22">
        <v>10</v>
      </c>
      <c r="V1531" s="22"/>
      <c r="W1531" s="22"/>
      <c r="X1531" s="22"/>
      <c r="Y1531" s="22"/>
      <c r="Z1531" s="22"/>
      <c r="AA1531" s="22"/>
      <c r="AB1531" s="22"/>
      <c r="AC1531" s="6"/>
    </row>
    <row r="1532" spans="1:29" x14ac:dyDescent="0.25">
      <c r="A1532" s="24">
        <v>41612</v>
      </c>
      <c r="B1532" s="22">
        <v>1</v>
      </c>
      <c r="C1532" s="22" t="s">
        <v>229</v>
      </c>
      <c r="D1532" s="22" t="s">
        <v>232</v>
      </c>
      <c r="E1532" s="22" t="s">
        <v>67</v>
      </c>
      <c r="F1532" s="22" t="s">
        <v>110</v>
      </c>
      <c r="G1532" s="25" t="s">
        <v>71</v>
      </c>
      <c r="H1532" s="22">
        <v>1</v>
      </c>
      <c r="I1532" s="22">
        <f t="shared" si="31"/>
        <v>0.05</v>
      </c>
      <c r="J1532" s="22">
        <v>39</v>
      </c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>
        <v>10</v>
      </c>
      <c r="V1532" s="22"/>
      <c r="W1532" s="22"/>
      <c r="X1532" s="22"/>
      <c r="Y1532" s="22"/>
      <c r="Z1532" s="22"/>
      <c r="AA1532" s="22"/>
      <c r="AB1532" s="22"/>
    </row>
    <row r="1533" spans="1:29" x14ac:dyDescent="0.25">
      <c r="A1533" s="24">
        <v>41612</v>
      </c>
      <c r="B1533" s="22">
        <v>1</v>
      </c>
      <c r="C1533" s="22" t="s">
        <v>229</v>
      </c>
      <c r="D1533" s="22" t="s">
        <v>232</v>
      </c>
      <c r="E1533" s="22" t="s">
        <v>67</v>
      </c>
      <c r="F1533" s="22" t="s">
        <v>110</v>
      </c>
      <c r="G1533" s="25" t="s">
        <v>71</v>
      </c>
      <c r="H1533" s="22">
        <v>1</v>
      </c>
      <c r="I1533" s="22">
        <f t="shared" si="31"/>
        <v>0.05</v>
      </c>
      <c r="J1533" s="22">
        <v>39</v>
      </c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>
        <v>15</v>
      </c>
      <c r="V1533" s="22"/>
      <c r="W1533" s="22"/>
      <c r="X1533" s="22"/>
      <c r="Y1533" s="22"/>
      <c r="Z1533" s="22"/>
      <c r="AA1533" s="22"/>
      <c r="AB1533" s="22"/>
    </row>
    <row r="1534" spans="1:29" x14ac:dyDescent="0.25">
      <c r="A1534" s="24">
        <v>41612</v>
      </c>
      <c r="B1534" s="22">
        <v>1</v>
      </c>
      <c r="C1534" s="22" t="s">
        <v>229</v>
      </c>
      <c r="D1534" s="22" t="s">
        <v>232</v>
      </c>
      <c r="E1534" s="22" t="s">
        <v>67</v>
      </c>
      <c r="F1534" s="22" t="s">
        <v>110</v>
      </c>
      <c r="G1534" s="25" t="s">
        <v>71</v>
      </c>
      <c r="H1534" s="22">
        <v>1</v>
      </c>
      <c r="I1534" s="22">
        <f t="shared" si="31"/>
        <v>0.05</v>
      </c>
      <c r="J1534" s="22">
        <v>39</v>
      </c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>
        <v>15</v>
      </c>
      <c r="V1534" s="22"/>
      <c r="W1534" s="22"/>
      <c r="X1534" s="22"/>
      <c r="Y1534" s="22"/>
      <c r="Z1534" s="22"/>
      <c r="AA1534" s="22"/>
      <c r="AB1534" s="22"/>
    </row>
    <row r="1535" spans="1:29" x14ac:dyDescent="0.25">
      <c r="A1535" s="24">
        <v>41612</v>
      </c>
      <c r="B1535" s="22">
        <v>1</v>
      </c>
      <c r="C1535" s="22" t="s">
        <v>229</v>
      </c>
      <c r="D1535" s="22" t="s">
        <v>232</v>
      </c>
      <c r="E1535" s="22" t="s">
        <v>67</v>
      </c>
      <c r="F1535" s="22" t="s">
        <v>110</v>
      </c>
      <c r="G1535" s="25" t="s">
        <v>71</v>
      </c>
      <c r="H1535" s="22">
        <v>1</v>
      </c>
      <c r="I1535" s="22">
        <f t="shared" si="31"/>
        <v>0.05</v>
      </c>
      <c r="J1535" s="22">
        <v>39</v>
      </c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>
        <v>15</v>
      </c>
      <c r="V1535" s="22"/>
      <c r="W1535" s="22"/>
      <c r="X1535" s="22"/>
      <c r="Y1535" s="22"/>
      <c r="Z1535" s="22"/>
      <c r="AA1535" s="22"/>
      <c r="AB1535" s="22"/>
    </row>
    <row r="1536" spans="1:29" x14ac:dyDescent="0.25">
      <c r="A1536" s="24">
        <v>41612</v>
      </c>
      <c r="B1536" s="22">
        <v>1</v>
      </c>
      <c r="C1536" s="22" t="s">
        <v>229</v>
      </c>
      <c r="D1536" s="22" t="s">
        <v>232</v>
      </c>
      <c r="E1536" s="22" t="s">
        <v>67</v>
      </c>
      <c r="F1536" s="22" t="s">
        <v>110</v>
      </c>
      <c r="G1536" s="25" t="s">
        <v>71</v>
      </c>
      <c r="H1536" s="22">
        <v>1</v>
      </c>
      <c r="I1536" s="22">
        <f t="shared" si="31"/>
        <v>0.05</v>
      </c>
      <c r="J1536" s="22">
        <v>39</v>
      </c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>
        <v>15</v>
      </c>
      <c r="V1536" s="22"/>
      <c r="W1536" s="22"/>
      <c r="X1536" s="22"/>
      <c r="Y1536" s="22"/>
      <c r="Z1536" s="22"/>
      <c r="AA1536" s="22"/>
      <c r="AB1536" s="22"/>
      <c r="AC1536" s="45"/>
    </row>
    <row r="1537" spans="1:29" x14ac:dyDescent="0.25">
      <c r="A1537" s="24">
        <v>41612</v>
      </c>
      <c r="B1537" s="22">
        <v>1</v>
      </c>
      <c r="C1537" s="22" t="s">
        <v>229</v>
      </c>
      <c r="D1537" s="22" t="s">
        <v>232</v>
      </c>
      <c r="E1537" s="22" t="s">
        <v>67</v>
      </c>
      <c r="F1537" s="22" t="s">
        <v>110</v>
      </c>
      <c r="G1537" s="25" t="s">
        <v>71</v>
      </c>
      <c r="H1537" s="22">
        <v>1</v>
      </c>
      <c r="I1537" s="22">
        <f t="shared" si="31"/>
        <v>0.05</v>
      </c>
      <c r="J1537" s="22">
        <v>39</v>
      </c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>
        <v>15</v>
      </c>
      <c r="V1537" s="22"/>
      <c r="W1537" s="22"/>
      <c r="X1537" s="22"/>
      <c r="Y1537" s="22"/>
      <c r="Z1537" s="22"/>
      <c r="AA1537" s="22"/>
      <c r="AB1537" s="22"/>
    </row>
    <row r="1538" spans="1:29" x14ac:dyDescent="0.25">
      <c r="A1538" s="24">
        <v>41612</v>
      </c>
      <c r="B1538" s="22">
        <v>1</v>
      </c>
      <c r="C1538" s="22" t="s">
        <v>229</v>
      </c>
      <c r="D1538" s="22" t="s">
        <v>232</v>
      </c>
      <c r="E1538" s="22" t="s">
        <v>67</v>
      </c>
      <c r="F1538" s="22" t="s">
        <v>110</v>
      </c>
      <c r="G1538" s="25" t="s">
        <v>71</v>
      </c>
      <c r="H1538" s="22">
        <v>1</v>
      </c>
      <c r="I1538" s="22">
        <f t="shared" ref="I1538:I1601" si="32">H1538/20</f>
        <v>0.05</v>
      </c>
      <c r="J1538" s="22">
        <v>39</v>
      </c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>
        <v>15</v>
      </c>
      <c r="V1538" s="22"/>
      <c r="W1538" s="22"/>
      <c r="X1538" s="22"/>
      <c r="Y1538" s="22"/>
      <c r="Z1538" s="22"/>
      <c r="AA1538" s="22"/>
      <c r="AB1538" s="22"/>
    </row>
    <row r="1539" spans="1:29" x14ac:dyDescent="0.25">
      <c r="A1539" s="24">
        <v>41612</v>
      </c>
      <c r="B1539" s="22">
        <v>1</v>
      </c>
      <c r="C1539" s="22" t="s">
        <v>229</v>
      </c>
      <c r="D1539" s="22" t="s">
        <v>232</v>
      </c>
      <c r="E1539" s="22" t="s">
        <v>67</v>
      </c>
      <c r="F1539" s="22" t="s">
        <v>110</v>
      </c>
      <c r="G1539" s="25" t="s">
        <v>71</v>
      </c>
      <c r="H1539" s="22">
        <v>1</v>
      </c>
      <c r="I1539" s="22">
        <f t="shared" si="32"/>
        <v>0.05</v>
      </c>
      <c r="J1539" s="22">
        <v>39</v>
      </c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>
        <v>15</v>
      </c>
      <c r="V1539" s="22"/>
      <c r="W1539" s="22"/>
      <c r="X1539" s="22"/>
      <c r="Y1539" s="22"/>
      <c r="Z1539" s="22"/>
      <c r="AA1539" s="22"/>
      <c r="AB1539" s="22"/>
    </row>
    <row r="1540" spans="1:29" x14ac:dyDescent="0.25">
      <c r="A1540" s="24">
        <v>41612</v>
      </c>
      <c r="B1540" s="22">
        <v>1</v>
      </c>
      <c r="C1540" s="22" t="s">
        <v>229</v>
      </c>
      <c r="D1540" s="22" t="s">
        <v>232</v>
      </c>
      <c r="E1540" s="22" t="s">
        <v>67</v>
      </c>
      <c r="F1540" s="22" t="s">
        <v>110</v>
      </c>
      <c r="G1540" s="25" t="s">
        <v>71</v>
      </c>
      <c r="H1540" s="22">
        <v>1</v>
      </c>
      <c r="I1540" s="22">
        <f t="shared" si="32"/>
        <v>0.05</v>
      </c>
      <c r="J1540" s="22">
        <v>39</v>
      </c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>
        <v>15</v>
      </c>
      <c r="V1540" s="22"/>
      <c r="W1540" s="22"/>
      <c r="X1540" s="22"/>
      <c r="Y1540" s="22"/>
      <c r="Z1540" s="22"/>
      <c r="AA1540" s="22"/>
      <c r="AB1540" s="22"/>
    </row>
    <row r="1541" spans="1:29" x14ac:dyDescent="0.25">
      <c r="A1541" s="24">
        <v>41612</v>
      </c>
      <c r="B1541" s="22">
        <v>1</v>
      </c>
      <c r="C1541" s="22" t="s">
        <v>229</v>
      </c>
      <c r="D1541" s="22" t="s">
        <v>232</v>
      </c>
      <c r="E1541" s="22" t="s">
        <v>67</v>
      </c>
      <c r="F1541" s="22" t="s">
        <v>110</v>
      </c>
      <c r="G1541" s="25" t="s">
        <v>71</v>
      </c>
      <c r="H1541" s="22">
        <v>1</v>
      </c>
      <c r="I1541" s="22">
        <f t="shared" si="32"/>
        <v>0.05</v>
      </c>
      <c r="J1541" s="22">
        <v>39</v>
      </c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>
        <v>15</v>
      </c>
      <c r="V1541" s="22"/>
      <c r="W1541" s="22"/>
      <c r="X1541" s="22"/>
      <c r="Y1541" s="22"/>
      <c r="Z1541" s="22"/>
      <c r="AA1541" s="22"/>
      <c r="AB1541" s="22"/>
    </row>
    <row r="1542" spans="1:29" s="33" customFormat="1" x14ac:dyDescent="0.25">
      <c r="A1542" s="24">
        <v>41612</v>
      </c>
      <c r="B1542" s="40">
        <v>1</v>
      </c>
      <c r="C1542" s="22" t="s">
        <v>229</v>
      </c>
      <c r="D1542" s="40" t="s">
        <v>232</v>
      </c>
      <c r="E1542" s="40" t="s">
        <v>67</v>
      </c>
      <c r="F1542" s="40" t="s">
        <v>110</v>
      </c>
      <c r="G1542" s="42" t="s">
        <v>71</v>
      </c>
      <c r="H1542" s="40">
        <v>1</v>
      </c>
      <c r="I1542" s="22">
        <f t="shared" si="32"/>
        <v>0.05</v>
      </c>
      <c r="J1542" s="22">
        <v>39</v>
      </c>
      <c r="K1542" s="22"/>
      <c r="L1542" s="22"/>
      <c r="M1542" s="22"/>
      <c r="N1542" s="22"/>
      <c r="O1542" s="22"/>
      <c r="P1542" s="22"/>
      <c r="Q1542" s="40"/>
      <c r="R1542" s="22"/>
      <c r="S1542" s="22"/>
      <c r="T1542" s="22"/>
      <c r="U1542" s="22">
        <v>15</v>
      </c>
      <c r="V1542" s="22"/>
      <c r="W1542" s="22"/>
      <c r="X1542" s="22"/>
      <c r="Y1542" s="22"/>
      <c r="Z1542" s="22"/>
      <c r="AA1542" s="22"/>
      <c r="AB1542" s="22"/>
      <c r="AC1542" s="6"/>
    </row>
    <row r="1543" spans="1:29" x14ac:dyDescent="0.25">
      <c r="A1543" s="24">
        <v>41612</v>
      </c>
      <c r="B1543" s="22">
        <v>1</v>
      </c>
      <c r="C1543" s="22" t="s">
        <v>229</v>
      </c>
      <c r="D1543" s="22" t="s">
        <v>232</v>
      </c>
      <c r="E1543" s="22" t="s">
        <v>67</v>
      </c>
      <c r="F1543" s="22" t="s">
        <v>110</v>
      </c>
      <c r="G1543" s="25" t="s">
        <v>71</v>
      </c>
      <c r="H1543" s="22">
        <v>1</v>
      </c>
      <c r="I1543" s="22">
        <f t="shared" si="32"/>
        <v>0.05</v>
      </c>
      <c r="J1543" s="22">
        <v>39</v>
      </c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>
        <v>15</v>
      </c>
      <c r="V1543" s="22"/>
      <c r="W1543" s="22"/>
      <c r="X1543" s="22"/>
      <c r="Y1543" s="22"/>
      <c r="Z1543" s="22"/>
      <c r="AA1543" s="22"/>
      <c r="AB1543" s="22"/>
    </row>
    <row r="1544" spans="1:29" x14ac:dyDescent="0.25">
      <c r="A1544" s="24">
        <v>41612</v>
      </c>
      <c r="B1544" s="22">
        <v>1</v>
      </c>
      <c r="C1544" s="22" t="s">
        <v>229</v>
      </c>
      <c r="D1544" s="22" t="s">
        <v>232</v>
      </c>
      <c r="E1544" s="22" t="s">
        <v>67</v>
      </c>
      <c r="F1544" s="22" t="s">
        <v>110</v>
      </c>
      <c r="G1544" s="25" t="s">
        <v>71</v>
      </c>
      <c r="H1544" s="22">
        <v>1</v>
      </c>
      <c r="I1544" s="22">
        <f t="shared" si="32"/>
        <v>0.05</v>
      </c>
      <c r="J1544" s="22">
        <v>39</v>
      </c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>
        <v>15</v>
      </c>
      <c r="V1544" s="22"/>
      <c r="W1544" s="22"/>
      <c r="X1544" s="22"/>
      <c r="Y1544" s="22"/>
      <c r="Z1544" s="22"/>
      <c r="AA1544" s="22"/>
      <c r="AB1544" s="22"/>
    </row>
    <row r="1545" spans="1:29" x14ac:dyDescent="0.25">
      <c r="A1545" s="24">
        <v>41612</v>
      </c>
      <c r="B1545" s="22">
        <v>1</v>
      </c>
      <c r="C1545" s="22" t="s">
        <v>229</v>
      </c>
      <c r="D1545" s="22" t="s">
        <v>232</v>
      </c>
      <c r="E1545" s="22" t="s">
        <v>67</v>
      </c>
      <c r="F1545" s="22" t="s">
        <v>110</v>
      </c>
      <c r="G1545" s="25" t="s">
        <v>71</v>
      </c>
      <c r="H1545" s="22">
        <v>1</v>
      </c>
      <c r="I1545" s="22">
        <f t="shared" si="32"/>
        <v>0.05</v>
      </c>
      <c r="J1545" s="22">
        <v>39</v>
      </c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>
        <v>15</v>
      </c>
      <c r="V1545" s="22"/>
      <c r="W1545" s="22"/>
      <c r="X1545" s="22"/>
      <c r="Y1545" s="22"/>
      <c r="Z1545" s="22"/>
      <c r="AA1545" s="22"/>
      <c r="AB1545" s="22"/>
    </row>
    <row r="1546" spans="1:29" x14ac:dyDescent="0.25">
      <c r="A1546" s="24">
        <v>41612</v>
      </c>
      <c r="B1546" s="22">
        <v>1</v>
      </c>
      <c r="C1546" s="22" t="s">
        <v>229</v>
      </c>
      <c r="D1546" s="22" t="s">
        <v>232</v>
      </c>
      <c r="E1546" s="22" t="s">
        <v>67</v>
      </c>
      <c r="F1546" s="22" t="s">
        <v>110</v>
      </c>
      <c r="G1546" s="25" t="s">
        <v>71</v>
      </c>
      <c r="H1546" s="22">
        <v>1</v>
      </c>
      <c r="I1546" s="22">
        <f t="shared" si="32"/>
        <v>0.05</v>
      </c>
      <c r="J1546" s="22">
        <v>39</v>
      </c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>
        <v>15</v>
      </c>
      <c r="V1546" s="22"/>
      <c r="W1546" s="22"/>
      <c r="X1546" s="22"/>
      <c r="Y1546" s="22"/>
      <c r="Z1546" s="22"/>
      <c r="AA1546" s="22"/>
      <c r="AB1546" s="22"/>
    </row>
    <row r="1547" spans="1:29" x14ac:dyDescent="0.25">
      <c r="A1547" s="24">
        <v>41612</v>
      </c>
      <c r="B1547" s="22">
        <v>1</v>
      </c>
      <c r="C1547" s="22" t="s">
        <v>229</v>
      </c>
      <c r="D1547" s="22" t="s">
        <v>232</v>
      </c>
      <c r="E1547" s="22" t="s">
        <v>67</v>
      </c>
      <c r="F1547" s="22" t="s">
        <v>110</v>
      </c>
      <c r="G1547" s="25" t="s">
        <v>71</v>
      </c>
      <c r="H1547" s="22">
        <v>1</v>
      </c>
      <c r="I1547" s="22">
        <f t="shared" si="32"/>
        <v>0.05</v>
      </c>
      <c r="J1547" s="22">
        <v>39</v>
      </c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>
        <v>20</v>
      </c>
      <c r="V1547" s="22"/>
      <c r="W1547" s="22"/>
      <c r="X1547" s="22"/>
      <c r="Y1547" s="22"/>
      <c r="Z1547" s="22"/>
      <c r="AA1547" s="22"/>
      <c r="AB1547" s="22"/>
    </row>
    <row r="1548" spans="1:29" x14ac:dyDescent="0.25">
      <c r="A1548" s="24">
        <v>41612</v>
      </c>
      <c r="B1548" s="22">
        <v>1</v>
      </c>
      <c r="C1548" s="22" t="s">
        <v>229</v>
      </c>
      <c r="D1548" s="22" t="s">
        <v>232</v>
      </c>
      <c r="E1548" s="22" t="s">
        <v>67</v>
      </c>
      <c r="F1548" s="22" t="s">
        <v>110</v>
      </c>
      <c r="G1548" s="25" t="s">
        <v>71</v>
      </c>
      <c r="H1548" s="22">
        <v>1</v>
      </c>
      <c r="I1548" s="22">
        <f t="shared" si="32"/>
        <v>0.05</v>
      </c>
      <c r="J1548" s="22">
        <v>39</v>
      </c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>
        <v>20</v>
      </c>
      <c r="V1548" s="22"/>
      <c r="W1548" s="22"/>
      <c r="X1548" s="22"/>
      <c r="Y1548" s="22"/>
      <c r="Z1548" s="22"/>
      <c r="AA1548" s="22"/>
      <c r="AB1548" s="22"/>
      <c r="AC1548" s="45"/>
    </row>
    <row r="1549" spans="1:29" x14ac:dyDescent="0.25">
      <c r="A1549" s="24">
        <v>41612</v>
      </c>
      <c r="B1549" s="22">
        <v>1</v>
      </c>
      <c r="C1549" s="22" t="s">
        <v>229</v>
      </c>
      <c r="D1549" s="22" t="s">
        <v>232</v>
      </c>
      <c r="E1549" s="22" t="s">
        <v>67</v>
      </c>
      <c r="F1549" s="22" t="s">
        <v>110</v>
      </c>
      <c r="G1549" s="25" t="s">
        <v>71</v>
      </c>
      <c r="H1549" s="22">
        <v>1</v>
      </c>
      <c r="I1549" s="22">
        <f t="shared" si="32"/>
        <v>0.05</v>
      </c>
      <c r="J1549" s="22">
        <v>39</v>
      </c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>
        <v>20</v>
      </c>
      <c r="V1549" s="22"/>
      <c r="W1549" s="22"/>
      <c r="X1549" s="22"/>
      <c r="Y1549" s="22"/>
      <c r="Z1549" s="22"/>
      <c r="AA1549" s="22"/>
      <c r="AB1549" s="22"/>
    </row>
    <row r="1550" spans="1:29" x14ac:dyDescent="0.25">
      <c r="A1550" s="24">
        <v>41612</v>
      </c>
      <c r="B1550" s="22">
        <v>1</v>
      </c>
      <c r="C1550" s="22" t="s">
        <v>229</v>
      </c>
      <c r="D1550" s="22" t="s">
        <v>232</v>
      </c>
      <c r="E1550" s="22" t="s">
        <v>67</v>
      </c>
      <c r="F1550" s="22" t="s">
        <v>110</v>
      </c>
      <c r="G1550" s="25" t="s">
        <v>71</v>
      </c>
      <c r="H1550" s="22">
        <v>1</v>
      </c>
      <c r="I1550" s="22">
        <f t="shared" si="32"/>
        <v>0.05</v>
      </c>
      <c r="J1550" s="22">
        <v>39</v>
      </c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>
        <v>20</v>
      </c>
      <c r="V1550" s="22"/>
      <c r="W1550" s="22"/>
      <c r="X1550" s="22"/>
      <c r="Y1550" s="22"/>
      <c r="Z1550" s="22"/>
      <c r="AA1550" s="22"/>
      <c r="AB1550" s="22"/>
    </row>
    <row r="1551" spans="1:29" x14ac:dyDescent="0.25">
      <c r="A1551" s="24">
        <v>41612</v>
      </c>
      <c r="B1551" s="22">
        <v>1</v>
      </c>
      <c r="C1551" s="22" t="s">
        <v>229</v>
      </c>
      <c r="D1551" s="22" t="s">
        <v>232</v>
      </c>
      <c r="E1551" s="22" t="s">
        <v>67</v>
      </c>
      <c r="F1551" s="22" t="s">
        <v>110</v>
      </c>
      <c r="G1551" s="25" t="s">
        <v>71</v>
      </c>
      <c r="H1551" s="22">
        <v>1</v>
      </c>
      <c r="I1551" s="22">
        <f t="shared" si="32"/>
        <v>0.05</v>
      </c>
      <c r="J1551" s="22">
        <v>39</v>
      </c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>
        <v>20</v>
      </c>
      <c r="V1551" s="22"/>
      <c r="W1551" s="22"/>
      <c r="X1551" s="22"/>
      <c r="Y1551" s="22"/>
      <c r="Z1551" s="22"/>
      <c r="AA1551" s="22"/>
      <c r="AB1551" s="22"/>
    </row>
    <row r="1552" spans="1:29" x14ac:dyDescent="0.25">
      <c r="A1552" s="24">
        <v>41612</v>
      </c>
      <c r="B1552" s="22">
        <v>1</v>
      </c>
      <c r="C1552" s="22" t="s">
        <v>229</v>
      </c>
      <c r="D1552" s="22" t="s">
        <v>232</v>
      </c>
      <c r="E1552" s="22" t="s">
        <v>67</v>
      </c>
      <c r="F1552" s="22" t="s">
        <v>110</v>
      </c>
      <c r="G1552" s="25" t="s">
        <v>71</v>
      </c>
      <c r="H1552" s="22">
        <v>1</v>
      </c>
      <c r="I1552" s="22">
        <f t="shared" si="32"/>
        <v>0.05</v>
      </c>
      <c r="J1552" s="22">
        <v>39</v>
      </c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>
        <v>20</v>
      </c>
      <c r="V1552" s="22"/>
      <c r="W1552" s="22"/>
      <c r="X1552" s="22"/>
      <c r="Y1552" s="22"/>
      <c r="Z1552" s="22"/>
      <c r="AA1552" s="22"/>
      <c r="AB1552" s="22"/>
    </row>
    <row r="1553" spans="1:29" x14ac:dyDescent="0.25">
      <c r="A1553" s="24">
        <v>41612</v>
      </c>
      <c r="B1553" s="22">
        <v>1</v>
      </c>
      <c r="C1553" s="22" t="s">
        <v>229</v>
      </c>
      <c r="D1553" s="22" t="s">
        <v>232</v>
      </c>
      <c r="E1553" s="22" t="s">
        <v>67</v>
      </c>
      <c r="F1553" s="22" t="s">
        <v>110</v>
      </c>
      <c r="G1553" s="25" t="s">
        <v>71</v>
      </c>
      <c r="H1553" s="22">
        <v>1</v>
      </c>
      <c r="I1553" s="22">
        <f t="shared" si="32"/>
        <v>0.05</v>
      </c>
      <c r="J1553" s="22">
        <v>39</v>
      </c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>
        <v>20</v>
      </c>
      <c r="V1553" s="22"/>
      <c r="W1553" s="22"/>
      <c r="X1553" s="22"/>
      <c r="Y1553" s="22"/>
      <c r="Z1553" s="22"/>
      <c r="AA1553" s="22"/>
      <c r="AB1553" s="22"/>
    </row>
    <row r="1554" spans="1:29" x14ac:dyDescent="0.25">
      <c r="A1554" s="24">
        <v>41612</v>
      </c>
      <c r="B1554" s="22">
        <v>1</v>
      </c>
      <c r="C1554" s="22" t="s">
        <v>229</v>
      </c>
      <c r="D1554" s="22" t="s">
        <v>232</v>
      </c>
      <c r="E1554" s="22" t="s">
        <v>67</v>
      </c>
      <c r="F1554" s="22" t="s">
        <v>110</v>
      </c>
      <c r="G1554" s="25" t="s">
        <v>71</v>
      </c>
      <c r="H1554" s="22">
        <v>1</v>
      </c>
      <c r="I1554" s="22">
        <f t="shared" si="32"/>
        <v>0.05</v>
      </c>
      <c r="J1554" s="22">
        <v>39</v>
      </c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>
        <v>25</v>
      </c>
      <c r="V1554" s="22"/>
      <c r="W1554" s="22"/>
      <c r="X1554" s="22"/>
      <c r="Y1554" s="22"/>
      <c r="Z1554" s="22"/>
      <c r="AA1554" s="22"/>
      <c r="AB1554" s="22"/>
    </row>
    <row r="1555" spans="1:29" x14ac:dyDescent="0.25">
      <c r="A1555" s="24">
        <v>41612</v>
      </c>
      <c r="B1555" s="22">
        <v>1</v>
      </c>
      <c r="C1555" s="22" t="s">
        <v>229</v>
      </c>
      <c r="D1555" s="22" t="s">
        <v>232</v>
      </c>
      <c r="E1555" s="22" t="s">
        <v>67</v>
      </c>
      <c r="F1555" s="22" t="s">
        <v>110</v>
      </c>
      <c r="G1555" s="25" t="s">
        <v>71</v>
      </c>
      <c r="H1555" s="22">
        <v>1</v>
      </c>
      <c r="I1555" s="22">
        <f t="shared" si="32"/>
        <v>0.05</v>
      </c>
      <c r="J1555" s="22">
        <v>39</v>
      </c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>
        <v>25</v>
      </c>
      <c r="V1555" s="22"/>
      <c r="W1555" s="22"/>
      <c r="X1555" s="22"/>
      <c r="Y1555" s="22"/>
      <c r="Z1555" s="22"/>
      <c r="AA1555" s="22"/>
      <c r="AB1555" s="22"/>
    </row>
    <row r="1556" spans="1:29" x14ac:dyDescent="0.25">
      <c r="A1556" s="24">
        <v>41612</v>
      </c>
      <c r="B1556" s="22">
        <v>1</v>
      </c>
      <c r="C1556" s="22" t="s">
        <v>229</v>
      </c>
      <c r="D1556" s="22" t="s">
        <v>232</v>
      </c>
      <c r="E1556" s="22" t="s">
        <v>67</v>
      </c>
      <c r="F1556" s="22" t="s">
        <v>110</v>
      </c>
      <c r="G1556" s="25" t="s">
        <v>71</v>
      </c>
      <c r="H1556" s="22">
        <v>1</v>
      </c>
      <c r="I1556" s="22">
        <f t="shared" si="32"/>
        <v>0.05</v>
      </c>
      <c r="J1556" s="22">
        <v>39</v>
      </c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>
        <v>25</v>
      </c>
      <c r="V1556" s="22"/>
      <c r="W1556" s="22"/>
      <c r="X1556" s="22"/>
      <c r="Y1556" s="22"/>
      <c r="Z1556" s="22"/>
      <c r="AA1556" s="22"/>
      <c r="AB1556" s="22"/>
    </row>
    <row r="1557" spans="1:29" s="33" customFormat="1" x14ac:dyDescent="0.25">
      <c r="A1557" s="24">
        <v>41612</v>
      </c>
      <c r="B1557" s="40">
        <v>1</v>
      </c>
      <c r="C1557" s="22" t="s">
        <v>229</v>
      </c>
      <c r="D1557" s="40" t="s">
        <v>232</v>
      </c>
      <c r="E1557" s="40" t="s">
        <v>67</v>
      </c>
      <c r="F1557" s="40" t="s">
        <v>110</v>
      </c>
      <c r="G1557" s="42" t="s">
        <v>71</v>
      </c>
      <c r="H1557" s="40">
        <v>1</v>
      </c>
      <c r="I1557" s="22">
        <f t="shared" si="32"/>
        <v>0.05</v>
      </c>
      <c r="J1557" s="22">
        <v>39</v>
      </c>
      <c r="K1557" s="22"/>
      <c r="L1557" s="22"/>
      <c r="M1557" s="22"/>
      <c r="N1557" s="22"/>
      <c r="O1557" s="22"/>
      <c r="P1557" s="22"/>
      <c r="Q1557" s="40"/>
      <c r="R1557" s="22"/>
      <c r="S1557" s="22"/>
      <c r="T1557" s="22"/>
      <c r="U1557" s="22">
        <v>25</v>
      </c>
      <c r="V1557" s="22"/>
      <c r="W1557" s="22"/>
      <c r="X1557" s="22"/>
      <c r="Y1557" s="22"/>
      <c r="Z1557" s="22"/>
      <c r="AA1557" s="22"/>
      <c r="AB1557" s="22"/>
      <c r="AC1557" s="6"/>
    </row>
    <row r="1558" spans="1:29" x14ac:dyDescent="0.25">
      <c r="A1558" s="24">
        <v>41612</v>
      </c>
      <c r="B1558" s="22">
        <v>1</v>
      </c>
      <c r="C1558" s="22" t="s">
        <v>229</v>
      </c>
      <c r="D1558" s="22" t="s">
        <v>232</v>
      </c>
      <c r="E1558" s="22" t="s">
        <v>67</v>
      </c>
      <c r="F1558" s="22" t="s">
        <v>110</v>
      </c>
      <c r="G1558" s="25" t="s">
        <v>71</v>
      </c>
      <c r="H1558" s="22">
        <v>1</v>
      </c>
      <c r="I1558" s="22">
        <f t="shared" si="32"/>
        <v>0.05</v>
      </c>
      <c r="J1558" s="22">
        <v>39</v>
      </c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>
        <v>25</v>
      </c>
      <c r="V1558" s="22"/>
      <c r="W1558" s="22"/>
      <c r="X1558" s="22"/>
      <c r="Y1558" s="22"/>
      <c r="Z1558" s="22"/>
      <c r="AA1558" s="22"/>
      <c r="AB1558" s="22"/>
    </row>
    <row r="1559" spans="1:29" x14ac:dyDescent="0.25">
      <c r="A1559" s="24">
        <v>41612</v>
      </c>
      <c r="B1559" s="22">
        <v>1</v>
      </c>
      <c r="C1559" s="22" t="s">
        <v>229</v>
      </c>
      <c r="D1559" s="22" t="s">
        <v>232</v>
      </c>
      <c r="E1559" s="22" t="s">
        <v>67</v>
      </c>
      <c r="F1559" s="22" t="s">
        <v>110</v>
      </c>
      <c r="G1559" s="25" t="s">
        <v>71</v>
      </c>
      <c r="H1559" s="22">
        <v>1</v>
      </c>
      <c r="I1559" s="22">
        <f t="shared" si="32"/>
        <v>0.05</v>
      </c>
      <c r="J1559" s="22">
        <v>39</v>
      </c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>
        <v>25</v>
      </c>
      <c r="V1559" s="22"/>
      <c r="W1559" s="22"/>
      <c r="X1559" s="22"/>
      <c r="Y1559" s="22"/>
      <c r="Z1559" s="22"/>
      <c r="AA1559" s="22"/>
      <c r="AB1559" s="22"/>
    </row>
    <row r="1560" spans="1:29" x14ac:dyDescent="0.25">
      <c r="A1560" s="24">
        <v>41612</v>
      </c>
      <c r="B1560" s="22">
        <v>1</v>
      </c>
      <c r="C1560" s="22" t="s">
        <v>229</v>
      </c>
      <c r="D1560" s="22" t="s">
        <v>232</v>
      </c>
      <c r="E1560" s="22" t="s">
        <v>67</v>
      </c>
      <c r="F1560" s="22" t="s">
        <v>110</v>
      </c>
      <c r="G1560" s="25" t="s">
        <v>71</v>
      </c>
      <c r="H1560" s="22">
        <v>1</v>
      </c>
      <c r="I1560" s="22">
        <f t="shared" si="32"/>
        <v>0.05</v>
      </c>
      <c r="J1560" s="22">
        <v>39</v>
      </c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>
        <v>30</v>
      </c>
      <c r="V1560" s="22"/>
      <c r="W1560" s="22"/>
      <c r="X1560" s="22"/>
      <c r="Y1560" s="22"/>
      <c r="Z1560" s="22"/>
      <c r="AA1560" s="22"/>
      <c r="AB1560" s="22"/>
    </row>
    <row r="1561" spans="1:29" x14ac:dyDescent="0.25">
      <c r="A1561" s="24">
        <v>41612</v>
      </c>
      <c r="B1561" s="22">
        <v>1</v>
      </c>
      <c r="C1561" s="22" t="s">
        <v>229</v>
      </c>
      <c r="D1561" s="22" t="s">
        <v>232</v>
      </c>
      <c r="E1561" s="22" t="s">
        <v>67</v>
      </c>
      <c r="F1561" s="22" t="s">
        <v>110</v>
      </c>
      <c r="G1561" s="25" t="s">
        <v>71</v>
      </c>
      <c r="H1561" s="22">
        <v>1</v>
      </c>
      <c r="I1561" s="22">
        <f t="shared" si="32"/>
        <v>0.05</v>
      </c>
      <c r="J1561" s="22">
        <v>39</v>
      </c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>
        <v>30</v>
      </c>
      <c r="V1561" s="22"/>
      <c r="W1561" s="22"/>
      <c r="X1561" s="22"/>
      <c r="Y1561" s="22"/>
      <c r="Z1561" s="22"/>
      <c r="AA1561" s="22"/>
      <c r="AB1561" s="22"/>
    </row>
    <row r="1562" spans="1:29" x14ac:dyDescent="0.25">
      <c r="A1562" s="24">
        <v>41612</v>
      </c>
      <c r="B1562" s="22">
        <v>1</v>
      </c>
      <c r="C1562" s="22" t="s">
        <v>229</v>
      </c>
      <c r="D1562" s="22" t="s">
        <v>232</v>
      </c>
      <c r="E1562" s="22" t="s">
        <v>67</v>
      </c>
      <c r="F1562" s="22" t="s">
        <v>110</v>
      </c>
      <c r="G1562" s="25" t="s">
        <v>71</v>
      </c>
      <c r="H1562" s="22">
        <v>1</v>
      </c>
      <c r="I1562" s="22">
        <f t="shared" si="32"/>
        <v>0.05</v>
      </c>
      <c r="J1562" s="22">
        <v>39</v>
      </c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>
        <v>30</v>
      </c>
      <c r="V1562" s="22"/>
      <c r="W1562" s="22"/>
      <c r="X1562" s="22"/>
      <c r="Y1562" s="22"/>
      <c r="Z1562" s="22"/>
      <c r="AA1562" s="22"/>
      <c r="AB1562" s="22"/>
      <c r="AC1562" s="45"/>
    </row>
    <row r="1563" spans="1:29" x14ac:dyDescent="0.25">
      <c r="A1563" s="24">
        <v>41612</v>
      </c>
      <c r="B1563" s="22">
        <v>1</v>
      </c>
      <c r="C1563" s="22" t="s">
        <v>229</v>
      </c>
      <c r="D1563" s="22" t="s">
        <v>232</v>
      </c>
      <c r="E1563" s="22" t="s">
        <v>67</v>
      </c>
      <c r="F1563" s="22" t="s">
        <v>110</v>
      </c>
      <c r="G1563" s="25" t="s">
        <v>71</v>
      </c>
      <c r="H1563" s="22">
        <v>1</v>
      </c>
      <c r="I1563" s="22">
        <f t="shared" si="32"/>
        <v>0.05</v>
      </c>
      <c r="J1563" s="22">
        <v>39</v>
      </c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>
        <v>30</v>
      </c>
      <c r="V1563" s="22"/>
      <c r="W1563" s="22"/>
      <c r="X1563" s="22"/>
      <c r="Y1563" s="22"/>
      <c r="Z1563" s="22"/>
      <c r="AA1563" s="22"/>
      <c r="AB1563" s="22"/>
    </row>
    <row r="1564" spans="1:29" x14ac:dyDescent="0.25">
      <c r="A1564" s="24">
        <v>41612</v>
      </c>
      <c r="B1564" s="22">
        <v>1</v>
      </c>
      <c r="C1564" s="22" t="s">
        <v>229</v>
      </c>
      <c r="D1564" s="22" t="s">
        <v>232</v>
      </c>
      <c r="E1564" s="22" t="s">
        <v>67</v>
      </c>
      <c r="F1564" s="22" t="s">
        <v>110</v>
      </c>
      <c r="G1564" s="25" t="s">
        <v>71</v>
      </c>
      <c r="H1564" s="22">
        <v>1</v>
      </c>
      <c r="I1564" s="22">
        <f t="shared" si="32"/>
        <v>0.05</v>
      </c>
      <c r="J1564" s="22">
        <v>39</v>
      </c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>
        <v>30</v>
      </c>
      <c r="V1564" s="22"/>
      <c r="W1564" s="22"/>
      <c r="X1564" s="22"/>
      <c r="Y1564" s="22"/>
      <c r="Z1564" s="22"/>
      <c r="AA1564" s="22"/>
      <c r="AB1564" s="22"/>
    </row>
    <row r="1565" spans="1:29" x14ac:dyDescent="0.25">
      <c r="A1565" s="24">
        <v>41612</v>
      </c>
      <c r="B1565" s="22">
        <v>1</v>
      </c>
      <c r="C1565" s="22" t="s">
        <v>229</v>
      </c>
      <c r="D1565" s="22" t="s">
        <v>232</v>
      </c>
      <c r="E1565" s="22" t="s">
        <v>67</v>
      </c>
      <c r="F1565" s="22" t="s">
        <v>110</v>
      </c>
      <c r="G1565" s="25" t="s">
        <v>71</v>
      </c>
      <c r="H1565" s="22">
        <v>1</v>
      </c>
      <c r="I1565" s="22">
        <f t="shared" si="32"/>
        <v>0.05</v>
      </c>
      <c r="J1565" s="22">
        <v>39</v>
      </c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>
        <v>30</v>
      </c>
      <c r="V1565" s="22"/>
      <c r="W1565" s="22"/>
      <c r="X1565" s="22"/>
      <c r="Y1565" s="22"/>
      <c r="Z1565" s="22"/>
      <c r="AA1565" s="22"/>
      <c r="AB1565" s="22"/>
    </row>
    <row r="1566" spans="1:29" x14ac:dyDescent="0.25">
      <c r="A1566" s="24">
        <v>41612</v>
      </c>
      <c r="B1566" s="22">
        <v>1</v>
      </c>
      <c r="C1566" s="22" t="s">
        <v>229</v>
      </c>
      <c r="D1566" s="22" t="s">
        <v>232</v>
      </c>
      <c r="E1566" s="22" t="s">
        <v>67</v>
      </c>
      <c r="F1566" s="22" t="s">
        <v>110</v>
      </c>
      <c r="G1566" s="25" t="s">
        <v>71</v>
      </c>
      <c r="H1566" s="22">
        <v>1</v>
      </c>
      <c r="I1566" s="22">
        <f t="shared" si="32"/>
        <v>0.05</v>
      </c>
      <c r="J1566" s="22">
        <v>39</v>
      </c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>
        <v>35</v>
      </c>
      <c r="V1566" s="22"/>
      <c r="W1566" s="22"/>
      <c r="X1566" s="22"/>
      <c r="Y1566" s="22"/>
      <c r="Z1566" s="22"/>
      <c r="AA1566" s="22"/>
      <c r="AB1566" s="22"/>
    </row>
    <row r="1567" spans="1:29" x14ac:dyDescent="0.25">
      <c r="A1567" s="24">
        <v>41612</v>
      </c>
      <c r="B1567" s="22">
        <v>1</v>
      </c>
      <c r="C1567" s="22" t="s">
        <v>229</v>
      </c>
      <c r="D1567" s="22" t="s">
        <v>232</v>
      </c>
      <c r="E1567" s="22" t="s">
        <v>67</v>
      </c>
      <c r="F1567" s="22" t="s">
        <v>110</v>
      </c>
      <c r="G1567" s="25" t="s">
        <v>71</v>
      </c>
      <c r="H1567" s="22">
        <v>1</v>
      </c>
      <c r="I1567" s="22">
        <f t="shared" si="32"/>
        <v>0.05</v>
      </c>
      <c r="J1567" s="22">
        <v>39</v>
      </c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>
        <v>35</v>
      </c>
      <c r="V1567" s="22"/>
      <c r="W1567" s="22"/>
      <c r="X1567" s="22"/>
      <c r="Y1567" s="22"/>
      <c r="Z1567" s="22"/>
      <c r="AA1567" s="22"/>
      <c r="AB1567" s="22"/>
    </row>
    <row r="1568" spans="1:29" s="33" customFormat="1" x14ac:dyDescent="0.25">
      <c r="A1568" s="24">
        <v>41612</v>
      </c>
      <c r="B1568" s="40">
        <v>1</v>
      </c>
      <c r="C1568" s="22" t="s">
        <v>229</v>
      </c>
      <c r="D1568" s="40" t="s">
        <v>232</v>
      </c>
      <c r="E1568" s="40" t="s">
        <v>67</v>
      </c>
      <c r="F1568" s="40" t="s">
        <v>110</v>
      </c>
      <c r="G1568" s="42" t="s">
        <v>71</v>
      </c>
      <c r="H1568" s="40">
        <v>1</v>
      </c>
      <c r="I1568" s="22">
        <f t="shared" si="32"/>
        <v>0.05</v>
      </c>
      <c r="J1568" s="22">
        <v>39</v>
      </c>
      <c r="K1568" s="22"/>
      <c r="L1568" s="22"/>
      <c r="M1568" s="22"/>
      <c r="N1568" s="22"/>
      <c r="O1568" s="22"/>
      <c r="P1568" s="22"/>
      <c r="Q1568" s="40"/>
      <c r="R1568" s="22"/>
      <c r="S1568" s="22"/>
      <c r="T1568" s="22"/>
      <c r="U1568" s="22">
        <v>35</v>
      </c>
      <c r="V1568" s="22"/>
      <c r="W1568" s="22"/>
      <c r="X1568" s="22"/>
      <c r="Y1568" s="22"/>
      <c r="Z1568" s="22"/>
      <c r="AA1568" s="22"/>
      <c r="AB1568" s="22"/>
      <c r="AC1568" s="6"/>
    </row>
    <row r="1569" spans="1:29" x14ac:dyDescent="0.25">
      <c r="A1569" s="24">
        <v>41612</v>
      </c>
      <c r="B1569" s="22">
        <v>1</v>
      </c>
      <c r="C1569" s="22" t="s">
        <v>229</v>
      </c>
      <c r="D1569" s="22" t="s">
        <v>232</v>
      </c>
      <c r="E1569" s="22" t="s">
        <v>67</v>
      </c>
      <c r="F1569" s="22" t="s">
        <v>110</v>
      </c>
      <c r="G1569" s="25" t="s">
        <v>71</v>
      </c>
      <c r="H1569" s="22">
        <v>1</v>
      </c>
      <c r="I1569" s="22">
        <f t="shared" si="32"/>
        <v>0.05</v>
      </c>
      <c r="J1569" s="22">
        <v>39</v>
      </c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>
        <v>35</v>
      </c>
      <c r="V1569" s="22"/>
      <c r="W1569" s="22"/>
      <c r="X1569" s="22"/>
      <c r="Y1569" s="22"/>
      <c r="Z1569" s="22"/>
      <c r="AA1569" s="22"/>
      <c r="AB1569" s="22"/>
    </row>
    <row r="1570" spans="1:29" x14ac:dyDescent="0.25">
      <c r="A1570" s="24">
        <v>41612</v>
      </c>
      <c r="B1570" s="22">
        <v>1</v>
      </c>
      <c r="C1570" s="22" t="s">
        <v>229</v>
      </c>
      <c r="D1570" s="22" t="s">
        <v>232</v>
      </c>
      <c r="E1570" s="22" t="s">
        <v>67</v>
      </c>
      <c r="F1570" s="22" t="s">
        <v>110</v>
      </c>
      <c r="G1570" s="25" t="s">
        <v>71</v>
      </c>
      <c r="H1570" s="22">
        <v>1</v>
      </c>
      <c r="I1570" s="22">
        <f t="shared" si="32"/>
        <v>0.05</v>
      </c>
      <c r="J1570" s="22">
        <v>39</v>
      </c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>
        <v>35</v>
      </c>
      <c r="V1570" s="22"/>
      <c r="W1570" s="22"/>
      <c r="X1570" s="22"/>
      <c r="Y1570" s="22"/>
      <c r="Z1570" s="22"/>
      <c r="AA1570" s="22"/>
      <c r="AB1570" s="22"/>
    </row>
    <row r="1571" spans="1:29" x14ac:dyDescent="0.25">
      <c r="A1571" s="24">
        <v>41612</v>
      </c>
      <c r="B1571" s="22">
        <v>1</v>
      </c>
      <c r="C1571" s="22" t="s">
        <v>229</v>
      </c>
      <c r="D1571" s="22" t="s">
        <v>232</v>
      </c>
      <c r="E1571" s="22" t="s">
        <v>67</v>
      </c>
      <c r="F1571" s="22" t="s">
        <v>110</v>
      </c>
      <c r="G1571" s="25" t="s">
        <v>71</v>
      </c>
      <c r="H1571" s="22">
        <v>1</v>
      </c>
      <c r="I1571" s="22">
        <f t="shared" si="32"/>
        <v>0.05</v>
      </c>
      <c r="J1571" s="22">
        <v>39</v>
      </c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>
        <v>35</v>
      </c>
      <c r="V1571" s="22"/>
      <c r="W1571" s="22"/>
      <c r="X1571" s="22"/>
      <c r="Y1571" s="22"/>
      <c r="Z1571" s="22"/>
      <c r="AA1571" s="22"/>
      <c r="AB1571" s="22"/>
    </row>
    <row r="1572" spans="1:29" x14ac:dyDescent="0.25">
      <c r="A1572" s="24">
        <v>41612</v>
      </c>
      <c r="B1572" s="22">
        <v>1</v>
      </c>
      <c r="C1572" s="22" t="s">
        <v>229</v>
      </c>
      <c r="D1572" s="22" t="s">
        <v>232</v>
      </c>
      <c r="E1572" s="22" t="s">
        <v>67</v>
      </c>
      <c r="F1572" s="22" t="s">
        <v>110</v>
      </c>
      <c r="G1572" s="25" t="s">
        <v>71</v>
      </c>
      <c r="H1572" s="22">
        <v>1</v>
      </c>
      <c r="I1572" s="22">
        <f t="shared" si="32"/>
        <v>0.05</v>
      </c>
      <c r="J1572" s="22">
        <v>39</v>
      </c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>
        <v>40</v>
      </c>
      <c r="V1572" s="22"/>
      <c r="W1572" s="22"/>
      <c r="X1572" s="22"/>
      <c r="Y1572" s="22"/>
      <c r="Z1572" s="22"/>
      <c r="AA1572" s="22"/>
      <c r="AB1572" s="22"/>
    </row>
    <row r="1573" spans="1:29" x14ac:dyDescent="0.25">
      <c r="A1573" s="24">
        <v>41612</v>
      </c>
      <c r="B1573" s="22">
        <v>1</v>
      </c>
      <c r="C1573" s="22" t="s">
        <v>229</v>
      </c>
      <c r="D1573" s="22" t="s">
        <v>232</v>
      </c>
      <c r="E1573" s="22" t="s">
        <v>67</v>
      </c>
      <c r="F1573" s="22" t="s">
        <v>110</v>
      </c>
      <c r="G1573" s="25" t="s">
        <v>71</v>
      </c>
      <c r="H1573" s="22">
        <v>1</v>
      </c>
      <c r="I1573" s="22">
        <f t="shared" si="32"/>
        <v>0.05</v>
      </c>
      <c r="J1573" s="22">
        <v>39</v>
      </c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>
        <v>40</v>
      </c>
      <c r="V1573" s="22"/>
      <c r="W1573" s="22"/>
      <c r="X1573" s="22"/>
      <c r="Y1573" s="22"/>
      <c r="Z1573" s="22"/>
      <c r="AA1573" s="22"/>
      <c r="AB1573" s="22"/>
      <c r="AC1573" s="45"/>
    </row>
    <row r="1574" spans="1:29" x14ac:dyDescent="0.25">
      <c r="A1574" s="24">
        <v>41612</v>
      </c>
      <c r="B1574" s="22">
        <v>1</v>
      </c>
      <c r="C1574" s="22" t="s">
        <v>229</v>
      </c>
      <c r="D1574" s="22" t="s">
        <v>232</v>
      </c>
      <c r="E1574" s="22" t="s">
        <v>67</v>
      </c>
      <c r="F1574" s="22" t="s">
        <v>110</v>
      </c>
      <c r="G1574" s="25" t="s">
        <v>71</v>
      </c>
      <c r="H1574" s="22">
        <v>1</v>
      </c>
      <c r="I1574" s="22">
        <f t="shared" si="32"/>
        <v>0.05</v>
      </c>
      <c r="J1574" s="22">
        <v>39</v>
      </c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>
        <v>40</v>
      </c>
      <c r="V1574" s="22"/>
      <c r="W1574" s="22"/>
      <c r="X1574" s="22"/>
      <c r="Y1574" s="22"/>
      <c r="Z1574" s="22"/>
      <c r="AA1574" s="22"/>
      <c r="AB1574" s="22"/>
    </row>
    <row r="1575" spans="1:29" x14ac:dyDescent="0.25">
      <c r="A1575" s="24">
        <v>41612</v>
      </c>
      <c r="B1575" s="22">
        <v>1</v>
      </c>
      <c r="C1575" s="22" t="s">
        <v>229</v>
      </c>
      <c r="D1575" s="22" t="s">
        <v>232</v>
      </c>
      <c r="E1575" s="22" t="s">
        <v>67</v>
      </c>
      <c r="F1575" s="22" t="s">
        <v>110</v>
      </c>
      <c r="G1575" s="25" t="s">
        <v>71</v>
      </c>
      <c r="H1575" s="22">
        <v>1</v>
      </c>
      <c r="I1575" s="22">
        <f t="shared" si="32"/>
        <v>0.05</v>
      </c>
      <c r="J1575" s="22">
        <v>39</v>
      </c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>
        <v>40</v>
      </c>
      <c r="V1575" s="22"/>
      <c r="W1575" s="22"/>
      <c r="X1575" s="22"/>
      <c r="Y1575" s="22"/>
      <c r="Z1575" s="22"/>
      <c r="AA1575" s="22"/>
      <c r="AB1575" s="22"/>
    </row>
    <row r="1576" spans="1:29" x14ac:dyDescent="0.25">
      <c r="A1576" s="24">
        <v>41612</v>
      </c>
      <c r="B1576" s="22">
        <v>1</v>
      </c>
      <c r="C1576" s="22" t="s">
        <v>229</v>
      </c>
      <c r="D1576" s="22" t="s">
        <v>232</v>
      </c>
      <c r="E1576" s="22" t="s">
        <v>67</v>
      </c>
      <c r="F1576" s="22" t="s">
        <v>110</v>
      </c>
      <c r="G1576" s="25" t="s">
        <v>71</v>
      </c>
      <c r="H1576" s="22">
        <v>1</v>
      </c>
      <c r="I1576" s="22">
        <f t="shared" si="32"/>
        <v>0.05</v>
      </c>
      <c r="J1576" s="22">
        <v>39</v>
      </c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>
        <v>40</v>
      </c>
      <c r="V1576" s="22"/>
      <c r="W1576" s="22"/>
      <c r="X1576" s="22"/>
      <c r="Y1576" s="22"/>
      <c r="Z1576" s="22"/>
      <c r="AA1576" s="22"/>
      <c r="AB1576" s="22"/>
    </row>
    <row r="1577" spans="1:29" x14ac:dyDescent="0.25">
      <c r="A1577" s="24">
        <v>41612</v>
      </c>
      <c r="B1577" s="22">
        <v>1</v>
      </c>
      <c r="C1577" s="22" t="s">
        <v>229</v>
      </c>
      <c r="D1577" s="22" t="s">
        <v>232</v>
      </c>
      <c r="E1577" s="22" t="s">
        <v>67</v>
      </c>
      <c r="F1577" s="22" t="s">
        <v>110</v>
      </c>
      <c r="G1577" s="25" t="s">
        <v>71</v>
      </c>
      <c r="H1577" s="22">
        <v>1</v>
      </c>
      <c r="I1577" s="22">
        <f t="shared" si="32"/>
        <v>0.05</v>
      </c>
      <c r="J1577" s="22">
        <v>39</v>
      </c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>
        <v>40</v>
      </c>
      <c r="V1577" s="22"/>
      <c r="W1577" s="22"/>
      <c r="X1577" s="22"/>
      <c r="Y1577" s="22"/>
      <c r="Z1577" s="22"/>
      <c r="AA1577" s="22"/>
      <c r="AB1577" s="22"/>
    </row>
    <row r="1578" spans="1:29" x14ac:dyDescent="0.25">
      <c r="A1578" s="24">
        <v>41612</v>
      </c>
      <c r="B1578" s="22">
        <v>1</v>
      </c>
      <c r="C1578" s="22" t="s">
        <v>229</v>
      </c>
      <c r="D1578" s="22" t="s">
        <v>232</v>
      </c>
      <c r="E1578" s="22" t="s">
        <v>67</v>
      </c>
      <c r="F1578" s="22" t="s">
        <v>110</v>
      </c>
      <c r="G1578" s="25" t="s">
        <v>71</v>
      </c>
      <c r="H1578" s="22">
        <v>1</v>
      </c>
      <c r="I1578" s="22">
        <f t="shared" si="32"/>
        <v>0.05</v>
      </c>
      <c r="J1578" s="22">
        <v>39</v>
      </c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>
        <v>40</v>
      </c>
      <c r="V1578" s="22"/>
      <c r="W1578" s="22"/>
      <c r="X1578" s="22"/>
      <c r="Y1578" s="22"/>
      <c r="Z1578" s="22"/>
      <c r="AA1578" s="22"/>
      <c r="AB1578" s="22"/>
    </row>
    <row r="1579" spans="1:29" s="33" customFormat="1" x14ac:dyDescent="0.25">
      <c r="A1579" s="24">
        <v>41612</v>
      </c>
      <c r="B1579" s="40">
        <v>1</v>
      </c>
      <c r="C1579" s="22" t="s">
        <v>229</v>
      </c>
      <c r="D1579" s="40" t="s">
        <v>232</v>
      </c>
      <c r="E1579" s="40" t="s">
        <v>67</v>
      </c>
      <c r="F1579" s="40" t="s">
        <v>110</v>
      </c>
      <c r="G1579" s="42" t="s">
        <v>71</v>
      </c>
      <c r="H1579" s="40">
        <v>1</v>
      </c>
      <c r="I1579" s="22">
        <f t="shared" si="32"/>
        <v>0.05</v>
      </c>
      <c r="J1579" s="22">
        <v>39</v>
      </c>
      <c r="K1579" s="22"/>
      <c r="L1579" s="22"/>
      <c r="M1579" s="22"/>
      <c r="N1579" s="22"/>
      <c r="O1579" s="22"/>
      <c r="P1579" s="22"/>
      <c r="Q1579" s="40"/>
      <c r="R1579" s="22"/>
      <c r="S1579" s="22"/>
      <c r="T1579" s="22"/>
      <c r="U1579" s="22">
        <v>40</v>
      </c>
      <c r="V1579" s="22"/>
      <c r="W1579" s="22"/>
      <c r="X1579" s="22"/>
      <c r="Y1579" s="22"/>
      <c r="Z1579" s="22"/>
      <c r="AA1579" s="22"/>
      <c r="AB1579" s="22"/>
      <c r="AC1579" s="6"/>
    </row>
    <row r="1580" spans="1:29" x14ac:dyDescent="0.25">
      <c r="A1580" s="24">
        <v>41612</v>
      </c>
      <c r="B1580" s="22">
        <v>1</v>
      </c>
      <c r="C1580" s="22" t="s">
        <v>229</v>
      </c>
      <c r="D1580" s="22" t="s">
        <v>232</v>
      </c>
      <c r="E1580" s="22" t="s">
        <v>67</v>
      </c>
      <c r="F1580" s="22" t="s">
        <v>110</v>
      </c>
      <c r="G1580" s="25" t="s">
        <v>71</v>
      </c>
      <c r="H1580" s="22">
        <v>1</v>
      </c>
      <c r="I1580" s="22">
        <f t="shared" si="32"/>
        <v>0.05</v>
      </c>
      <c r="J1580" s="22">
        <v>39</v>
      </c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>
        <v>40</v>
      </c>
      <c r="V1580" s="22"/>
      <c r="W1580" s="22"/>
      <c r="X1580" s="22"/>
      <c r="Y1580" s="22"/>
      <c r="Z1580" s="22"/>
      <c r="AA1580" s="22"/>
      <c r="AB1580" s="22"/>
    </row>
    <row r="1581" spans="1:29" x14ac:dyDescent="0.25">
      <c r="A1581" s="24">
        <v>41612</v>
      </c>
      <c r="B1581" s="22">
        <v>1</v>
      </c>
      <c r="C1581" s="22" t="s">
        <v>229</v>
      </c>
      <c r="D1581" s="22" t="s">
        <v>232</v>
      </c>
      <c r="E1581" s="22" t="s">
        <v>67</v>
      </c>
      <c r="F1581" s="22" t="s">
        <v>110</v>
      </c>
      <c r="G1581" s="25" t="s">
        <v>71</v>
      </c>
      <c r="H1581" s="22">
        <v>1</v>
      </c>
      <c r="I1581" s="22">
        <f t="shared" si="32"/>
        <v>0.05</v>
      </c>
      <c r="J1581" s="22">
        <v>39</v>
      </c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>
        <v>45</v>
      </c>
      <c r="V1581" s="22"/>
      <c r="W1581" s="22"/>
      <c r="X1581" s="22"/>
      <c r="Y1581" s="22"/>
      <c r="Z1581" s="22"/>
      <c r="AA1581" s="22"/>
      <c r="AB1581" s="22"/>
    </row>
    <row r="1582" spans="1:29" x14ac:dyDescent="0.25">
      <c r="A1582" s="24">
        <v>41612</v>
      </c>
      <c r="B1582" s="22">
        <v>1</v>
      </c>
      <c r="C1582" s="22" t="s">
        <v>229</v>
      </c>
      <c r="D1582" s="22" t="s">
        <v>232</v>
      </c>
      <c r="E1582" s="22" t="s">
        <v>67</v>
      </c>
      <c r="F1582" s="22" t="s">
        <v>110</v>
      </c>
      <c r="G1582" s="25" t="s">
        <v>71</v>
      </c>
      <c r="H1582" s="22">
        <v>1</v>
      </c>
      <c r="I1582" s="22">
        <f t="shared" si="32"/>
        <v>0.05</v>
      </c>
      <c r="J1582" s="22">
        <v>39</v>
      </c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>
        <v>45</v>
      </c>
      <c r="V1582" s="22"/>
      <c r="W1582" s="22"/>
      <c r="X1582" s="22"/>
      <c r="Y1582" s="22"/>
      <c r="Z1582" s="22"/>
      <c r="AA1582" s="22"/>
      <c r="AB1582" s="22"/>
    </row>
    <row r="1583" spans="1:29" x14ac:dyDescent="0.25">
      <c r="A1583" s="24">
        <v>41612</v>
      </c>
      <c r="B1583" s="22">
        <v>1</v>
      </c>
      <c r="C1583" s="22" t="s">
        <v>229</v>
      </c>
      <c r="D1583" s="22" t="s">
        <v>232</v>
      </c>
      <c r="E1583" s="22" t="s">
        <v>67</v>
      </c>
      <c r="F1583" s="22" t="s">
        <v>110</v>
      </c>
      <c r="G1583" s="25" t="s">
        <v>71</v>
      </c>
      <c r="H1583" s="22">
        <v>1</v>
      </c>
      <c r="I1583" s="22">
        <f t="shared" si="32"/>
        <v>0.05</v>
      </c>
      <c r="J1583" s="22">
        <v>39</v>
      </c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>
        <v>45</v>
      </c>
      <c r="V1583" s="22"/>
      <c r="W1583" s="22"/>
      <c r="X1583" s="22"/>
      <c r="Y1583" s="22"/>
      <c r="Z1583" s="22"/>
      <c r="AA1583" s="22"/>
      <c r="AB1583" s="22"/>
    </row>
    <row r="1584" spans="1:29" x14ac:dyDescent="0.25">
      <c r="A1584" s="24">
        <v>41612</v>
      </c>
      <c r="B1584" s="22">
        <v>1</v>
      </c>
      <c r="C1584" s="22" t="s">
        <v>229</v>
      </c>
      <c r="D1584" s="22" t="s">
        <v>232</v>
      </c>
      <c r="E1584" s="22" t="s">
        <v>67</v>
      </c>
      <c r="F1584" s="22" t="s">
        <v>110</v>
      </c>
      <c r="G1584" s="25" t="s">
        <v>71</v>
      </c>
      <c r="H1584" s="22">
        <v>1</v>
      </c>
      <c r="I1584" s="22">
        <f t="shared" si="32"/>
        <v>0.05</v>
      </c>
      <c r="J1584" s="22">
        <v>39</v>
      </c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>
        <v>50</v>
      </c>
      <c r="V1584" s="22"/>
      <c r="W1584" s="22"/>
      <c r="X1584" s="22"/>
      <c r="Y1584" s="22"/>
      <c r="Z1584" s="22"/>
      <c r="AA1584" s="22"/>
      <c r="AB1584" s="22"/>
    </row>
    <row r="1585" spans="1:29" x14ac:dyDescent="0.25">
      <c r="A1585" s="24">
        <v>41612</v>
      </c>
      <c r="B1585" s="22">
        <v>1</v>
      </c>
      <c r="C1585" s="22" t="s">
        <v>229</v>
      </c>
      <c r="D1585" s="22" t="s">
        <v>232</v>
      </c>
      <c r="E1585" s="22" t="s">
        <v>67</v>
      </c>
      <c r="F1585" s="22" t="s">
        <v>110</v>
      </c>
      <c r="G1585" s="25" t="s">
        <v>71</v>
      </c>
      <c r="H1585" s="22">
        <v>1</v>
      </c>
      <c r="I1585" s="22">
        <f t="shared" si="32"/>
        <v>0.05</v>
      </c>
      <c r="J1585" s="22">
        <v>39</v>
      </c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>
        <v>50</v>
      </c>
      <c r="V1585" s="22"/>
      <c r="W1585" s="22"/>
      <c r="X1585" s="22"/>
      <c r="Y1585" s="22"/>
      <c r="Z1585" s="22"/>
      <c r="AA1585" s="22"/>
      <c r="AB1585" s="22"/>
      <c r="AC1585" s="45"/>
    </row>
    <row r="1586" spans="1:29" x14ac:dyDescent="0.25">
      <c r="A1586" s="24">
        <v>41612</v>
      </c>
      <c r="B1586" s="22">
        <v>1</v>
      </c>
      <c r="C1586" s="22" t="s">
        <v>229</v>
      </c>
      <c r="D1586" s="22" t="s">
        <v>232</v>
      </c>
      <c r="E1586" s="22" t="s">
        <v>67</v>
      </c>
      <c r="F1586" s="22" t="s">
        <v>110</v>
      </c>
      <c r="G1586" s="25" t="s">
        <v>71</v>
      </c>
      <c r="H1586" s="22">
        <v>1</v>
      </c>
      <c r="I1586" s="22">
        <f t="shared" si="32"/>
        <v>0.05</v>
      </c>
      <c r="J1586" s="22">
        <v>39</v>
      </c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>
        <v>50</v>
      </c>
      <c r="V1586" s="22"/>
      <c r="W1586" s="22"/>
      <c r="X1586" s="22"/>
      <c r="Y1586" s="22"/>
      <c r="Z1586" s="22"/>
      <c r="AA1586" s="22"/>
      <c r="AB1586" s="22"/>
    </row>
    <row r="1587" spans="1:29" x14ac:dyDescent="0.25">
      <c r="A1587" s="24">
        <v>41612</v>
      </c>
      <c r="B1587" s="22">
        <v>1</v>
      </c>
      <c r="C1587" s="22" t="s">
        <v>229</v>
      </c>
      <c r="D1587" s="22" t="s">
        <v>232</v>
      </c>
      <c r="E1587" s="22" t="s">
        <v>67</v>
      </c>
      <c r="F1587" s="22" t="s">
        <v>110</v>
      </c>
      <c r="G1587" s="25" t="s">
        <v>71</v>
      </c>
      <c r="H1587" s="22">
        <v>1</v>
      </c>
      <c r="I1587" s="22">
        <f t="shared" si="32"/>
        <v>0.05</v>
      </c>
      <c r="J1587" s="22">
        <v>39</v>
      </c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>
        <v>50</v>
      </c>
      <c r="V1587" s="22"/>
      <c r="W1587" s="22"/>
      <c r="X1587" s="22"/>
      <c r="Y1587" s="22"/>
      <c r="Z1587" s="22"/>
      <c r="AA1587" s="22"/>
      <c r="AB1587" s="22"/>
    </row>
    <row r="1588" spans="1:29" x14ac:dyDescent="0.25">
      <c r="A1588" s="24">
        <v>41612</v>
      </c>
      <c r="B1588" s="22">
        <v>1</v>
      </c>
      <c r="C1588" s="22" t="s">
        <v>229</v>
      </c>
      <c r="D1588" s="22" t="s">
        <v>232</v>
      </c>
      <c r="E1588" s="22" t="s">
        <v>67</v>
      </c>
      <c r="F1588" s="22" t="s">
        <v>110</v>
      </c>
      <c r="G1588" s="25" t="s">
        <v>71</v>
      </c>
      <c r="H1588" s="22">
        <v>1</v>
      </c>
      <c r="I1588" s="22">
        <f t="shared" si="32"/>
        <v>0.05</v>
      </c>
      <c r="J1588" s="22">
        <v>39</v>
      </c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>
        <v>60</v>
      </c>
      <c r="V1588" s="22"/>
      <c r="W1588" s="22"/>
      <c r="X1588" s="22"/>
      <c r="Y1588" s="22"/>
      <c r="Z1588" s="22"/>
      <c r="AA1588" s="22"/>
      <c r="AB1588" s="22"/>
    </row>
    <row r="1589" spans="1:29" x14ac:dyDescent="0.25">
      <c r="A1589" s="24">
        <v>41612</v>
      </c>
      <c r="B1589" s="22">
        <v>1</v>
      </c>
      <c r="C1589" s="22" t="s">
        <v>229</v>
      </c>
      <c r="D1589" s="22" t="s">
        <v>232</v>
      </c>
      <c r="E1589" s="22" t="s">
        <v>67</v>
      </c>
      <c r="F1589" s="22" t="s">
        <v>110</v>
      </c>
      <c r="G1589" s="25" t="s">
        <v>71</v>
      </c>
      <c r="H1589" s="22">
        <v>1</v>
      </c>
      <c r="I1589" s="22">
        <f t="shared" si="32"/>
        <v>0.05</v>
      </c>
      <c r="J1589" s="22">
        <v>39</v>
      </c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>
        <v>60</v>
      </c>
      <c r="V1589" s="22"/>
      <c r="W1589" s="22"/>
      <c r="X1589" s="22"/>
      <c r="Y1589" s="22"/>
      <c r="Z1589" s="22"/>
      <c r="AA1589" s="22"/>
      <c r="AB1589" s="22"/>
    </row>
    <row r="1590" spans="1:29" x14ac:dyDescent="0.25">
      <c r="A1590" s="24">
        <v>41612</v>
      </c>
      <c r="B1590" s="22">
        <v>1</v>
      </c>
      <c r="C1590" s="22" t="s">
        <v>229</v>
      </c>
      <c r="D1590" s="22" t="s">
        <v>232</v>
      </c>
      <c r="E1590" s="22" t="s">
        <v>67</v>
      </c>
      <c r="F1590" s="22" t="s">
        <v>110</v>
      </c>
      <c r="G1590" s="25" t="s">
        <v>71</v>
      </c>
      <c r="H1590" s="22">
        <v>1</v>
      </c>
      <c r="I1590" s="22">
        <f t="shared" si="32"/>
        <v>0.05</v>
      </c>
      <c r="J1590" s="22">
        <v>39</v>
      </c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>
        <v>60</v>
      </c>
      <c r="V1590" s="22"/>
      <c r="W1590" s="22"/>
      <c r="X1590" s="22"/>
      <c r="Y1590" s="22"/>
      <c r="Z1590" s="22"/>
      <c r="AA1590" s="22"/>
      <c r="AB1590" s="22"/>
    </row>
    <row r="1591" spans="1:29" s="33" customFormat="1" x14ac:dyDescent="0.25">
      <c r="A1591" s="24">
        <v>41612</v>
      </c>
      <c r="B1591" s="40">
        <v>1</v>
      </c>
      <c r="C1591" s="22" t="s">
        <v>229</v>
      </c>
      <c r="D1591" s="40" t="s">
        <v>232</v>
      </c>
      <c r="E1591" s="40" t="s">
        <v>67</v>
      </c>
      <c r="F1591" s="40" t="s">
        <v>110</v>
      </c>
      <c r="G1591" s="42" t="s">
        <v>71</v>
      </c>
      <c r="H1591" s="40">
        <v>1</v>
      </c>
      <c r="I1591" s="22">
        <f t="shared" si="32"/>
        <v>0.05</v>
      </c>
      <c r="J1591" s="22">
        <v>39</v>
      </c>
      <c r="K1591" s="22"/>
      <c r="L1591" s="22"/>
      <c r="M1591" s="22"/>
      <c r="N1591" s="22"/>
      <c r="O1591" s="22"/>
      <c r="P1591" s="22"/>
      <c r="Q1591" s="40"/>
      <c r="R1591" s="22"/>
      <c r="S1591" s="22"/>
      <c r="T1591" s="22"/>
      <c r="U1591" s="22">
        <v>60</v>
      </c>
      <c r="V1591" s="22"/>
      <c r="W1591" s="22"/>
      <c r="X1591" s="22"/>
      <c r="Y1591" s="22"/>
      <c r="Z1591" s="22"/>
      <c r="AA1591" s="22"/>
      <c r="AB1591" s="22"/>
      <c r="AC1591" s="6"/>
    </row>
    <row r="1592" spans="1:29" x14ac:dyDescent="0.25">
      <c r="A1592" s="24">
        <v>41612</v>
      </c>
      <c r="B1592" s="22">
        <v>1</v>
      </c>
      <c r="C1592" s="22" t="s">
        <v>229</v>
      </c>
      <c r="D1592" s="22" t="s">
        <v>232</v>
      </c>
      <c r="E1592" s="22" t="s">
        <v>67</v>
      </c>
      <c r="F1592" s="22" t="s">
        <v>110</v>
      </c>
      <c r="G1592" s="25" t="s">
        <v>71</v>
      </c>
      <c r="H1592" s="22">
        <v>1</v>
      </c>
      <c r="I1592" s="22">
        <f t="shared" si="32"/>
        <v>0.05</v>
      </c>
      <c r="J1592" s="22">
        <v>39</v>
      </c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>
        <v>60</v>
      </c>
      <c r="V1592" s="22"/>
      <c r="W1592" s="22"/>
      <c r="X1592" s="22"/>
      <c r="Y1592" s="22"/>
      <c r="Z1592" s="22"/>
      <c r="AA1592" s="22"/>
      <c r="AB1592" s="22"/>
    </row>
    <row r="1593" spans="1:29" x14ac:dyDescent="0.25">
      <c r="A1593" s="24">
        <v>41612</v>
      </c>
      <c r="B1593" s="22">
        <v>1</v>
      </c>
      <c r="C1593" s="22" t="s">
        <v>229</v>
      </c>
      <c r="D1593" s="22" t="s">
        <v>232</v>
      </c>
      <c r="E1593" s="22" t="s">
        <v>67</v>
      </c>
      <c r="F1593" s="22" t="s">
        <v>110</v>
      </c>
      <c r="G1593" s="25" t="s">
        <v>71</v>
      </c>
      <c r="H1593" s="22">
        <v>1</v>
      </c>
      <c r="I1593" s="22">
        <f t="shared" si="32"/>
        <v>0.05</v>
      </c>
      <c r="J1593" s="22">
        <v>39</v>
      </c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>
        <v>60</v>
      </c>
      <c r="V1593" s="22"/>
      <c r="W1593" s="22"/>
      <c r="X1593" s="22"/>
      <c r="Y1593" s="22"/>
      <c r="Z1593" s="22"/>
      <c r="AA1593" s="22"/>
      <c r="AB1593" s="22"/>
    </row>
    <row r="1594" spans="1:29" x14ac:dyDescent="0.25">
      <c r="A1594" s="24">
        <v>41612</v>
      </c>
      <c r="B1594" s="22">
        <v>1</v>
      </c>
      <c r="C1594" s="22" t="s">
        <v>229</v>
      </c>
      <c r="D1594" s="22" t="s">
        <v>232</v>
      </c>
      <c r="E1594" s="22" t="s">
        <v>67</v>
      </c>
      <c r="F1594" s="22" t="s">
        <v>110</v>
      </c>
      <c r="G1594" s="25" t="s">
        <v>71</v>
      </c>
      <c r="H1594" s="22">
        <v>1</v>
      </c>
      <c r="I1594" s="22">
        <f t="shared" si="32"/>
        <v>0.05</v>
      </c>
      <c r="J1594" s="22">
        <v>39</v>
      </c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>
        <v>70</v>
      </c>
      <c r="V1594" s="22"/>
      <c r="W1594" s="22"/>
      <c r="X1594" s="22"/>
      <c r="Y1594" s="22"/>
      <c r="Z1594" s="22"/>
      <c r="AA1594" s="22"/>
      <c r="AB1594" s="22"/>
    </row>
    <row r="1595" spans="1:29" x14ac:dyDescent="0.25">
      <c r="A1595" s="24">
        <v>41612</v>
      </c>
      <c r="B1595" s="22">
        <v>1</v>
      </c>
      <c r="C1595" s="22" t="s">
        <v>229</v>
      </c>
      <c r="D1595" s="22" t="s">
        <v>232</v>
      </c>
      <c r="E1595" s="22" t="s">
        <v>67</v>
      </c>
      <c r="F1595" s="22" t="s">
        <v>110</v>
      </c>
      <c r="G1595" s="25" t="s">
        <v>71</v>
      </c>
      <c r="H1595" s="22">
        <v>1</v>
      </c>
      <c r="I1595" s="22">
        <f t="shared" si="32"/>
        <v>0.05</v>
      </c>
      <c r="J1595" s="22">
        <v>39</v>
      </c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>
        <v>80</v>
      </c>
      <c r="V1595" s="22"/>
      <c r="W1595" s="22"/>
      <c r="X1595" s="22"/>
      <c r="Y1595" s="22"/>
      <c r="Z1595" s="22"/>
      <c r="AA1595" s="22"/>
      <c r="AB1595" s="22"/>
    </row>
    <row r="1596" spans="1:29" x14ac:dyDescent="0.25">
      <c r="A1596" s="24">
        <v>41612</v>
      </c>
      <c r="B1596" s="22">
        <v>1</v>
      </c>
      <c r="C1596" s="22" t="s">
        <v>229</v>
      </c>
      <c r="D1596" s="22" t="s">
        <v>232</v>
      </c>
      <c r="E1596" s="22" t="s">
        <v>67</v>
      </c>
      <c r="F1596" s="22" t="s">
        <v>110</v>
      </c>
      <c r="G1596" s="25" t="s">
        <v>72</v>
      </c>
      <c r="H1596" s="22">
        <v>1</v>
      </c>
      <c r="I1596" s="22">
        <f t="shared" si="32"/>
        <v>0.05</v>
      </c>
      <c r="J1596" s="22">
        <v>39</v>
      </c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>
        <v>5</v>
      </c>
      <c r="V1596" s="22"/>
      <c r="W1596" s="22"/>
      <c r="X1596" s="22"/>
      <c r="Y1596" s="22"/>
      <c r="Z1596" s="22"/>
      <c r="AA1596" s="22"/>
      <c r="AB1596" s="22"/>
    </row>
    <row r="1597" spans="1:29" x14ac:dyDescent="0.25">
      <c r="A1597" s="24">
        <v>41612</v>
      </c>
      <c r="B1597" s="22">
        <v>1</v>
      </c>
      <c r="C1597" s="22" t="s">
        <v>229</v>
      </c>
      <c r="D1597" s="22" t="s">
        <v>232</v>
      </c>
      <c r="E1597" s="22" t="s">
        <v>67</v>
      </c>
      <c r="F1597" s="22" t="s">
        <v>110</v>
      </c>
      <c r="G1597" s="25" t="s">
        <v>72</v>
      </c>
      <c r="H1597" s="22">
        <v>1</v>
      </c>
      <c r="I1597" s="22">
        <f t="shared" si="32"/>
        <v>0.05</v>
      </c>
      <c r="J1597" s="22">
        <v>39</v>
      </c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>
        <v>5</v>
      </c>
      <c r="V1597" s="22"/>
      <c r="W1597" s="22"/>
      <c r="X1597" s="22"/>
      <c r="Y1597" s="22"/>
      <c r="Z1597" s="22"/>
      <c r="AA1597" s="22"/>
      <c r="AB1597" s="22"/>
    </row>
    <row r="1598" spans="1:29" x14ac:dyDescent="0.25">
      <c r="A1598" s="24">
        <v>41612</v>
      </c>
      <c r="B1598" s="22">
        <v>1</v>
      </c>
      <c r="C1598" s="22" t="s">
        <v>229</v>
      </c>
      <c r="D1598" s="22" t="s">
        <v>232</v>
      </c>
      <c r="E1598" s="22" t="s">
        <v>67</v>
      </c>
      <c r="F1598" s="22" t="s">
        <v>110</v>
      </c>
      <c r="G1598" s="25" t="s">
        <v>72</v>
      </c>
      <c r="H1598" s="22">
        <v>1</v>
      </c>
      <c r="I1598" s="22">
        <f t="shared" si="32"/>
        <v>0.05</v>
      </c>
      <c r="J1598" s="22">
        <v>39</v>
      </c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>
        <v>5</v>
      </c>
      <c r="V1598" s="22"/>
      <c r="W1598" s="22"/>
      <c r="X1598" s="22"/>
      <c r="Y1598" s="22"/>
      <c r="Z1598" s="22"/>
      <c r="AA1598" s="22"/>
      <c r="AB1598" s="22"/>
      <c r="AC1598" s="45"/>
    </row>
    <row r="1599" spans="1:29" x14ac:dyDescent="0.25">
      <c r="A1599" s="24">
        <v>41612</v>
      </c>
      <c r="B1599" s="22">
        <v>1</v>
      </c>
      <c r="C1599" s="22" t="s">
        <v>229</v>
      </c>
      <c r="D1599" s="22" t="s">
        <v>232</v>
      </c>
      <c r="E1599" s="22" t="s">
        <v>67</v>
      </c>
      <c r="F1599" s="22" t="s">
        <v>110</v>
      </c>
      <c r="G1599" s="25" t="s">
        <v>72</v>
      </c>
      <c r="H1599" s="22">
        <v>1</v>
      </c>
      <c r="I1599" s="22">
        <f t="shared" si="32"/>
        <v>0.05</v>
      </c>
      <c r="J1599" s="22">
        <v>39</v>
      </c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>
        <v>5</v>
      </c>
      <c r="V1599" s="22"/>
      <c r="W1599" s="22"/>
      <c r="X1599" s="22"/>
      <c r="Y1599" s="22"/>
      <c r="Z1599" s="22"/>
      <c r="AA1599" s="22"/>
      <c r="AB1599" s="22"/>
    </row>
    <row r="1600" spans="1:29" x14ac:dyDescent="0.25">
      <c r="A1600" s="24">
        <v>41612</v>
      </c>
      <c r="B1600" s="22">
        <v>1</v>
      </c>
      <c r="C1600" s="22" t="s">
        <v>229</v>
      </c>
      <c r="D1600" s="22" t="s">
        <v>232</v>
      </c>
      <c r="E1600" s="22" t="s">
        <v>67</v>
      </c>
      <c r="F1600" s="22" t="s">
        <v>110</v>
      </c>
      <c r="G1600" s="25" t="s">
        <v>72</v>
      </c>
      <c r="H1600" s="22">
        <v>1</v>
      </c>
      <c r="I1600" s="22">
        <f t="shared" si="32"/>
        <v>0.05</v>
      </c>
      <c r="J1600" s="22">
        <v>39</v>
      </c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>
        <v>10</v>
      </c>
      <c r="V1600" s="22"/>
      <c r="W1600" s="22"/>
      <c r="X1600" s="22"/>
      <c r="Y1600" s="22"/>
      <c r="Z1600" s="22"/>
      <c r="AA1600" s="22"/>
      <c r="AB1600" s="22"/>
    </row>
    <row r="1601" spans="1:29" x14ac:dyDescent="0.25">
      <c r="A1601" s="24">
        <v>41612</v>
      </c>
      <c r="B1601" s="22">
        <v>1</v>
      </c>
      <c r="C1601" s="22" t="s">
        <v>229</v>
      </c>
      <c r="D1601" s="22" t="s">
        <v>232</v>
      </c>
      <c r="E1601" s="22" t="s">
        <v>67</v>
      </c>
      <c r="F1601" s="22" t="s">
        <v>110</v>
      </c>
      <c r="G1601" s="25" t="s">
        <v>72</v>
      </c>
      <c r="H1601" s="22">
        <v>1</v>
      </c>
      <c r="I1601" s="22">
        <f t="shared" si="32"/>
        <v>0.05</v>
      </c>
      <c r="J1601" s="22">
        <v>39</v>
      </c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>
        <v>10</v>
      </c>
      <c r="V1601" s="22"/>
      <c r="W1601" s="22"/>
      <c r="X1601" s="22"/>
      <c r="Y1601" s="22"/>
      <c r="Z1601" s="22"/>
      <c r="AA1601" s="22"/>
      <c r="AB1601" s="22"/>
    </row>
    <row r="1602" spans="1:29" x14ac:dyDescent="0.25">
      <c r="A1602" s="24">
        <v>41612</v>
      </c>
      <c r="B1602" s="22">
        <v>1</v>
      </c>
      <c r="C1602" s="22" t="s">
        <v>229</v>
      </c>
      <c r="D1602" s="22" t="s">
        <v>232</v>
      </c>
      <c r="E1602" s="22" t="s">
        <v>67</v>
      </c>
      <c r="F1602" s="22" t="s">
        <v>110</v>
      </c>
      <c r="G1602" s="25" t="s">
        <v>72</v>
      </c>
      <c r="H1602" s="22">
        <v>1</v>
      </c>
      <c r="I1602" s="22">
        <f t="shared" ref="I1602:I1665" si="33">H1602/20</f>
        <v>0.05</v>
      </c>
      <c r="J1602" s="22">
        <v>39</v>
      </c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>
        <v>10</v>
      </c>
      <c r="V1602" s="22"/>
      <c r="W1602" s="22"/>
      <c r="X1602" s="22"/>
      <c r="Y1602" s="22"/>
      <c r="Z1602" s="22"/>
      <c r="AA1602" s="22"/>
      <c r="AB1602" s="22"/>
    </row>
    <row r="1603" spans="1:29" x14ac:dyDescent="0.25">
      <c r="A1603" s="24">
        <v>41612</v>
      </c>
      <c r="B1603" s="22">
        <v>1</v>
      </c>
      <c r="C1603" s="22" t="s">
        <v>229</v>
      </c>
      <c r="D1603" s="22" t="s">
        <v>232</v>
      </c>
      <c r="E1603" s="22" t="s">
        <v>67</v>
      </c>
      <c r="F1603" s="22" t="s">
        <v>110</v>
      </c>
      <c r="G1603" s="25" t="s">
        <v>72</v>
      </c>
      <c r="H1603" s="22">
        <v>1</v>
      </c>
      <c r="I1603" s="22">
        <f t="shared" si="33"/>
        <v>0.05</v>
      </c>
      <c r="J1603" s="22">
        <v>39</v>
      </c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>
        <v>15</v>
      </c>
      <c r="V1603" s="22"/>
      <c r="W1603" s="22"/>
      <c r="X1603" s="22"/>
      <c r="Y1603" s="22"/>
      <c r="Z1603" s="22"/>
      <c r="AA1603" s="22"/>
      <c r="AB1603" s="22"/>
    </row>
    <row r="1604" spans="1:29" x14ac:dyDescent="0.25">
      <c r="A1604" s="24">
        <v>41612</v>
      </c>
      <c r="B1604" s="22">
        <v>1</v>
      </c>
      <c r="C1604" s="22" t="s">
        <v>229</v>
      </c>
      <c r="D1604" s="22" t="s">
        <v>232</v>
      </c>
      <c r="E1604" s="22" t="s">
        <v>67</v>
      </c>
      <c r="F1604" s="22" t="s">
        <v>110</v>
      </c>
      <c r="G1604" s="25" t="s">
        <v>72</v>
      </c>
      <c r="H1604" s="22">
        <v>1</v>
      </c>
      <c r="I1604" s="22">
        <f t="shared" si="33"/>
        <v>0.05</v>
      </c>
      <c r="J1604" s="22">
        <v>39</v>
      </c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>
        <v>15</v>
      </c>
      <c r="V1604" s="22"/>
      <c r="W1604" s="22"/>
      <c r="X1604" s="22"/>
      <c r="Y1604" s="22"/>
      <c r="Z1604" s="22"/>
      <c r="AA1604" s="22"/>
      <c r="AB1604" s="22"/>
    </row>
    <row r="1605" spans="1:29" x14ac:dyDescent="0.25">
      <c r="A1605" s="24">
        <v>41612</v>
      </c>
      <c r="B1605" s="22">
        <v>1</v>
      </c>
      <c r="C1605" s="22" t="s">
        <v>229</v>
      </c>
      <c r="D1605" s="22" t="s">
        <v>232</v>
      </c>
      <c r="E1605" s="22" t="s">
        <v>67</v>
      </c>
      <c r="F1605" s="22" t="s">
        <v>110</v>
      </c>
      <c r="G1605" s="25" t="s">
        <v>72</v>
      </c>
      <c r="H1605" s="22">
        <v>1</v>
      </c>
      <c r="I1605" s="22">
        <f t="shared" si="33"/>
        <v>0.05</v>
      </c>
      <c r="J1605" s="22">
        <v>39</v>
      </c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>
        <v>15</v>
      </c>
      <c r="V1605" s="22"/>
      <c r="W1605" s="22"/>
      <c r="X1605" s="22"/>
      <c r="Y1605" s="22"/>
      <c r="Z1605" s="22"/>
      <c r="AA1605" s="22"/>
      <c r="AB1605" s="22"/>
    </row>
    <row r="1606" spans="1:29" x14ac:dyDescent="0.25">
      <c r="A1606" s="24">
        <v>41612</v>
      </c>
      <c r="B1606" s="22">
        <v>1</v>
      </c>
      <c r="C1606" s="22" t="s">
        <v>229</v>
      </c>
      <c r="D1606" s="22" t="s">
        <v>232</v>
      </c>
      <c r="E1606" s="22" t="s">
        <v>67</v>
      </c>
      <c r="F1606" s="22" t="s">
        <v>110</v>
      </c>
      <c r="G1606" s="25" t="s">
        <v>72</v>
      </c>
      <c r="H1606" s="22">
        <v>1</v>
      </c>
      <c r="I1606" s="22">
        <f t="shared" si="33"/>
        <v>0.05</v>
      </c>
      <c r="J1606" s="22">
        <v>39</v>
      </c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>
        <v>15</v>
      </c>
      <c r="V1606" s="22"/>
      <c r="W1606" s="22"/>
      <c r="X1606" s="22"/>
      <c r="Y1606" s="22"/>
      <c r="Z1606" s="22"/>
      <c r="AA1606" s="22"/>
      <c r="AB1606" s="22"/>
    </row>
    <row r="1607" spans="1:29" x14ac:dyDescent="0.25">
      <c r="A1607" s="24">
        <v>41612</v>
      </c>
      <c r="B1607" s="22">
        <v>1</v>
      </c>
      <c r="C1607" s="22" t="s">
        <v>229</v>
      </c>
      <c r="D1607" s="22" t="s">
        <v>232</v>
      </c>
      <c r="E1607" s="22" t="s">
        <v>67</v>
      </c>
      <c r="F1607" s="22" t="s">
        <v>110</v>
      </c>
      <c r="G1607" s="25" t="s">
        <v>72</v>
      </c>
      <c r="H1607" s="22">
        <v>1</v>
      </c>
      <c r="I1607" s="22">
        <f t="shared" si="33"/>
        <v>0.05</v>
      </c>
      <c r="J1607" s="22">
        <v>39</v>
      </c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>
        <v>20</v>
      </c>
      <c r="V1607" s="22"/>
      <c r="W1607" s="22"/>
      <c r="X1607" s="22"/>
      <c r="Y1607" s="22"/>
      <c r="Z1607" s="22"/>
      <c r="AA1607" s="22"/>
      <c r="AB1607" s="22"/>
    </row>
    <row r="1608" spans="1:29" x14ac:dyDescent="0.25">
      <c r="A1608" s="24">
        <v>41612</v>
      </c>
      <c r="B1608" s="22">
        <v>1</v>
      </c>
      <c r="C1608" s="22" t="s">
        <v>229</v>
      </c>
      <c r="D1608" s="22" t="s">
        <v>232</v>
      </c>
      <c r="E1608" s="22" t="s">
        <v>67</v>
      </c>
      <c r="F1608" s="22" t="s">
        <v>110</v>
      </c>
      <c r="G1608" s="25" t="s">
        <v>73</v>
      </c>
      <c r="H1608" s="22">
        <v>1</v>
      </c>
      <c r="I1608" s="22">
        <f t="shared" si="33"/>
        <v>0.05</v>
      </c>
      <c r="J1608" s="22">
        <v>39</v>
      </c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>
        <v>5</v>
      </c>
      <c r="V1608" s="22"/>
      <c r="W1608" s="22"/>
      <c r="X1608" s="22"/>
      <c r="Y1608" s="22"/>
      <c r="Z1608" s="22"/>
      <c r="AA1608" s="22"/>
      <c r="AB1608" s="22"/>
    </row>
    <row r="1609" spans="1:29" x14ac:dyDescent="0.25">
      <c r="A1609" s="24">
        <v>41612</v>
      </c>
      <c r="B1609" s="22">
        <v>1</v>
      </c>
      <c r="C1609" s="22" t="s">
        <v>229</v>
      </c>
      <c r="D1609" s="22" t="s">
        <v>232</v>
      </c>
      <c r="E1609" s="22" t="s">
        <v>67</v>
      </c>
      <c r="F1609" s="22" t="s">
        <v>110</v>
      </c>
      <c r="G1609" s="25" t="s">
        <v>40</v>
      </c>
      <c r="H1609" s="22">
        <v>1</v>
      </c>
      <c r="I1609" s="22">
        <f t="shared" si="33"/>
        <v>0.05</v>
      </c>
      <c r="J1609" s="22">
        <v>39</v>
      </c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>
        <v>5</v>
      </c>
      <c r="V1609" s="22"/>
      <c r="W1609" s="22"/>
      <c r="X1609" s="22"/>
      <c r="Y1609" s="22"/>
      <c r="Z1609" s="22"/>
      <c r="AA1609" s="22"/>
      <c r="AB1609" s="22"/>
    </row>
    <row r="1610" spans="1:29" x14ac:dyDescent="0.25">
      <c r="A1610" s="24">
        <v>41612</v>
      </c>
      <c r="B1610" s="22">
        <v>1</v>
      </c>
      <c r="C1610" s="22" t="s">
        <v>229</v>
      </c>
      <c r="D1610" s="22" t="s">
        <v>232</v>
      </c>
      <c r="E1610" s="22" t="s">
        <v>67</v>
      </c>
      <c r="F1610" s="22" t="s">
        <v>110</v>
      </c>
      <c r="G1610" s="25" t="s">
        <v>40</v>
      </c>
      <c r="H1610" s="22">
        <v>1</v>
      </c>
      <c r="I1610" s="22">
        <f t="shared" si="33"/>
        <v>0.05</v>
      </c>
      <c r="J1610" s="22">
        <v>39</v>
      </c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>
        <v>5</v>
      </c>
      <c r="V1610" s="22"/>
      <c r="W1610" s="22"/>
      <c r="X1610" s="22"/>
      <c r="Y1610" s="22"/>
      <c r="Z1610" s="22"/>
      <c r="AA1610" s="22"/>
      <c r="AB1610" s="22"/>
    </row>
    <row r="1611" spans="1:29" x14ac:dyDescent="0.25">
      <c r="A1611" s="24">
        <v>41612</v>
      </c>
      <c r="B1611" s="22">
        <v>1</v>
      </c>
      <c r="C1611" s="22" t="s">
        <v>229</v>
      </c>
      <c r="D1611" s="22" t="s">
        <v>232</v>
      </c>
      <c r="E1611" s="22" t="s">
        <v>67</v>
      </c>
      <c r="F1611" s="22" t="s">
        <v>110</v>
      </c>
      <c r="G1611" s="25" t="s">
        <v>40</v>
      </c>
      <c r="H1611" s="22">
        <v>1</v>
      </c>
      <c r="I1611" s="22">
        <f t="shared" si="33"/>
        <v>0.05</v>
      </c>
      <c r="J1611" s="22">
        <v>39</v>
      </c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>
        <v>5</v>
      </c>
      <c r="V1611" s="22"/>
      <c r="W1611" s="22"/>
      <c r="X1611" s="22"/>
      <c r="Y1611" s="22"/>
      <c r="Z1611" s="22"/>
      <c r="AA1611" s="22"/>
      <c r="AB1611" s="22"/>
    </row>
    <row r="1612" spans="1:29" x14ac:dyDescent="0.25">
      <c r="A1612" s="24">
        <v>41612</v>
      </c>
      <c r="B1612" s="22">
        <v>1</v>
      </c>
      <c r="C1612" s="22" t="s">
        <v>229</v>
      </c>
      <c r="D1612" s="22" t="s">
        <v>232</v>
      </c>
      <c r="E1612" s="22" t="s">
        <v>67</v>
      </c>
      <c r="F1612" s="22" t="s">
        <v>110</v>
      </c>
      <c r="G1612" s="25" t="s">
        <v>40</v>
      </c>
      <c r="H1612" s="22">
        <v>1</v>
      </c>
      <c r="I1612" s="22">
        <f t="shared" si="33"/>
        <v>0.05</v>
      </c>
      <c r="J1612" s="22">
        <v>39</v>
      </c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>
        <v>5</v>
      </c>
      <c r="V1612" s="22"/>
      <c r="W1612" s="22"/>
      <c r="X1612" s="22"/>
      <c r="Y1612" s="22"/>
      <c r="Z1612" s="22"/>
      <c r="AA1612" s="22"/>
      <c r="AB1612" s="22"/>
    </row>
    <row r="1613" spans="1:29" x14ac:dyDescent="0.25">
      <c r="A1613" s="24">
        <v>41612</v>
      </c>
      <c r="B1613" s="22">
        <v>1</v>
      </c>
      <c r="C1613" s="22" t="s">
        <v>229</v>
      </c>
      <c r="D1613" s="22" t="s">
        <v>232</v>
      </c>
      <c r="E1613" s="22" t="s">
        <v>67</v>
      </c>
      <c r="F1613" s="22" t="s">
        <v>110</v>
      </c>
      <c r="G1613" s="25" t="s">
        <v>40</v>
      </c>
      <c r="H1613" s="22">
        <v>1</v>
      </c>
      <c r="I1613" s="22">
        <f t="shared" si="33"/>
        <v>0.05</v>
      </c>
      <c r="J1613" s="22">
        <v>39</v>
      </c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>
        <v>5</v>
      </c>
      <c r="V1613" s="22"/>
      <c r="W1613" s="22"/>
      <c r="X1613" s="22"/>
      <c r="Y1613" s="22"/>
      <c r="Z1613" s="22"/>
      <c r="AA1613" s="22"/>
      <c r="AB1613" s="22"/>
    </row>
    <row r="1614" spans="1:29" x14ac:dyDescent="0.25">
      <c r="A1614" s="24">
        <v>41612</v>
      </c>
      <c r="B1614" s="22">
        <v>1</v>
      </c>
      <c r="C1614" s="22" t="s">
        <v>229</v>
      </c>
      <c r="D1614" s="22" t="s">
        <v>232</v>
      </c>
      <c r="E1614" s="22" t="s">
        <v>67</v>
      </c>
      <c r="F1614" s="22" t="s">
        <v>110</v>
      </c>
      <c r="G1614" s="25" t="s">
        <v>40</v>
      </c>
      <c r="H1614" s="22">
        <v>1</v>
      </c>
      <c r="I1614" s="22">
        <f t="shared" si="33"/>
        <v>0.05</v>
      </c>
      <c r="J1614" s="22">
        <v>39</v>
      </c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>
        <v>5</v>
      </c>
      <c r="V1614" s="22"/>
      <c r="W1614" s="22"/>
      <c r="X1614" s="22"/>
      <c r="Y1614" s="22"/>
      <c r="Z1614" s="22"/>
      <c r="AA1614" s="22"/>
      <c r="AB1614" s="22"/>
    </row>
    <row r="1615" spans="1:29" x14ac:dyDescent="0.25">
      <c r="A1615" s="24">
        <v>41612</v>
      </c>
      <c r="B1615" s="22">
        <v>1</v>
      </c>
      <c r="C1615" s="22" t="s">
        <v>229</v>
      </c>
      <c r="D1615" s="22" t="s">
        <v>232</v>
      </c>
      <c r="E1615" s="22" t="s">
        <v>67</v>
      </c>
      <c r="F1615" s="22" t="s">
        <v>110</v>
      </c>
      <c r="G1615" s="25" t="s">
        <v>40</v>
      </c>
      <c r="H1615" s="22">
        <v>1</v>
      </c>
      <c r="I1615" s="22">
        <f t="shared" si="33"/>
        <v>0.05</v>
      </c>
      <c r="J1615" s="22">
        <v>39</v>
      </c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>
        <v>5</v>
      </c>
      <c r="V1615" s="22"/>
      <c r="W1615" s="22"/>
      <c r="X1615" s="22"/>
      <c r="Y1615" s="22"/>
      <c r="Z1615" s="22"/>
      <c r="AA1615" s="22"/>
      <c r="AB1615" s="22"/>
    </row>
    <row r="1616" spans="1:29" s="33" customFormat="1" x14ac:dyDescent="0.25">
      <c r="A1616" s="18">
        <v>41612</v>
      </c>
      <c r="B1616" s="35">
        <v>1</v>
      </c>
      <c r="C1616" s="15" t="s">
        <v>207</v>
      </c>
      <c r="D1616" s="36" t="s">
        <v>208</v>
      </c>
      <c r="E1616" s="36" t="s">
        <v>39</v>
      </c>
      <c r="F1616" s="39" t="s">
        <v>112</v>
      </c>
      <c r="G1616" s="37" t="s">
        <v>11</v>
      </c>
      <c r="H1616" s="36">
        <v>1</v>
      </c>
      <c r="I1616" s="22">
        <f t="shared" si="33"/>
        <v>0.05</v>
      </c>
      <c r="J1616" s="15">
        <v>44</v>
      </c>
      <c r="K1616" s="15"/>
      <c r="L1616" s="15"/>
      <c r="M1616" s="16"/>
      <c r="N1616" s="16"/>
      <c r="O1616" s="16"/>
      <c r="P1616" s="16" t="s">
        <v>4</v>
      </c>
      <c r="Q1616" s="35">
        <v>1</v>
      </c>
      <c r="R1616" s="16" t="s">
        <v>350</v>
      </c>
      <c r="S1616" s="16" t="s">
        <v>5</v>
      </c>
      <c r="T1616" s="16">
        <v>12</v>
      </c>
      <c r="U1616" s="15"/>
      <c r="V1616" s="16"/>
      <c r="W1616" s="16">
        <v>12</v>
      </c>
      <c r="X1616" s="16"/>
      <c r="Y1616" s="16">
        <v>0</v>
      </c>
      <c r="Z1616" s="17">
        <f t="shared" ref="Z1616:Z1623" si="34">Y1616*H1616</f>
        <v>0</v>
      </c>
      <c r="AA1616" s="16"/>
      <c r="AB1616" s="16"/>
      <c r="AC1616" s="47">
        <v>0</v>
      </c>
    </row>
    <row r="1617" spans="1:42" x14ac:dyDescent="0.25">
      <c r="A1617" s="18">
        <v>41612</v>
      </c>
      <c r="B1617" s="16">
        <v>1</v>
      </c>
      <c r="C1617" s="15" t="s">
        <v>207</v>
      </c>
      <c r="D1617" s="15" t="s">
        <v>208</v>
      </c>
      <c r="E1617" s="15" t="s">
        <v>39</v>
      </c>
      <c r="F1617" s="17" t="s">
        <v>112</v>
      </c>
      <c r="G1617" s="19" t="s">
        <v>9</v>
      </c>
      <c r="H1617" s="15">
        <v>1</v>
      </c>
      <c r="I1617" s="22">
        <f t="shared" si="33"/>
        <v>0.05</v>
      </c>
      <c r="J1617" s="15">
        <v>44</v>
      </c>
      <c r="K1617" s="15"/>
      <c r="L1617" s="15"/>
      <c r="M1617" s="16"/>
      <c r="N1617" s="16"/>
      <c r="O1617" s="16"/>
      <c r="P1617" s="16" t="s">
        <v>4</v>
      </c>
      <c r="Q1617" s="16">
        <v>2</v>
      </c>
      <c r="R1617" s="16" t="s">
        <v>336</v>
      </c>
      <c r="S1617" s="16" t="s">
        <v>8</v>
      </c>
      <c r="T1617" s="16">
        <v>16</v>
      </c>
      <c r="U1617" s="15"/>
      <c r="V1617" s="16"/>
      <c r="W1617" s="16">
        <v>16</v>
      </c>
      <c r="X1617" s="16"/>
      <c r="Y1617" s="16">
        <v>0</v>
      </c>
      <c r="Z1617" s="17">
        <f t="shared" si="34"/>
        <v>0</v>
      </c>
      <c r="AA1617" s="16"/>
      <c r="AB1617" s="16"/>
      <c r="AC1617" s="47">
        <v>1</v>
      </c>
      <c r="AD1617" s="6" t="s">
        <v>252</v>
      </c>
    </row>
    <row r="1618" spans="1:42" x14ac:dyDescent="0.25">
      <c r="A1618" s="18">
        <v>41612</v>
      </c>
      <c r="B1618" s="16">
        <v>1</v>
      </c>
      <c r="C1618" s="15" t="s">
        <v>207</v>
      </c>
      <c r="D1618" s="15" t="s">
        <v>208</v>
      </c>
      <c r="E1618" s="15" t="s">
        <v>39</v>
      </c>
      <c r="F1618" s="17" t="s">
        <v>112</v>
      </c>
      <c r="G1618" s="19" t="s">
        <v>11</v>
      </c>
      <c r="H1618" s="15">
        <v>1</v>
      </c>
      <c r="I1618" s="22">
        <f t="shared" si="33"/>
        <v>0.05</v>
      </c>
      <c r="J1618" s="15">
        <v>44</v>
      </c>
      <c r="K1618" s="15"/>
      <c r="L1618" s="15"/>
      <c r="M1618" s="16"/>
      <c r="N1618" s="16"/>
      <c r="O1618" s="16"/>
      <c r="P1618" s="16" t="s">
        <v>4</v>
      </c>
      <c r="Q1618" s="16">
        <v>3</v>
      </c>
      <c r="R1618" s="16" t="s">
        <v>444</v>
      </c>
      <c r="S1618" s="16" t="s">
        <v>5</v>
      </c>
      <c r="T1618" s="16">
        <v>6</v>
      </c>
      <c r="U1618" s="15"/>
      <c r="V1618" s="16"/>
      <c r="W1618" s="16">
        <v>6</v>
      </c>
      <c r="X1618" s="16"/>
      <c r="Y1618" s="16">
        <v>0</v>
      </c>
      <c r="Z1618" s="17">
        <f t="shared" si="34"/>
        <v>0</v>
      </c>
      <c r="AA1618" s="16"/>
      <c r="AB1618" s="16"/>
      <c r="AC1618" s="6">
        <v>0</v>
      </c>
    </row>
    <row r="1619" spans="1:42" x14ac:dyDescent="0.25">
      <c r="A1619" s="18">
        <v>41612</v>
      </c>
      <c r="B1619" s="16">
        <v>1</v>
      </c>
      <c r="C1619" s="15" t="s">
        <v>207</v>
      </c>
      <c r="D1619" s="15" t="s">
        <v>208</v>
      </c>
      <c r="E1619" s="15" t="s">
        <v>39</v>
      </c>
      <c r="F1619" s="17" t="s">
        <v>112</v>
      </c>
      <c r="G1619" s="19" t="s">
        <v>10</v>
      </c>
      <c r="H1619" s="15">
        <v>1</v>
      </c>
      <c r="I1619" s="22">
        <f t="shared" si="33"/>
        <v>0.05</v>
      </c>
      <c r="J1619" s="15">
        <v>44</v>
      </c>
      <c r="K1619" s="15"/>
      <c r="L1619" s="15"/>
      <c r="M1619" s="16"/>
      <c r="N1619" s="16"/>
      <c r="O1619" s="16"/>
      <c r="P1619" s="16" t="s">
        <v>4</v>
      </c>
      <c r="Q1619" s="16">
        <v>4</v>
      </c>
      <c r="R1619" s="16" t="s">
        <v>445</v>
      </c>
      <c r="S1619" s="16" t="s">
        <v>5</v>
      </c>
      <c r="T1619" s="16">
        <v>10</v>
      </c>
      <c r="U1619" s="15"/>
      <c r="V1619" s="16"/>
      <c r="W1619" s="16">
        <v>10</v>
      </c>
      <c r="X1619" s="16"/>
      <c r="Y1619" s="16">
        <v>0</v>
      </c>
      <c r="Z1619" s="17">
        <f t="shared" si="34"/>
        <v>0</v>
      </c>
      <c r="AA1619" s="16"/>
      <c r="AB1619" s="16"/>
      <c r="AC1619" s="6">
        <v>1</v>
      </c>
      <c r="AD1619" s="6" t="s">
        <v>106</v>
      </c>
    </row>
    <row r="1620" spans="1:42" x14ac:dyDescent="0.25">
      <c r="A1620" s="18">
        <v>41612</v>
      </c>
      <c r="B1620" s="16">
        <v>1</v>
      </c>
      <c r="C1620" s="15" t="s">
        <v>207</v>
      </c>
      <c r="D1620" s="15" t="s">
        <v>208</v>
      </c>
      <c r="E1620" s="15" t="s">
        <v>39</v>
      </c>
      <c r="F1620" s="17" t="s">
        <v>112</v>
      </c>
      <c r="G1620" s="19" t="s">
        <v>11</v>
      </c>
      <c r="H1620" s="15">
        <v>1</v>
      </c>
      <c r="I1620" s="22">
        <f t="shared" si="33"/>
        <v>0.05</v>
      </c>
      <c r="J1620" s="15">
        <v>44</v>
      </c>
      <c r="K1620" s="15"/>
      <c r="L1620" s="15"/>
      <c r="M1620" s="16"/>
      <c r="N1620" s="16"/>
      <c r="O1620" s="16"/>
      <c r="P1620" s="16" t="s">
        <v>4</v>
      </c>
      <c r="Q1620" s="16">
        <v>5</v>
      </c>
      <c r="R1620" s="16" t="s">
        <v>387</v>
      </c>
      <c r="S1620" s="16" t="s">
        <v>8</v>
      </c>
      <c r="T1620" s="16">
        <v>30</v>
      </c>
      <c r="U1620" s="15"/>
      <c r="V1620" s="16"/>
      <c r="W1620" s="16">
        <v>30</v>
      </c>
      <c r="X1620" s="16"/>
      <c r="Y1620" s="16">
        <v>0</v>
      </c>
      <c r="Z1620" s="17">
        <f t="shared" si="34"/>
        <v>0</v>
      </c>
      <c r="AA1620" s="16"/>
      <c r="AB1620" s="16"/>
      <c r="AC1620" s="6">
        <v>0</v>
      </c>
    </row>
    <row r="1621" spans="1:42" x14ac:dyDescent="0.25">
      <c r="A1621" s="18">
        <v>41612</v>
      </c>
      <c r="B1621" s="51">
        <v>1</v>
      </c>
      <c r="C1621" s="15" t="s">
        <v>207</v>
      </c>
      <c r="D1621" s="52" t="s">
        <v>208</v>
      </c>
      <c r="E1621" s="52" t="s">
        <v>39</v>
      </c>
      <c r="F1621" s="53" t="s">
        <v>112</v>
      </c>
      <c r="G1621" s="141" t="s">
        <v>10</v>
      </c>
      <c r="H1621" s="52">
        <v>1</v>
      </c>
      <c r="I1621" s="22">
        <f t="shared" si="33"/>
        <v>0.05</v>
      </c>
      <c r="J1621" s="15">
        <v>44</v>
      </c>
      <c r="K1621" s="15"/>
      <c r="L1621" s="15"/>
      <c r="M1621" s="16"/>
      <c r="N1621" s="16"/>
      <c r="O1621" s="16"/>
      <c r="P1621" s="16" t="s">
        <v>4</v>
      </c>
      <c r="Q1621" s="51">
        <v>6</v>
      </c>
      <c r="R1621" s="16" t="s">
        <v>446</v>
      </c>
      <c r="S1621" s="16" t="s">
        <v>36</v>
      </c>
      <c r="T1621" s="16">
        <v>12</v>
      </c>
      <c r="U1621" s="15"/>
      <c r="V1621" s="16"/>
      <c r="W1621" s="16">
        <v>12</v>
      </c>
      <c r="X1621" s="16"/>
      <c r="Y1621" s="16">
        <v>0</v>
      </c>
      <c r="Z1621" s="17">
        <f t="shared" si="34"/>
        <v>0</v>
      </c>
      <c r="AA1621" s="16"/>
      <c r="AB1621" s="16"/>
      <c r="AC1621" s="6">
        <v>0</v>
      </c>
      <c r="AD1621" s="47"/>
      <c r="AE1621" s="47"/>
      <c r="AF1621" s="47"/>
      <c r="AG1621" s="47"/>
      <c r="AH1621" s="47"/>
      <c r="AI1621" s="47"/>
      <c r="AJ1621" s="47"/>
      <c r="AK1621" s="47"/>
      <c r="AL1621" s="47"/>
      <c r="AM1621" s="47"/>
      <c r="AN1621" s="47"/>
      <c r="AO1621" s="47"/>
      <c r="AP1621" s="47"/>
    </row>
    <row r="1622" spans="1:42" x14ac:dyDescent="0.25">
      <c r="A1622" s="18">
        <v>41612</v>
      </c>
      <c r="B1622" s="16">
        <v>1</v>
      </c>
      <c r="C1622" s="15" t="s">
        <v>207</v>
      </c>
      <c r="D1622" s="15" t="s">
        <v>208</v>
      </c>
      <c r="E1622" s="15" t="s">
        <v>39</v>
      </c>
      <c r="F1622" s="17" t="s">
        <v>112</v>
      </c>
      <c r="G1622" s="19" t="s">
        <v>10</v>
      </c>
      <c r="H1622" s="15">
        <v>1</v>
      </c>
      <c r="I1622" s="22">
        <f t="shared" si="33"/>
        <v>0.05</v>
      </c>
      <c r="J1622" s="15">
        <v>44</v>
      </c>
      <c r="K1622" s="15"/>
      <c r="L1622" s="15"/>
      <c r="M1622" s="16"/>
      <c r="N1622" s="16"/>
      <c r="O1622" s="16"/>
      <c r="P1622" s="16" t="s">
        <v>4</v>
      </c>
      <c r="Q1622" s="16">
        <v>7</v>
      </c>
      <c r="R1622" s="16" t="s">
        <v>407</v>
      </c>
      <c r="S1622" s="16" t="s">
        <v>5</v>
      </c>
      <c r="T1622" s="16">
        <v>13</v>
      </c>
      <c r="U1622" s="15"/>
      <c r="V1622" s="16"/>
      <c r="W1622" s="16">
        <v>13</v>
      </c>
      <c r="X1622" s="16"/>
      <c r="Y1622" s="16">
        <v>0</v>
      </c>
      <c r="Z1622" s="17">
        <f t="shared" si="34"/>
        <v>0</v>
      </c>
      <c r="AA1622" s="16"/>
      <c r="AB1622" s="16"/>
      <c r="AC1622" s="47">
        <v>1</v>
      </c>
      <c r="AD1622" s="6" t="s">
        <v>106</v>
      </c>
    </row>
    <row r="1623" spans="1:42" x14ac:dyDescent="0.25">
      <c r="A1623" s="18">
        <v>41612</v>
      </c>
      <c r="B1623" s="16">
        <v>1</v>
      </c>
      <c r="C1623" s="15" t="s">
        <v>207</v>
      </c>
      <c r="D1623" s="15" t="s">
        <v>208</v>
      </c>
      <c r="E1623" s="15" t="s">
        <v>39</v>
      </c>
      <c r="F1623" s="17" t="s">
        <v>112</v>
      </c>
      <c r="G1623" s="19" t="s">
        <v>7</v>
      </c>
      <c r="H1623" s="15">
        <v>1</v>
      </c>
      <c r="I1623" s="22">
        <f t="shared" si="33"/>
        <v>0.05</v>
      </c>
      <c r="J1623" s="15">
        <v>44</v>
      </c>
      <c r="K1623" s="15"/>
      <c r="L1623" s="15"/>
      <c r="M1623" s="16"/>
      <c r="N1623" s="16"/>
      <c r="O1623" s="16"/>
      <c r="P1623" s="16"/>
      <c r="Q1623" s="16"/>
      <c r="R1623" s="16"/>
      <c r="S1623" s="16"/>
      <c r="T1623" s="16">
        <v>4</v>
      </c>
      <c r="U1623" s="15"/>
      <c r="V1623" s="16"/>
      <c r="W1623" s="16">
        <v>4</v>
      </c>
      <c r="X1623" s="16"/>
      <c r="Y1623" s="16"/>
      <c r="Z1623" s="17">
        <f t="shared" si="34"/>
        <v>0</v>
      </c>
      <c r="AA1623" s="16"/>
      <c r="AB1623" s="16"/>
    </row>
    <row r="1624" spans="1:42" x14ac:dyDescent="0.25">
      <c r="A1624" s="18">
        <v>41612</v>
      </c>
      <c r="B1624" s="16">
        <v>1</v>
      </c>
      <c r="C1624" s="15" t="s">
        <v>207</v>
      </c>
      <c r="D1624" s="15" t="s">
        <v>208</v>
      </c>
      <c r="E1624" s="15" t="s">
        <v>39</v>
      </c>
      <c r="F1624" s="17" t="s">
        <v>112</v>
      </c>
      <c r="G1624" s="19" t="s">
        <v>56</v>
      </c>
      <c r="H1624" s="15">
        <v>1</v>
      </c>
      <c r="I1624" s="22">
        <f t="shared" si="33"/>
        <v>0.05</v>
      </c>
      <c r="J1624" s="15">
        <v>44</v>
      </c>
      <c r="K1624" s="15"/>
      <c r="L1624" s="15"/>
      <c r="M1624" s="16"/>
      <c r="N1624" s="16"/>
      <c r="O1624" s="16"/>
      <c r="P1624" s="16"/>
      <c r="Q1624" s="16"/>
      <c r="R1624" s="16"/>
      <c r="S1624" s="16"/>
      <c r="T1624" s="16" t="s">
        <v>447</v>
      </c>
      <c r="U1624" s="15"/>
      <c r="V1624" s="16"/>
      <c r="W1624" s="16" t="s">
        <v>447</v>
      </c>
      <c r="X1624" s="16"/>
      <c r="Y1624" s="16"/>
      <c r="Z1624" s="17"/>
      <c r="AA1624" s="16"/>
      <c r="AB1624" s="16"/>
      <c r="AC1624" s="45"/>
    </row>
    <row r="1625" spans="1:42" x14ac:dyDescent="0.25">
      <c r="A1625" s="18">
        <v>41612</v>
      </c>
      <c r="B1625" s="16">
        <v>1</v>
      </c>
      <c r="C1625" s="15" t="s">
        <v>207</v>
      </c>
      <c r="D1625" s="15" t="s">
        <v>208</v>
      </c>
      <c r="E1625" s="15" t="s">
        <v>39</v>
      </c>
      <c r="F1625" s="17" t="s">
        <v>112</v>
      </c>
      <c r="G1625" s="19" t="s">
        <v>56</v>
      </c>
      <c r="H1625" s="15">
        <v>1</v>
      </c>
      <c r="I1625" s="22">
        <f t="shared" si="33"/>
        <v>0.05</v>
      </c>
      <c r="J1625" s="15">
        <v>44</v>
      </c>
      <c r="K1625" s="15"/>
      <c r="L1625" s="15"/>
      <c r="M1625" s="16"/>
      <c r="N1625" s="16"/>
      <c r="O1625" s="16"/>
      <c r="P1625" s="16"/>
      <c r="Q1625" s="16"/>
      <c r="R1625" s="16"/>
      <c r="S1625" s="16"/>
      <c r="T1625" s="16" t="s">
        <v>447</v>
      </c>
      <c r="U1625" s="15"/>
      <c r="V1625" s="16"/>
      <c r="W1625" s="16" t="s">
        <v>447</v>
      </c>
      <c r="X1625" s="16"/>
      <c r="Y1625" s="16"/>
      <c r="Z1625" s="17">
        <f>Y1625*H1625</f>
        <v>0</v>
      </c>
      <c r="AA1625" s="16"/>
      <c r="AB1625" s="16"/>
    </row>
    <row r="1626" spans="1:42" x14ac:dyDescent="0.25">
      <c r="A1626" s="18">
        <v>41612</v>
      </c>
      <c r="B1626" s="16">
        <v>1</v>
      </c>
      <c r="C1626" s="15" t="s">
        <v>207</v>
      </c>
      <c r="D1626" s="15" t="s">
        <v>208</v>
      </c>
      <c r="E1626" s="15" t="s">
        <v>39</v>
      </c>
      <c r="F1626" s="17" t="s">
        <v>112</v>
      </c>
      <c r="G1626" s="19" t="s">
        <v>56</v>
      </c>
      <c r="H1626" s="15">
        <v>1</v>
      </c>
      <c r="I1626" s="22">
        <f t="shared" si="33"/>
        <v>0.05</v>
      </c>
      <c r="J1626" s="15">
        <v>44</v>
      </c>
      <c r="K1626" s="15"/>
      <c r="L1626" s="15"/>
      <c r="M1626" s="16"/>
      <c r="N1626" s="16"/>
      <c r="O1626" s="16"/>
      <c r="P1626" s="16"/>
      <c r="Q1626" s="16"/>
      <c r="R1626" s="16"/>
      <c r="S1626" s="16"/>
      <c r="T1626" s="16">
        <v>3</v>
      </c>
      <c r="U1626" s="15"/>
      <c r="V1626" s="16"/>
      <c r="W1626" s="16">
        <v>3</v>
      </c>
      <c r="X1626" s="16"/>
      <c r="Y1626" s="16"/>
      <c r="Z1626" s="17">
        <f>Y1626*H1626</f>
        <v>0</v>
      </c>
      <c r="AA1626" s="16"/>
      <c r="AB1626" s="16"/>
    </row>
    <row r="1627" spans="1:42" x14ac:dyDescent="0.25">
      <c r="A1627" s="18">
        <v>41612</v>
      </c>
      <c r="B1627" s="16">
        <v>1</v>
      </c>
      <c r="C1627" s="15" t="s">
        <v>207</v>
      </c>
      <c r="D1627" s="15" t="s">
        <v>208</v>
      </c>
      <c r="E1627" s="15" t="s">
        <v>39</v>
      </c>
      <c r="F1627" s="17" t="s">
        <v>112</v>
      </c>
      <c r="G1627" s="19" t="s">
        <v>17</v>
      </c>
      <c r="H1627" s="15">
        <v>1</v>
      </c>
      <c r="I1627" s="22">
        <f t="shared" si="33"/>
        <v>0.05</v>
      </c>
      <c r="J1627" s="15">
        <v>44</v>
      </c>
      <c r="K1627" s="15"/>
      <c r="L1627" s="15"/>
      <c r="M1627" s="16"/>
      <c r="N1627" s="16"/>
      <c r="O1627" s="16"/>
      <c r="P1627" s="16"/>
      <c r="Q1627" s="16"/>
      <c r="R1627" s="16"/>
      <c r="S1627" s="16"/>
      <c r="T1627" s="16">
        <v>4</v>
      </c>
      <c r="U1627" s="15"/>
      <c r="V1627" s="16"/>
      <c r="W1627" s="16">
        <v>4</v>
      </c>
      <c r="X1627" s="16"/>
      <c r="Y1627" s="16"/>
      <c r="Z1627" s="17">
        <f>Y1627*H1627</f>
        <v>0</v>
      </c>
      <c r="AA1627" s="16"/>
      <c r="AB1627" s="16"/>
    </row>
    <row r="1628" spans="1:42" x14ac:dyDescent="0.25">
      <c r="A1628" s="18">
        <v>41612</v>
      </c>
      <c r="B1628" s="16">
        <v>1</v>
      </c>
      <c r="C1628" s="15" t="s">
        <v>207</v>
      </c>
      <c r="D1628" s="15" t="s">
        <v>208</v>
      </c>
      <c r="E1628" s="15" t="s">
        <v>39</v>
      </c>
      <c r="F1628" s="17" t="s">
        <v>112</v>
      </c>
      <c r="G1628" s="19" t="s">
        <v>57</v>
      </c>
      <c r="H1628" s="15">
        <v>1</v>
      </c>
      <c r="I1628" s="22">
        <f t="shared" si="33"/>
        <v>0.05</v>
      </c>
      <c r="J1628" s="15">
        <v>44</v>
      </c>
      <c r="K1628" s="15"/>
      <c r="L1628" s="15"/>
      <c r="M1628" s="16"/>
      <c r="N1628" s="16"/>
      <c r="O1628" s="16"/>
      <c r="P1628" s="16"/>
      <c r="Q1628" s="16"/>
      <c r="R1628" s="16"/>
      <c r="S1628" s="16"/>
      <c r="T1628" s="16">
        <v>3</v>
      </c>
      <c r="U1628" s="15"/>
      <c r="V1628" s="16"/>
      <c r="W1628" s="16">
        <v>3</v>
      </c>
      <c r="X1628" s="16"/>
      <c r="Y1628" s="16"/>
      <c r="Z1628" s="17"/>
      <c r="AA1628" s="16"/>
      <c r="AB1628" s="16"/>
      <c r="AC1628" s="47"/>
    </row>
    <row r="1629" spans="1:42" x14ac:dyDescent="0.25">
      <c r="A1629" s="18">
        <v>41612</v>
      </c>
      <c r="B1629" s="16">
        <v>1</v>
      </c>
      <c r="C1629" s="15" t="s">
        <v>207</v>
      </c>
      <c r="D1629" s="15" t="s">
        <v>208</v>
      </c>
      <c r="E1629" s="15" t="s">
        <v>39</v>
      </c>
      <c r="F1629" s="17" t="s">
        <v>112</v>
      </c>
      <c r="G1629" s="19" t="s">
        <v>57</v>
      </c>
      <c r="H1629" s="15">
        <v>1</v>
      </c>
      <c r="I1629" s="22">
        <f t="shared" si="33"/>
        <v>0.05</v>
      </c>
      <c r="J1629" s="15">
        <v>44</v>
      </c>
      <c r="K1629" s="15"/>
      <c r="L1629" s="15"/>
      <c r="M1629" s="16"/>
      <c r="N1629" s="16"/>
      <c r="O1629" s="16"/>
      <c r="P1629" s="16"/>
      <c r="Q1629" s="16"/>
      <c r="R1629" s="16"/>
      <c r="S1629" s="16"/>
      <c r="T1629" s="16">
        <v>3</v>
      </c>
      <c r="U1629" s="15"/>
      <c r="V1629" s="16"/>
      <c r="W1629" s="16">
        <v>3</v>
      </c>
      <c r="X1629" s="16"/>
      <c r="Y1629" s="16"/>
      <c r="Z1629" s="17">
        <f>Y1629*H1629</f>
        <v>0</v>
      </c>
      <c r="AA1629" s="16"/>
      <c r="AB1629" s="16"/>
    </row>
    <row r="1630" spans="1:42" x14ac:dyDescent="0.25">
      <c r="A1630" s="18">
        <v>41612</v>
      </c>
      <c r="B1630" s="16">
        <v>1</v>
      </c>
      <c r="C1630" s="15" t="s">
        <v>207</v>
      </c>
      <c r="D1630" s="15" t="s">
        <v>208</v>
      </c>
      <c r="E1630" s="15" t="s">
        <v>39</v>
      </c>
      <c r="F1630" s="17" t="s">
        <v>112</v>
      </c>
      <c r="G1630" s="19" t="s">
        <v>11</v>
      </c>
      <c r="H1630" s="15">
        <v>1</v>
      </c>
      <c r="I1630" s="22">
        <f t="shared" si="33"/>
        <v>0.05</v>
      </c>
      <c r="J1630" s="15">
        <v>44</v>
      </c>
      <c r="K1630" s="15"/>
      <c r="L1630" s="15"/>
      <c r="M1630" s="16"/>
      <c r="N1630" s="16"/>
      <c r="O1630" s="16"/>
      <c r="P1630" s="16"/>
      <c r="Q1630" s="16"/>
      <c r="R1630" s="16"/>
      <c r="S1630" s="16"/>
      <c r="T1630" s="16">
        <v>4</v>
      </c>
      <c r="U1630" s="15"/>
      <c r="V1630" s="16"/>
      <c r="W1630" s="16">
        <v>4</v>
      </c>
      <c r="X1630" s="16"/>
      <c r="Y1630" s="16"/>
      <c r="Z1630" s="17">
        <f>Y1630*H1630</f>
        <v>0</v>
      </c>
      <c r="AA1630" s="16"/>
      <c r="AB1630" s="16"/>
    </row>
    <row r="1631" spans="1:42" x14ac:dyDescent="0.25">
      <c r="A1631" s="18">
        <v>41612</v>
      </c>
      <c r="B1631" s="16">
        <v>1</v>
      </c>
      <c r="C1631" s="15" t="s">
        <v>207</v>
      </c>
      <c r="D1631" s="15" t="s">
        <v>208</v>
      </c>
      <c r="E1631" s="15" t="s">
        <v>39</v>
      </c>
      <c r="F1631" s="17" t="s">
        <v>112</v>
      </c>
      <c r="G1631" s="19" t="s">
        <v>11</v>
      </c>
      <c r="H1631" s="15">
        <v>1</v>
      </c>
      <c r="I1631" s="22">
        <f t="shared" si="33"/>
        <v>0.05</v>
      </c>
      <c r="J1631" s="15">
        <v>44</v>
      </c>
      <c r="K1631" s="15"/>
      <c r="L1631" s="15"/>
      <c r="M1631" s="16"/>
      <c r="N1631" s="16"/>
      <c r="O1631" s="16"/>
      <c r="P1631" s="16"/>
      <c r="Q1631" s="16"/>
      <c r="R1631" s="16"/>
      <c r="S1631" s="16"/>
      <c r="T1631" s="16">
        <v>15</v>
      </c>
      <c r="U1631" s="15"/>
      <c r="V1631" s="16"/>
      <c r="W1631" s="16">
        <v>15</v>
      </c>
      <c r="X1631" s="16"/>
      <c r="Y1631" s="16"/>
      <c r="Z1631" s="17">
        <f>Y1631*H1631</f>
        <v>0</v>
      </c>
      <c r="AA1631" s="16"/>
      <c r="AB1631" s="16"/>
    </row>
    <row r="1632" spans="1:42" x14ac:dyDescent="0.25">
      <c r="A1632" s="18">
        <v>41612</v>
      </c>
      <c r="B1632" s="51">
        <v>1</v>
      </c>
      <c r="C1632" s="15" t="s">
        <v>207</v>
      </c>
      <c r="D1632" s="52" t="s">
        <v>208</v>
      </c>
      <c r="E1632" s="52" t="s">
        <v>39</v>
      </c>
      <c r="F1632" s="53" t="s">
        <v>112</v>
      </c>
      <c r="G1632" s="141" t="s">
        <v>12</v>
      </c>
      <c r="H1632" s="52">
        <v>1</v>
      </c>
      <c r="I1632" s="22">
        <f t="shared" si="33"/>
        <v>0.05</v>
      </c>
      <c r="J1632" s="15">
        <v>44</v>
      </c>
      <c r="K1632" s="15"/>
      <c r="L1632" s="15"/>
      <c r="M1632" s="16"/>
      <c r="N1632" s="16"/>
      <c r="O1632" s="16"/>
      <c r="P1632" s="16"/>
      <c r="Q1632" s="51"/>
      <c r="R1632" s="16"/>
      <c r="S1632" s="16"/>
      <c r="T1632" s="16">
        <v>5</v>
      </c>
      <c r="U1632" s="15"/>
      <c r="V1632" s="16"/>
      <c r="W1632" s="16">
        <v>5</v>
      </c>
      <c r="X1632" s="16"/>
      <c r="Y1632" s="16"/>
      <c r="Z1632" s="17">
        <f>Y1632*H1632</f>
        <v>0</v>
      </c>
      <c r="AA1632" s="16"/>
      <c r="AB1632" s="16"/>
      <c r="AD1632" s="47"/>
      <c r="AE1632" s="47"/>
      <c r="AF1632" s="47"/>
      <c r="AG1632" s="47"/>
      <c r="AH1632" s="47"/>
      <c r="AI1632" s="47"/>
      <c r="AJ1632" s="47"/>
      <c r="AK1632" s="47"/>
      <c r="AL1632" s="47"/>
      <c r="AM1632" s="47"/>
      <c r="AN1632" s="47"/>
      <c r="AO1632" s="47"/>
      <c r="AP1632" s="47"/>
    </row>
    <row r="1633" spans="1:42" x14ac:dyDescent="0.25">
      <c r="A1633" s="18">
        <v>41612</v>
      </c>
      <c r="B1633" s="16">
        <v>1</v>
      </c>
      <c r="C1633" s="15" t="s">
        <v>207</v>
      </c>
      <c r="D1633" s="15" t="s">
        <v>208</v>
      </c>
      <c r="E1633" s="15" t="s">
        <v>39</v>
      </c>
      <c r="F1633" s="17" t="s">
        <v>112</v>
      </c>
      <c r="G1633" s="19" t="s">
        <v>10</v>
      </c>
      <c r="H1633" s="15">
        <v>1</v>
      </c>
      <c r="I1633" s="22">
        <f t="shared" si="33"/>
        <v>0.05</v>
      </c>
      <c r="J1633" s="15">
        <v>44</v>
      </c>
      <c r="K1633" s="15"/>
      <c r="L1633" s="15"/>
      <c r="M1633" s="16"/>
      <c r="N1633" s="16"/>
      <c r="O1633" s="16"/>
      <c r="P1633" s="16"/>
      <c r="Q1633" s="16"/>
      <c r="R1633" s="16"/>
      <c r="S1633" s="16"/>
      <c r="T1633" s="16">
        <v>10</v>
      </c>
      <c r="U1633" s="15"/>
      <c r="V1633" s="16"/>
      <c r="W1633" s="16">
        <v>10</v>
      </c>
      <c r="X1633" s="16"/>
      <c r="Y1633" s="16"/>
      <c r="Z1633" s="17">
        <f>Y1633*H1633</f>
        <v>0</v>
      </c>
      <c r="AA1633" s="16"/>
      <c r="AB1633" s="16"/>
    </row>
    <row r="1634" spans="1:42" x14ac:dyDescent="0.25">
      <c r="A1634" s="18">
        <v>41612</v>
      </c>
      <c r="B1634" s="16">
        <v>1</v>
      </c>
      <c r="C1634" s="15" t="s">
        <v>207</v>
      </c>
      <c r="D1634" s="15" t="s">
        <v>208</v>
      </c>
      <c r="E1634" s="15" t="s">
        <v>39</v>
      </c>
      <c r="F1634" s="17" t="s">
        <v>112</v>
      </c>
      <c r="G1634" s="19" t="s">
        <v>10</v>
      </c>
      <c r="H1634" s="15">
        <v>1</v>
      </c>
      <c r="I1634" s="22">
        <f t="shared" si="33"/>
        <v>0.05</v>
      </c>
      <c r="J1634" s="15">
        <v>44</v>
      </c>
      <c r="K1634" s="15"/>
      <c r="L1634" s="15"/>
      <c r="M1634" s="16"/>
      <c r="N1634" s="16"/>
      <c r="O1634" s="16"/>
      <c r="P1634" s="16"/>
      <c r="Q1634" s="16"/>
      <c r="R1634" s="16"/>
      <c r="S1634" s="16"/>
      <c r="T1634" s="16">
        <v>7</v>
      </c>
      <c r="U1634" s="15"/>
      <c r="V1634" s="16"/>
      <c r="W1634" s="16">
        <v>7</v>
      </c>
      <c r="X1634" s="16"/>
      <c r="Y1634" s="16"/>
      <c r="Z1634" s="17"/>
      <c r="AA1634" s="16"/>
      <c r="AB1634" s="16"/>
    </row>
    <row r="1635" spans="1:42" x14ac:dyDescent="0.25">
      <c r="A1635" s="18">
        <v>41612</v>
      </c>
      <c r="B1635" s="16">
        <v>1</v>
      </c>
      <c r="C1635" s="15" t="s">
        <v>207</v>
      </c>
      <c r="D1635" s="15" t="s">
        <v>208</v>
      </c>
      <c r="E1635" s="15" t="s">
        <v>39</v>
      </c>
      <c r="F1635" s="17" t="s">
        <v>112</v>
      </c>
      <c r="G1635" s="19" t="s">
        <v>10</v>
      </c>
      <c r="H1635" s="15">
        <v>1</v>
      </c>
      <c r="I1635" s="22">
        <f t="shared" si="33"/>
        <v>0.05</v>
      </c>
      <c r="J1635" s="15">
        <v>44</v>
      </c>
      <c r="K1635" s="15"/>
      <c r="L1635" s="15"/>
      <c r="M1635" s="16"/>
      <c r="N1635" s="16"/>
      <c r="O1635" s="16"/>
      <c r="P1635" s="16"/>
      <c r="Q1635" s="16"/>
      <c r="R1635" s="16"/>
      <c r="S1635" s="16"/>
      <c r="T1635" s="16">
        <v>7</v>
      </c>
      <c r="U1635" s="15"/>
      <c r="V1635" s="16"/>
      <c r="W1635" s="16">
        <v>7</v>
      </c>
      <c r="X1635" s="16"/>
      <c r="Y1635" s="16"/>
      <c r="Z1635" s="17">
        <f t="shared" ref="Z1635:Z1646" si="35">Y1635*H1635</f>
        <v>0</v>
      </c>
      <c r="AA1635" s="16"/>
      <c r="AB1635" s="16"/>
    </row>
    <row r="1636" spans="1:42" x14ac:dyDescent="0.25">
      <c r="A1636" s="18">
        <v>41612</v>
      </c>
      <c r="B1636" s="16">
        <v>1</v>
      </c>
      <c r="C1636" s="15" t="s">
        <v>207</v>
      </c>
      <c r="D1636" s="15" t="s">
        <v>208</v>
      </c>
      <c r="E1636" s="15" t="s">
        <v>39</v>
      </c>
      <c r="F1636" s="17" t="s">
        <v>112</v>
      </c>
      <c r="G1636" s="19" t="s">
        <v>10</v>
      </c>
      <c r="H1636" s="15">
        <v>1</v>
      </c>
      <c r="I1636" s="22">
        <f t="shared" si="33"/>
        <v>0.05</v>
      </c>
      <c r="J1636" s="15">
        <v>44</v>
      </c>
      <c r="K1636" s="15"/>
      <c r="L1636" s="15"/>
      <c r="M1636" s="16"/>
      <c r="N1636" s="16"/>
      <c r="O1636" s="16"/>
      <c r="P1636" s="16"/>
      <c r="Q1636" s="16"/>
      <c r="R1636" s="16"/>
      <c r="S1636" s="16"/>
      <c r="T1636" s="16">
        <v>8</v>
      </c>
      <c r="U1636" s="15"/>
      <c r="V1636" s="16"/>
      <c r="W1636" s="16">
        <v>8</v>
      </c>
      <c r="X1636" s="16"/>
      <c r="Y1636" s="16"/>
      <c r="Z1636" s="17">
        <f t="shared" si="35"/>
        <v>0</v>
      </c>
      <c r="AA1636" s="16"/>
      <c r="AB1636" s="16"/>
    </row>
    <row r="1637" spans="1:42" x14ac:dyDescent="0.25">
      <c r="A1637" s="18">
        <v>41612</v>
      </c>
      <c r="B1637" s="16">
        <v>1</v>
      </c>
      <c r="C1637" s="15" t="s">
        <v>207</v>
      </c>
      <c r="D1637" s="15" t="s">
        <v>208</v>
      </c>
      <c r="E1637" s="15" t="s">
        <v>39</v>
      </c>
      <c r="F1637" s="17" t="s">
        <v>112</v>
      </c>
      <c r="G1637" s="19" t="s">
        <v>10</v>
      </c>
      <c r="H1637" s="15">
        <v>1</v>
      </c>
      <c r="I1637" s="22">
        <f t="shared" si="33"/>
        <v>0.05</v>
      </c>
      <c r="J1637" s="15">
        <v>44</v>
      </c>
      <c r="K1637" s="15"/>
      <c r="L1637" s="15"/>
      <c r="M1637" s="16"/>
      <c r="N1637" s="16"/>
      <c r="O1637" s="16"/>
      <c r="P1637" s="16"/>
      <c r="Q1637" s="16"/>
      <c r="R1637" s="16"/>
      <c r="S1637" s="16"/>
      <c r="T1637" s="16">
        <v>4</v>
      </c>
      <c r="U1637" s="15"/>
      <c r="V1637" s="16"/>
      <c r="W1637" s="16">
        <v>4</v>
      </c>
      <c r="X1637" s="16"/>
      <c r="Y1637" s="16"/>
      <c r="Z1637" s="17">
        <f t="shared" si="35"/>
        <v>0</v>
      </c>
      <c r="AA1637" s="16"/>
      <c r="AB1637" s="16"/>
    </row>
    <row r="1638" spans="1:42" x14ac:dyDescent="0.25">
      <c r="A1638" s="18">
        <v>41612</v>
      </c>
      <c r="B1638" s="16">
        <v>1</v>
      </c>
      <c r="C1638" s="15" t="s">
        <v>207</v>
      </c>
      <c r="D1638" s="15" t="s">
        <v>208</v>
      </c>
      <c r="E1638" s="15" t="s">
        <v>39</v>
      </c>
      <c r="F1638" s="17" t="s">
        <v>112</v>
      </c>
      <c r="G1638" s="19" t="s">
        <v>148</v>
      </c>
      <c r="H1638" s="15">
        <v>1</v>
      </c>
      <c r="I1638" s="22">
        <f t="shared" si="33"/>
        <v>0.05</v>
      </c>
      <c r="J1638" s="15">
        <v>44</v>
      </c>
      <c r="K1638" s="15"/>
      <c r="L1638" s="15"/>
      <c r="M1638" s="16"/>
      <c r="N1638" s="16"/>
      <c r="O1638" s="16"/>
      <c r="P1638" s="16"/>
      <c r="Q1638" s="16"/>
      <c r="R1638" s="16"/>
      <c r="S1638" s="16"/>
      <c r="T1638" s="16">
        <v>7</v>
      </c>
      <c r="U1638" s="15"/>
      <c r="V1638" s="16"/>
      <c r="W1638" s="16">
        <v>7</v>
      </c>
      <c r="X1638" s="16"/>
      <c r="Y1638" s="16"/>
      <c r="Z1638" s="17">
        <f t="shared" si="35"/>
        <v>0</v>
      </c>
      <c r="AA1638" s="16"/>
      <c r="AB1638" s="16"/>
    </row>
    <row r="1639" spans="1:42" x14ac:dyDescent="0.25">
      <c r="A1639" s="18">
        <v>41612</v>
      </c>
      <c r="B1639" s="51">
        <v>1</v>
      </c>
      <c r="C1639" s="15" t="s">
        <v>207</v>
      </c>
      <c r="D1639" s="52" t="s">
        <v>209</v>
      </c>
      <c r="E1639" s="52" t="s">
        <v>39</v>
      </c>
      <c r="F1639" s="52" t="s">
        <v>112</v>
      </c>
      <c r="G1639" s="141" t="s">
        <v>10</v>
      </c>
      <c r="H1639" s="53">
        <v>1</v>
      </c>
      <c r="I1639" s="22">
        <f t="shared" si="33"/>
        <v>0.05</v>
      </c>
      <c r="J1639" s="15">
        <v>44</v>
      </c>
      <c r="K1639" s="17"/>
      <c r="L1639" s="17"/>
      <c r="M1639" s="17"/>
      <c r="N1639" s="17"/>
      <c r="O1639" s="17"/>
      <c r="P1639" s="17" t="s">
        <v>4</v>
      </c>
      <c r="Q1639" s="53">
        <v>1</v>
      </c>
      <c r="R1639" s="17" t="s">
        <v>448</v>
      </c>
      <c r="S1639" s="17" t="s">
        <v>8</v>
      </c>
      <c r="T1639" s="17">
        <v>20</v>
      </c>
      <c r="U1639" s="16"/>
      <c r="V1639" s="17"/>
      <c r="W1639" s="17">
        <v>20</v>
      </c>
      <c r="X1639" s="17"/>
      <c r="Y1639" s="17">
        <v>0</v>
      </c>
      <c r="Z1639" s="17">
        <f t="shared" si="35"/>
        <v>0</v>
      </c>
      <c r="AA1639" s="17"/>
      <c r="AB1639" s="17" t="s">
        <v>210</v>
      </c>
      <c r="AC1639" s="47">
        <v>1</v>
      </c>
      <c r="AD1639" s="47" t="s">
        <v>251</v>
      </c>
      <c r="AE1639" s="47"/>
      <c r="AF1639" s="47"/>
      <c r="AG1639" s="47"/>
      <c r="AH1639" s="47"/>
      <c r="AI1639" s="47"/>
      <c r="AJ1639" s="47"/>
      <c r="AK1639" s="47"/>
      <c r="AL1639" s="47"/>
      <c r="AM1639" s="47"/>
      <c r="AN1639" s="47"/>
      <c r="AO1639" s="47"/>
      <c r="AP1639" s="47"/>
    </row>
    <row r="1640" spans="1:42" x14ac:dyDescent="0.25">
      <c r="A1640" s="18">
        <v>41612</v>
      </c>
      <c r="B1640" s="16">
        <v>1</v>
      </c>
      <c r="C1640" s="15" t="s">
        <v>207</v>
      </c>
      <c r="D1640" s="15" t="s">
        <v>209</v>
      </c>
      <c r="E1640" s="15" t="s">
        <v>39</v>
      </c>
      <c r="F1640" s="15" t="s">
        <v>112</v>
      </c>
      <c r="G1640" s="19" t="s">
        <v>10</v>
      </c>
      <c r="H1640" s="17">
        <v>1</v>
      </c>
      <c r="I1640" s="22">
        <f t="shared" si="33"/>
        <v>0.05</v>
      </c>
      <c r="J1640" s="15">
        <v>44</v>
      </c>
      <c r="K1640" s="17"/>
      <c r="L1640" s="17"/>
      <c r="M1640" s="17"/>
      <c r="N1640" s="17"/>
      <c r="O1640" s="17"/>
      <c r="P1640" s="17" t="s">
        <v>4</v>
      </c>
      <c r="Q1640" s="17">
        <v>2</v>
      </c>
      <c r="R1640" s="17">
        <v>7</v>
      </c>
      <c r="S1640" s="17" t="s">
        <v>8</v>
      </c>
      <c r="T1640" s="17">
        <v>7</v>
      </c>
      <c r="U1640" s="16"/>
      <c r="V1640" s="17"/>
      <c r="W1640" s="17">
        <v>7</v>
      </c>
      <c r="X1640" s="17"/>
      <c r="Y1640" s="17">
        <v>0</v>
      </c>
      <c r="Z1640" s="17">
        <f t="shared" si="35"/>
        <v>0</v>
      </c>
      <c r="AA1640" s="17"/>
      <c r="AB1640" s="17"/>
      <c r="AC1640" s="47">
        <v>1</v>
      </c>
      <c r="AD1640" s="6" t="s">
        <v>251</v>
      </c>
    </row>
    <row r="1641" spans="1:42" x14ac:dyDescent="0.25">
      <c r="A1641" s="18">
        <v>41612</v>
      </c>
      <c r="B1641" s="16">
        <v>1</v>
      </c>
      <c r="C1641" s="15" t="s">
        <v>207</v>
      </c>
      <c r="D1641" s="15" t="s">
        <v>209</v>
      </c>
      <c r="E1641" s="15" t="s">
        <v>39</v>
      </c>
      <c r="F1641" s="15" t="s">
        <v>112</v>
      </c>
      <c r="G1641" s="19" t="s">
        <v>11</v>
      </c>
      <c r="H1641" s="17">
        <v>1</v>
      </c>
      <c r="I1641" s="22">
        <f t="shared" si="33"/>
        <v>0.05</v>
      </c>
      <c r="J1641" s="15">
        <v>44</v>
      </c>
      <c r="K1641" s="17"/>
      <c r="L1641" s="17"/>
      <c r="M1641" s="17"/>
      <c r="N1641" s="17"/>
      <c r="O1641" s="17"/>
      <c r="P1641" s="17" t="s">
        <v>4</v>
      </c>
      <c r="Q1641" s="17">
        <v>3</v>
      </c>
      <c r="R1641" s="17" t="s">
        <v>356</v>
      </c>
      <c r="S1641" s="17" t="s">
        <v>8</v>
      </c>
      <c r="T1641" s="17">
        <v>9</v>
      </c>
      <c r="U1641" s="16"/>
      <c r="V1641" s="17"/>
      <c r="W1641" s="17">
        <v>9</v>
      </c>
      <c r="X1641" s="17"/>
      <c r="Y1641" s="17">
        <v>0</v>
      </c>
      <c r="Z1641" s="17">
        <f t="shared" si="35"/>
        <v>0</v>
      </c>
      <c r="AA1641" s="17"/>
      <c r="AB1641" s="17"/>
      <c r="AC1641" s="6">
        <v>0</v>
      </c>
    </row>
    <row r="1642" spans="1:42" x14ac:dyDescent="0.25">
      <c r="A1642" s="18">
        <v>41612</v>
      </c>
      <c r="B1642" s="16">
        <v>1</v>
      </c>
      <c r="C1642" s="15" t="s">
        <v>207</v>
      </c>
      <c r="D1642" s="15" t="s">
        <v>209</v>
      </c>
      <c r="E1642" s="15" t="s">
        <v>39</v>
      </c>
      <c r="F1642" s="15" t="s">
        <v>112</v>
      </c>
      <c r="G1642" s="19" t="s">
        <v>10</v>
      </c>
      <c r="H1642" s="17">
        <v>1</v>
      </c>
      <c r="I1642" s="22">
        <f t="shared" si="33"/>
        <v>0.05</v>
      </c>
      <c r="J1642" s="15">
        <v>44</v>
      </c>
      <c r="K1642" s="17"/>
      <c r="L1642" s="17"/>
      <c r="M1642" s="17"/>
      <c r="N1642" s="17"/>
      <c r="O1642" s="17"/>
      <c r="P1642" s="17" t="s">
        <v>4</v>
      </c>
      <c r="Q1642" s="17">
        <v>4</v>
      </c>
      <c r="R1642" s="17" t="s">
        <v>382</v>
      </c>
      <c r="S1642" s="17" t="s">
        <v>8</v>
      </c>
      <c r="T1642" s="17">
        <v>9</v>
      </c>
      <c r="U1642" s="16"/>
      <c r="V1642" s="17"/>
      <c r="W1642" s="17">
        <v>9</v>
      </c>
      <c r="X1642" s="17"/>
      <c r="Y1642" s="17">
        <v>0</v>
      </c>
      <c r="Z1642" s="17">
        <f t="shared" si="35"/>
        <v>0</v>
      </c>
      <c r="AA1642" s="17"/>
      <c r="AB1642" s="17"/>
      <c r="AC1642" s="6">
        <v>1</v>
      </c>
      <c r="AD1642" s="6" t="s">
        <v>250</v>
      </c>
    </row>
    <row r="1643" spans="1:42" x14ac:dyDescent="0.25">
      <c r="A1643" s="18">
        <v>41612</v>
      </c>
      <c r="B1643" s="16">
        <v>1</v>
      </c>
      <c r="C1643" s="15" t="s">
        <v>207</v>
      </c>
      <c r="D1643" s="15" t="s">
        <v>209</v>
      </c>
      <c r="E1643" s="15" t="s">
        <v>39</v>
      </c>
      <c r="F1643" s="15" t="s">
        <v>112</v>
      </c>
      <c r="G1643" s="19" t="s">
        <v>10</v>
      </c>
      <c r="H1643" s="17">
        <v>1</v>
      </c>
      <c r="I1643" s="22">
        <f t="shared" si="33"/>
        <v>0.05</v>
      </c>
      <c r="J1643" s="15">
        <v>44</v>
      </c>
      <c r="K1643" s="17"/>
      <c r="L1643" s="17"/>
      <c r="M1643" s="17"/>
      <c r="N1643" s="17"/>
      <c r="O1643" s="17"/>
      <c r="P1643" s="17" t="s">
        <v>4</v>
      </c>
      <c r="Q1643" s="17">
        <v>5</v>
      </c>
      <c r="R1643" s="17" t="s">
        <v>449</v>
      </c>
      <c r="S1643" s="17" t="s">
        <v>5</v>
      </c>
      <c r="T1643" s="17">
        <v>11</v>
      </c>
      <c r="U1643" s="16"/>
      <c r="V1643" s="17"/>
      <c r="W1643" s="17">
        <v>11</v>
      </c>
      <c r="X1643" s="17"/>
      <c r="Y1643" s="17">
        <v>0</v>
      </c>
      <c r="Z1643" s="17">
        <f t="shared" si="35"/>
        <v>0</v>
      </c>
      <c r="AA1643" s="17"/>
      <c r="AB1643" s="17"/>
      <c r="AC1643" s="6">
        <v>1</v>
      </c>
      <c r="AD1643" s="6" t="s">
        <v>250</v>
      </c>
    </row>
    <row r="1644" spans="1:42" x14ac:dyDescent="0.25">
      <c r="A1644" s="18">
        <v>41612</v>
      </c>
      <c r="B1644" s="16">
        <v>1</v>
      </c>
      <c r="C1644" s="15" t="s">
        <v>207</v>
      </c>
      <c r="D1644" s="15" t="s">
        <v>209</v>
      </c>
      <c r="E1644" s="15" t="s">
        <v>39</v>
      </c>
      <c r="F1644" s="15" t="s">
        <v>112</v>
      </c>
      <c r="G1644" s="19" t="s">
        <v>10</v>
      </c>
      <c r="H1644" s="17">
        <v>1</v>
      </c>
      <c r="I1644" s="22">
        <f t="shared" si="33"/>
        <v>0.05</v>
      </c>
      <c r="J1644" s="15">
        <v>44</v>
      </c>
      <c r="K1644" s="17"/>
      <c r="L1644" s="17"/>
      <c r="M1644" s="17"/>
      <c r="N1644" s="17"/>
      <c r="O1644" s="17"/>
      <c r="P1644" s="17" t="s">
        <v>4</v>
      </c>
      <c r="Q1644" s="17">
        <v>6</v>
      </c>
      <c r="R1644" s="17" t="s">
        <v>450</v>
      </c>
      <c r="S1644" s="17" t="s">
        <v>5</v>
      </c>
      <c r="T1644" s="17">
        <v>7</v>
      </c>
      <c r="U1644" s="16"/>
      <c r="V1644" s="17"/>
      <c r="W1644" s="17">
        <v>7</v>
      </c>
      <c r="X1644" s="17"/>
      <c r="Y1644" s="17">
        <v>0</v>
      </c>
      <c r="Z1644" s="17">
        <f t="shared" si="35"/>
        <v>0</v>
      </c>
      <c r="AA1644" s="17" t="s">
        <v>106</v>
      </c>
      <c r="AB1644" s="17" t="s">
        <v>211</v>
      </c>
      <c r="AC1644" s="6">
        <v>1</v>
      </c>
      <c r="AD1644" s="6" t="s">
        <v>106</v>
      </c>
    </row>
    <row r="1645" spans="1:42" x14ac:dyDescent="0.25">
      <c r="A1645" s="18">
        <v>41612</v>
      </c>
      <c r="B1645" s="51">
        <v>1</v>
      </c>
      <c r="C1645" s="15" t="s">
        <v>207</v>
      </c>
      <c r="D1645" s="52" t="s">
        <v>209</v>
      </c>
      <c r="E1645" s="52" t="s">
        <v>39</v>
      </c>
      <c r="F1645" s="52" t="s">
        <v>112</v>
      </c>
      <c r="G1645" s="141" t="s">
        <v>9</v>
      </c>
      <c r="H1645" s="53">
        <v>1</v>
      </c>
      <c r="I1645" s="22">
        <f t="shared" si="33"/>
        <v>0.05</v>
      </c>
      <c r="J1645" s="15">
        <v>44</v>
      </c>
      <c r="K1645" s="17"/>
      <c r="L1645" s="17"/>
      <c r="M1645" s="17"/>
      <c r="N1645" s="17"/>
      <c r="O1645" s="17"/>
      <c r="P1645" s="17" t="s">
        <v>4</v>
      </c>
      <c r="Q1645" s="53">
        <v>7</v>
      </c>
      <c r="R1645" s="17" t="s">
        <v>388</v>
      </c>
      <c r="S1645" s="17" t="s">
        <v>8</v>
      </c>
      <c r="T1645" s="17">
        <v>8</v>
      </c>
      <c r="U1645" s="16"/>
      <c r="V1645" s="17"/>
      <c r="W1645" s="17">
        <v>8</v>
      </c>
      <c r="X1645" s="17"/>
      <c r="Y1645" s="17">
        <v>0</v>
      </c>
      <c r="Z1645" s="17">
        <f t="shared" si="35"/>
        <v>0</v>
      </c>
      <c r="AA1645" s="17"/>
      <c r="AB1645" s="17"/>
      <c r="AC1645" s="6">
        <v>1</v>
      </c>
      <c r="AD1645" s="47" t="s">
        <v>127</v>
      </c>
      <c r="AE1645" s="47"/>
      <c r="AF1645" s="47"/>
      <c r="AG1645" s="47"/>
      <c r="AH1645" s="47"/>
      <c r="AI1645" s="47"/>
      <c r="AJ1645" s="47"/>
      <c r="AK1645" s="47"/>
      <c r="AL1645" s="47"/>
      <c r="AM1645" s="47"/>
      <c r="AN1645" s="47"/>
      <c r="AO1645" s="47"/>
      <c r="AP1645" s="47"/>
    </row>
    <row r="1646" spans="1:42" x14ac:dyDescent="0.25">
      <c r="A1646" s="18">
        <v>41612</v>
      </c>
      <c r="B1646" s="16">
        <v>1</v>
      </c>
      <c r="C1646" s="15" t="s">
        <v>207</v>
      </c>
      <c r="D1646" s="15" t="s">
        <v>209</v>
      </c>
      <c r="E1646" s="15" t="s">
        <v>39</v>
      </c>
      <c r="F1646" s="15" t="s">
        <v>112</v>
      </c>
      <c r="G1646" s="19" t="s">
        <v>10</v>
      </c>
      <c r="H1646" s="17">
        <v>1</v>
      </c>
      <c r="I1646" s="22">
        <f t="shared" si="33"/>
        <v>0.05</v>
      </c>
      <c r="J1646" s="15">
        <v>44</v>
      </c>
      <c r="K1646" s="17"/>
      <c r="L1646" s="17"/>
      <c r="M1646" s="17"/>
      <c r="N1646" s="17"/>
      <c r="O1646" s="17"/>
      <c r="P1646" s="17" t="s">
        <v>4</v>
      </c>
      <c r="Q1646" s="17">
        <v>8</v>
      </c>
      <c r="R1646" s="17" t="s">
        <v>420</v>
      </c>
      <c r="S1646" s="17" t="s">
        <v>8</v>
      </c>
      <c r="T1646" s="17">
        <v>15</v>
      </c>
      <c r="U1646" s="16"/>
      <c r="V1646" s="17"/>
      <c r="W1646" s="17">
        <v>15</v>
      </c>
      <c r="X1646" s="17"/>
      <c r="Y1646" s="17">
        <v>0</v>
      </c>
      <c r="Z1646" s="17">
        <f t="shared" si="35"/>
        <v>0</v>
      </c>
      <c r="AA1646" s="17"/>
      <c r="AB1646" s="17"/>
      <c r="AC1646" s="47"/>
    </row>
    <row r="1647" spans="1:42" x14ac:dyDescent="0.25">
      <c r="A1647" s="18">
        <v>41612</v>
      </c>
      <c r="B1647" s="16">
        <v>1</v>
      </c>
      <c r="C1647" s="15" t="s">
        <v>207</v>
      </c>
      <c r="D1647" s="15" t="s">
        <v>209</v>
      </c>
      <c r="E1647" s="15" t="s">
        <v>39</v>
      </c>
      <c r="F1647" s="15" t="s">
        <v>112</v>
      </c>
      <c r="G1647" s="19" t="s">
        <v>7</v>
      </c>
      <c r="H1647" s="17">
        <v>1</v>
      </c>
      <c r="I1647" s="22">
        <f t="shared" si="33"/>
        <v>0.05</v>
      </c>
      <c r="J1647" s="15">
        <v>44</v>
      </c>
      <c r="K1647" s="17"/>
      <c r="L1647" s="17"/>
      <c r="M1647" s="17"/>
      <c r="N1647" s="17"/>
      <c r="O1647" s="17"/>
      <c r="P1647" s="17"/>
      <c r="Q1647" s="17"/>
      <c r="R1647" s="17"/>
      <c r="S1647" s="17"/>
      <c r="T1647" s="17">
        <v>10</v>
      </c>
      <c r="U1647" s="16"/>
      <c r="V1647" s="17"/>
      <c r="W1647" s="17">
        <v>10</v>
      </c>
      <c r="X1647" s="17"/>
      <c r="Y1647" s="17"/>
      <c r="Z1647" s="17"/>
      <c r="AA1647" s="17"/>
      <c r="AB1647" s="17"/>
    </row>
    <row r="1648" spans="1:42" x14ac:dyDescent="0.25">
      <c r="A1648" s="18">
        <v>41612</v>
      </c>
      <c r="B1648" s="16">
        <v>1</v>
      </c>
      <c r="C1648" s="15" t="s">
        <v>207</v>
      </c>
      <c r="D1648" s="15" t="s">
        <v>209</v>
      </c>
      <c r="E1648" s="15" t="s">
        <v>39</v>
      </c>
      <c r="F1648" s="15" t="s">
        <v>112</v>
      </c>
      <c r="G1648" s="19" t="s">
        <v>303</v>
      </c>
      <c r="H1648" s="17">
        <v>1</v>
      </c>
      <c r="I1648" s="22">
        <f t="shared" si="33"/>
        <v>0.05</v>
      </c>
      <c r="J1648" s="15">
        <v>44</v>
      </c>
      <c r="K1648" s="17"/>
      <c r="L1648" s="17"/>
      <c r="M1648" s="17"/>
      <c r="N1648" s="17"/>
      <c r="O1648" s="17"/>
      <c r="P1648" s="17"/>
      <c r="Q1648" s="17"/>
      <c r="R1648" s="17"/>
      <c r="S1648" s="17"/>
      <c r="T1648" s="17">
        <v>6</v>
      </c>
      <c r="U1648" s="16"/>
      <c r="V1648" s="17"/>
      <c r="W1648" s="17">
        <v>6</v>
      </c>
      <c r="X1648" s="17"/>
      <c r="Y1648" s="17"/>
      <c r="Z1648" s="17"/>
      <c r="AA1648" s="17"/>
      <c r="AB1648" s="17"/>
    </row>
    <row r="1649" spans="1:42" x14ac:dyDescent="0.25">
      <c r="A1649" s="18">
        <v>41612</v>
      </c>
      <c r="B1649" s="16">
        <v>1</v>
      </c>
      <c r="C1649" s="15" t="s">
        <v>207</v>
      </c>
      <c r="D1649" s="15" t="s">
        <v>209</v>
      </c>
      <c r="E1649" s="15" t="s">
        <v>39</v>
      </c>
      <c r="F1649" s="15" t="s">
        <v>112</v>
      </c>
      <c r="G1649" s="19" t="s">
        <v>303</v>
      </c>
      <c r="H1649" s="17">
        <v>1</v>
      </c>
      <c r="I1649" s="22">
        <f t="shared" si="33"/>
        <v>0.05</v>
      </c>
      <c r="J1649" s="15">
        <v>44</v>
      </c>
      <c r="K1649" s="17"/>
      <c r="L1649" s="17"/>
      <c r="M1649" s="17"/>
      <c r="N1649" s="17"/>
      <c r="O1649" s="17"/>
      <c r="P1649" s="17"/>
      <c r="Q1649" s="17"/>
      <c r="R1649" s="17"/>
      <c r="S1649" s="17"/>
      <c r="T1649" s="17" t="s">
        <v>373</v>
      </c>
      <c r="U1649" s="16"/>
      <c r="V1649" s="17"/>
      <c r="W1649" s="17" t="s">
        <v>373</v>
      </c>
      <c r="X1649" s="17"/>
      <c r="Y1649" s="17"/>
      <c r="Z1649" s="17"/>
      <c r="AA1649" s="17"/>
      <c r="AB1649" s="17"/>
    </row>
    <row r="1650" spans="1:42" x14ac:dyDescent="0.25">
      <c r="A1650" s="18">
        <v>41612</v>
      </c>
      <c r="B1650" s="16">
        <v>1</v>
      </c>
      <c r="C1650" s="15" t="s">
        <v>207</v>
      </c>
      <c r="D1650" s="15" t="s">
        <v>209</v>
      </c>
      <c r="E1650" s="15" t="s">
        <v>39</v>
      </c>
      <c r="F1650" s="15" t="s">
        <v>112</v>
      </c>
      <c r="G1650" s="19" t="s">
        <v>151</v>
      </c>
      <c r="H1650" s="17">
        <v>1</v>
      </c>
      <c r="I1650" s="22">
        <f t="shared" si="33"/>
        <v>0.05</v>
      </c>
      <c r="J1650" s="15">
        <v>44</v>
      </c>
      <c r="K1650" s="17"/>
      <c r="L1650" s="17"/>
      <c r="M1650" s="17"/>
      <c r="N1650" s="17"/>
      <c r="O1650" s="17"/>
      <c r="P1650" s="17"/>
      <c r="Q1650" s="17"/>
      <c r="R1650" s="17"/>
      <c r="S1650" s="17"/>
      <c r="T1650" s="17">
        <v>3</v>
      </c>
      <c r="U1650" s="16"/>
      <c r="V1650" s="17"/>
      <c r="W1650" s="17">
        <v>3</v>
      </c>
      <c r="X1650" s="17"/>
      <c r="Y1650" s="17"/>
      <c r="Z1650" s="17"/>
      <c r="AA1650" s="17"/>
      <c r="AB1650" s="17"/>
    </row>
    <row r="1651" spans="1:42" x14ac:dyDescent="0.25">
      <c r="A1651" s="18">
        <v>41612</v>
      </c>
      <c r="B1651" s="16">
        <v>1</v>
      </c>
      <c r="C1651" s="15" t="s">
        <v>207</v>
      </c>
      <c r="D1651" s="15" t="s">
        <v>209</v>
      </c>
      <c r="E1651" s="15" t="s">
        <v>39</v>
      </c>
      <c r="F1651" s="15" t="s">
        <v>112</v>
      </c>
      <c r="G1651" s="19" t="s">
        <v>11</v>
      </c>
      <c r="H1651" s="17">
        <v>1</v>
      </c>
      <c r="I1651" s="22">
        <f t="shared" si="33"/>
        <v>0.05</v>
      </c>
      <c r="J1651" s="15">
        <v>44</v>
      </c>
      <c r="K1651" s="17"/>
      <c r="L1651" s="17"/>
      <c r="M1651" s="17"/>
      <c r="N1651" s="17"/>
      <c r="O1651" s="17"/>
      <c r="P1651" s="17"/>
      <c r="Q1651" s="17"/>
      <c r="R1651" s="17"/>
      <c r="S1651" s="17"/>
      <c r="T1651" s="17">
        <v>4</v>
      </c>
      <c r="U1651" s="16"/>
      <c r="V1651" s="17"/>
      <c r="W1651" s="17">
        <v>4</v>
      </c>
      <c r="X1651" s="17"/>
      <c r="Y1651" s="17"/>
      <c r="Z1651" s="17"/>
      <c r="AA1651" s="17"/>
      <c r="AB1651" s="17"/>
    </row>
    <row r="1652" spans="1:42" x14ac:dyDescent="0.25">
      <c r="A1652" s="18">
        <v>41612</v>
      </c>
      <c r="B1652" s="16">
        <v>1</v>
      </c>
      <c r="C1652" s="15" t="s">
        <v>207</v>
      </c>
      <c r="D1652" s="15" t="s">
        <v>209</v>
      </c>
      <c r="E1652" s="15" t="s">
        <v>39</v>
      </c>
      <c r="F1652" s="15" t="s">
        <v>112</v>
      </c>
      <c r="G1652" s="19" t="s">
        <v>10</v>
      </c>
      <c r="H1652" s="17">
        <v>1</v>
      </c>
      <c r="I1652" s="22">
        <f t="shared" si="33"/>
        <v>0.05</v>
      </c>
      <c r="J1652" s="15">
        <v>44</v>
      </c>
      <c r="K1652" s="17"/>
      <c r="L1652" s="17"/>
      <c r="M1652" s="17"/>
      <c r="N1652" s="17"/>
      <c r="O1652" s="17"/>
      <c r="P1652" s="17"/>
      <c r="Q1652" s="17"/>
      <c r="R1652" s="17"/>
      <c r="S1652" s="17"/>
      <c r="T1652" s="17">
        <v>10</v>
      </c>
      <c r="U1652" s="16"/>
      <c r="V1652" s="17"/>
      <c r="W1652" s="17">
        <v>10</v>
      </c>
      <c r="X1652" s="17"/>
      <c r="Y1652" s="17"/>
      <c r="Z1652" s="17"/>
      <c r="AA1652" s="17"/>
      <c r="AB1652" s="17"/>
      <c r="AC1652" s="47"/>
    </row>
    <row r="1653" spans="1:42" s="33" customFormat="1" x14ac:dyDescent="0.25">
      <c r="A1653" s="18">
        <v>41612</v>
      </c>
      <c r="B1653" s="35">
        <v>1</v>
      </c>
      <c r="C1653" s="15" t="s">
        <v>207</v>
      </c>
      <c r="D1653" s="36" t="s">
        <v>209</v>
      </c>
      <c r="E1653" s="36" t="s">
        <v>39</v>
      </c>
      <c r="F1653" s="36" t="s">
        <v>112</v>
      </c>
      <c r="G1653" s="37" t="s">
        <v>10</v>
      </c>
      <c r="H1653" s="39">
        <v>1</v>
      </c>
      <c r="I1653" s="22">
        <f t="shared" si="33"/>
        <v>0.05</v>
      </c>
      <c r="J1653" s="15">
        <v>44</v>
      </c>
      <c r="K1653" s="17"/>
      <c r="L1653" s="17"/>
      <c r="M1653" s="17"/>
      <c r="N1653" s="17"/>
      <c r="O1653" s="17"/>
      <c r="P1653" s="17"/>
      <c r="Q1653" s="39"/>
      <c r="R1653" s="17"/>
      <c r="S1653" s="17"/>
      <c r="T1653" s="17">
        <v>10</v>
      </c>
      <c r="U1653" s="16"/>
      <c r="V1653" s="17"/>
      <c r="W1653" s="17">
        <v>10</v>
      </c>
      <c r="X1653" s="17"/>
      <c r="Y1653" s="17"/>
      <c r="Z1653" s="17"/>
      <c r="AA1653" s="17"/>
      <c r="AB1653" s="17"/>
      <c r="AC1653" s="6"/>
    </row>
    <row r="1654" spans="1:42" x14ac:dyDescent="0.25">
      <c r="A1654" s="18">
        <v>41612</v>
      </c>
      <c r="B1654" s="16">
        <v>1</v>
      </c>
      <c r="C1654" s="15" t="s">
        <v>207</v>
      </c>
      <c r="D1654" s="15" t="s">
        <v>209</v>
      </c>
      <c r="E1654" s="15" t="s">
        <v>39</v>
      </c>
      <c r="F1654" s="15" t="s">
        <v>112</v>
      </c>
      <c r="G1654" s="19" t="s">
        <v>10</v>
      </c>
      <c r="H1654" s="17">
        <v>1</v>
      </c>
      <c r="I1654" s="22">
        <f t="shared" si="33"/>
        <v>0.05</v>
      </c>
      <c r="J1654" s="15">
        <v>44</v>
      </c>
      <c r="K1654" s="17"/>
      <c r="L1654" s="17"/>
      <c r="M1654" s="17"/>
      <c r="N1654" s="17"/>
      <c r="O1654" s="17"/>
      <c r="P1654" s="17"/>
      <c r="Q1654" s="17"/>
      <c r="R1654" s="17"/>
      <c r="S1654" s="17"/>
      <c r="T1654" s="17">
        <v>27</v>
      </c>
      <c r="U1654" s="16"/>
      <c r="V1654" s="17"/>
      <c r="W1654" s="17">
        <v>27</v>
      </c>
      <c r="X1654" s="17"/>
      <c r="Y1654" s="17"/>
      <c r="Z1654" s="17"/>
      <c r="AA1654" s="17"/>
      <c r="AB1654" s="17"/>
    </row>
    <row r="1655" spans="1:42" x14ac:dyDescent="0.25">
      <c r="A1655" s="18">
        <v>41612</v>
      </c>
      <c r="B1655" s="16">
        <v>1</v>
      </c>
      <c r="C1655" s="15" t="s">
        <v>207</v>
      </c>
      <c r="D1655" s="15" t="s">
        <v>209</v>
      </c>
      <c r="E1655" s="15" t="s">
        <v>39</v>
      </c>
      <c r="F1655" s="15" t="s">
        <v>112</v>
      </c>
      <c r="G1655" s="19" t="s">
        <v>10</v>
      </c>
      <c r="H1655" s="17">
        <v>1</v>
      </c>
      <c r="I1655" s="22">
        <f t="shared" si="33"/>
        <v>0.05</v>
      </c>
      <c r="J1655" s="15">
        <v>44</v>
      </c>
      <c r="K1655" s="17"/>
      <c r="L1655" s="17"/>
      <c r="M1655" s="17"/>
      <c r="N1655" s="17"/>
      <c r="O1655" s="17"/>
      <c r="P1655" s="17"/>
      <c r="Q1655" s="17"/>
      <c r="R1655" s="17"/>
      <c r="S1655" s="17"/>
      <c r="T1655" s="17">
        <v>7</v>
      </c>
      <c r="U1655" s="16"/>
      <c r="V1655" s="17"/>
      <c r="W1655" s="17">
        <v>7</v>
      </c>
      <c r="X1655" s="17"/>
      <c r="Y1655" s="17"/>
      <c r="Z1655" s="17"/>
      <c r="AA1655" s="17"/>
      <c r="AB1655" s="17"/>
    </row>
    <row r="1656" spans="1:42" x14ac:dyDescent="0.25">
      <c r="A1656" s="18">
        <v>41612</v>
      </c>
      <c r="B1656" s="16">
        <v>1</v>
      </c>
      <c r="C1656" s="15" t="s">
        <v>207</v>
      </c>
      <c r="D1656" s="15" t="s">
        <v>209</v>
      </c>
      <c r="E1656" s="15" t="s">
        <v>39</v>
      </c>
      <c r="F1656" s="15" t="s">
        <v>112</v>
      </c>
      <c r="G1656" s="19" t="s">
        <v>10</v>
      </c>
      <c r="H1656" s="17">
        <v>1</v>
      </c>
      <c r="I1656" s="22">
        <f t="shared" si="33"/>
        <v>0.05</v>
      </c>
      <c r="J1656" s="15">
        <v>44</v>
      </c>
      <c r="K1656" s="17"/>
      <c r="L1656" s="17"/>
      <c r="M1656" s="17"/>
      <c r="N1656" s="17"/>
      <c r="O1656" s="17"/>
      <c r="P1656" s="17"/>
      <c r="Q1656" s="17"/>
      <c r="R1656" s="17"/>
      <c r="S1656" s="17"/>
      <c r="T1656" s="17">
        <v>7</v>
      </c>
      <c r="U1656" s="16"/>
      <c r="V1656" s="17"/>
      <c r="W1656" s="17">
        <v>7</v>
      </c>
      <c r="X1656" s="17"/>
      <c r="Y1656" s="17"/>
      <c r="Z1656" s="17"/>
      <c r="AA1656" s="17"/>
      <c r="AB1656" s="17"/>
    </row>
    <row r="1657" spans="1:42" x14ac:dyDescent="0.25">
      <c r="A1657" s="18">
        <v>41612</v>
      </c>
      <c r="B1657" s="16">
        <v>1</v>
      </c>
      <c r="C1657" s="15" t="s">
        <v>207</v>
      </c>
      <c r="D1657" s="15" t="s">
        <v>209</v>
      </c>
      <c r="E1657" s="15" t="s">
        <v>39</v>
      </c>
      <c r="F1657" s="15" t="s">
        <v>112</v>
      </c>
      <c r="G1657" s="19" t="s">
        <v>10</v>
      </c>
      <c r="H1657" s="17">
        <v>1</v>
      </c>
      <c r="I1657" s="22">
        <f t="shared" si="33"/>
        <v>0.05</v>
      </c>
      <c r="J1657" s="15">
        <v>44</v>
      </c>
      <c r="K1657" s="17"/>
      <c r="L1657" s="17"/>
      <c r="M1657" s="17"/>
      <c r="N1657" s="17"/>
      <c r="O1657" s="17"/>
      <c r="P1657" s="17"/>
      <c r="Q1657" s="17"/>
      <c r="R1657" s="17"/>
      <c r="S1657" s="17"/>
      <c r="T1657" s="17">
        <v>3</v>
      </c>
      <c r="U1657" s="16"/>
      <c r="V1657" s="17"/>
      <c r="W1657" s="17">
        <v>3</v>
      </c>
      <c r="X1657" s="17"/>
      <c r="Y1657" s="17"/>
      <c r="Z1657" s="17"/>
      <c r="AA1657" s="17"/>
      <c r="AB1657" s="17"/>
    </row>
    <row r="1658" spans="1:42" x14ac:dyDescent="0.25">
      <c r="A1658" s="18">
        <v>41612</v>
      </c>
      <c r="B1658" s="51">
        <v>1</v>
      </c>
      <c r="C1658" s="15" t="s">
        <v>207</v>
      </c>
      <c r="D1658" s="52" t="s">
        <v>209</v>
      </c>
      <c r="E1658" s="52" t="s">
        <v>39</v>
      </c>
      <c r="F1658" s="52" t="s">
        <v>112</v>
      </c>
      <c r="G1658" s="141" t="s">
        <v>10</v>
      </c>
      <c r="H1658" s="53">
        <v>1</v>
      </c>
      <c r="I1658" s="22">
        <f t="shared" si="33"/>
        <v>0.05</v>
      </c>
      <c r="J1658" s="15">
        <v>44</v>
      </c>
      <c r="K1658" s="17"/>
      <c r="L1658" s="17"/>
      <c r="M1658" s="17"/>
      <c r="N1658" s="17"/>
      <c r="O1658" s="17"/>
      <c r="P1658" s="17"/>
      <c r="Q1658" s="53"/>
      <c r="R1658" s="17"/>
      <c r="S1658" s="17"/>
      <c r="T1658" s="17">
        <v>4</v>
      </c>
      <c r="U1658" s="16"/>
      <c r="V1658" s="17"/>
      <c r="W1658" s="17">
        <v>4</v>
      </c>
      <c r="X1658" s="17"/>
      <c r="Y1658" s="17"/>
      <c r="Z1658" s="17"/>
      <c r="AA1658" s="17"/>
      <c r="AB1658" s="17"/>
      <c r="AD1658" s="47"/>
      <c r="AE1658" s="47"/>
      <c r="AF1658" s="47"/>
      <c r="AG1658" s="47"/>
      <c r="AH1658" s="47"/>
      <c r="AI1658" s="47"/>
      <c r="AJ1658" s="47"/>
      <c r="AK1658" s="47"/>
      <c r="AL1658" s="47"/>
      <c r="AM1658" s="47"/>
      <c r="AN1658" s="47"/>
      <c r="AO1658" s="47"/>
      <c r="AP1658" s="47"/>
    </row>
    <row r="1659" spans="1:42" x14ac:dyDescent="0.25">
      <c r="A1659" s="18">
        <v>41612</v>
      </c>
      <c r="B1659" s="16">
        <v>1</v>
      </c>
      <c r="C1659" s="15" t="s">
        <v>207</v>
      </c>
      <c r="D1659" s="15" t="s">
        <v>209</v>
      </c>
      <c r="E1659" s="15" t="s">
        <v>39</v>
      </c>
      <c r="F1659" s="15" t="s">
        <v>112</v>
      </c>
      <c r="G1659" s="19" t="s">
        <v>10</v>
      </c>
      <c r="H1659" s="17">
        <v>1</v>
      </c>
      <c r="I1659" s="22">
        <f t="shared" si="33"/>
        <v>0.05</v>
      </c>
      <c r="J1659" s="15">
        <v>44</v>
      </c>
      <c r="K1659" s="17"/>
      <c r="L1659" s="17"/>
      <c r="M1659" s="17"/>
      <c r="N1659" s="17"/>
      <c r="O1659" s="17"/>
      <c r="P1659" s="17"/>
      <c r="Q1659" s="17"/>
      <c r="R1659" s="17"/>
      <c r="S1659" s="17"/>
      <c r="T1659" s="17">
        <v>4</v>
      </c>
      <c r="U1659" s="16"/>
      <c r="V1659" s="17"/>
      <c r="W1659" s="17">
        <v>4</v>
      </c>
      <c r="X1659" s="17"/>
      <c r="Y1659" s="17"/>
      <c r="Z1659" s="17"/>
      <c r="AA1659" s="17"/>
      <c r="AB1659" s="17"/>
    </row>
    <row r="1660" spans="1:42" x14ac:dyDescent="0.25">
      <c r="A1660" s="18">
        <v>41612</v>
      </c>
      <c r="B1660" s="51">
        <v>1</v>
      </c>
      <c r="C1660" s="15" t="s">
        <v>207</v>
      </c>
      <c r="D1660" s="52" t="s">
        <v>212</v>
      </c>
      <c r="E1660" s="53" t="s">
        <v>39</v>
      </c>
      <c r="F1660" s="52" t="s">
        <v>112</v>
      </c>
      <c r="G1660" s="141" t="s">
        <v>57</v>
      </c>
      <c r="H1660" s="52">
        <v>1</v>
      </c>
      <c r="I1660" s="22">
        <f t="shared" si="33"/>
        <v>0.05</v>
      </c>
      <c r="J1660" s="15">
        <v>45</v>
      </c>
      <c r="K1660" s="17"/>
      <c r="L1660" s="17"/>
      <c r="M1660" s="17"/>
      <c r="N1660" s="17"/>
      <c r="O1660" s="17"/>
      <c r="P1660" s="17" t="s">
        <v>4</v>
      </c>
      <c r="Q1660" s="53">
        <v>1</v>
      </c>
      <c r="R1660" s="17" t="s">
        <v>451</v>
      </c>
      <c r="S1660" s="17" t="s">
        <v>8</v>
      </c>
      <c r="T1660" s="17">
        <v>7</v>
      </c>
      <c r="U1660" s="15"/>
      <c r="V1660" s="17"/>
      <c r="W1660" s="17"/>
      <c r="X1660" s="17"/>
      <c r="Y1660" s="17">
        <v>0</v>
      </c>
      <c r="Z1660" s="17">
        <f t="shared" ref="Z1660:Z1679" si="36">Y1660*H1660</f>
        <v>0</v>
      </c>
      <c r="AA1660" s="17"/>
      <c r="AB1660" s="17"/>
      <c r="AC1660" s="45">
        <v>0</v>
      </c>
      <c r="AD1660" s="47"/>
      <c r="AE1660" s="47"/>
      <c r="AF1660" s="47"/>
      <c r="AG1660" s="47"/>
      <c r="AH1660" s="47"/>
      <c r="AI1660" s="47"/>
      <c r="AJ1660" s="47"/>
      <c r="AK1660" s="47"/>
      <c r="AL1660" s="47"/>
      <c r="AM1660" s="47"/>
      <c r="AN1660" s="47"/>
      <c r="AO1660" s="47"/>
      <c r="AP1660" s="47"/>
    </row>
    <row r="1661" spans="1:42" x14ac:dyDescent="0.25">
      <c r="A1661" s="18">
        <v>41612</v>
      </c>
      <c r="B1661" s="16">
        <v>1</v>
      </c>
      <c r="C1661" s="15" t="s">
        <v>207</v>
      </c>
      <c r="D1661" s="15" t="s">
        <v>212</v>
      </c>
      <c r="E1661" s="17" t="s">
        <v>39</v>
      </c>
      <c r="F1661" s="15" t="s">
        <v>112</v>
      </c>
      <c r="G1661" s="19" t="s">
        <v>10</v>
      </c>
      <c r="H1661" s="15">
        <v>1</v>
      </c>
      <c r="I1661" s="22">
        <f t="shared" si="33"/>
        <v>0.05</v>
      </c>
      <c r="J1661" s="15">
        <v>45</v>
      </c>
      <c r="K1661" s="17"/>
      <c r="L1661" s="17"/>
      <c r="M1661" s="17"/>
      <c r="N1661" s="17"/>
      <c r="O1661" s="17"/>
      <c r="P1661" s="17" t="s">
        <v>4</v>
      </c>
      <c r="Q1661" s="17">
        <v>2</v>
      </c>
      <c r="R1661" s="17" t="s">
        <v>452</v>
      </c>
      <c r="S1661" s="17" t="s">
        <v>5</v>
      </c>
      <c r="T1661" s="17">
        <v>25</v>
      </c>
      <c r="U1661" s="15"/>
      <c r="V1661" s="17"/>
      <c r="W1661" s="17"/>
      <c r="X1661" s="17"/>
      <c r="Y1661" s="17">
        <v>0</v>
      </c>
      <c r="Z1661" s="17">
        <f t="shared" si="36"/>
        <v>0</v>
      </c>
      <c r="AA1661" s="17"/>
      <c r="AB1661" s="17"/>
      <c r="AC1661" s="47">
        <v>1</v>
      </c>
      <c r="AD1661" s="6" t="s">
        <v>251</v>
      </c>
    </row>
    <row r="1662" spans="1:42" x14ac:dyDescent="0.25">
      <c r="A1662" s="18">
        <v>41612</v>
      </c>
      <c r="B1662" s="16">
        <v>1</v>
      </c>
      <c r="C1662" s="15" t="s">
        <v>207</v>
      </c>
      <c r="D1662" s="15" t="s">
        <v>212</v>
      </c>
      <c r="E1662" s="17" t="s">
        <v>39</v>
      </c>
      <c r="F1662" s="15" t="s">
        <v>112</v>
      </c>
      <c r="G1662" s="19" t="s">
        <v>10</v>
      </c>
      <c r="H1662" s="15">
        <v>1</v>
      </c>
      <c r="I1662" s="22">
        <f t="shared" si="33"/>
        <v>0.05</v>
      </c>
      <c r="J1662" s="15">
        <v>45</v>
      </c>
      <c r="K1662" s="17"/>
      <c r="L1662" s="17"/>
      <c r="M1662" s="17"/>
      <c r="N1662" s="17"/>
      <c r="O1662" s="17"/>
      <c r="P1662" s="17" t="s">
        <v>4</v>
      </c>
      <c r="Q1662" s="17">
        <v>3</v>
      </c>
      <c r="R1662" s="17" t="s">
        <v>379</v>
      </c>
      <c r="S1662" s="17" t="s">
        <v>36</v>
      </c>
      <c r="T1662" s="17">
        <v>22</v>
      </c>
      <c r="U1662" s="15"/>
      <c r="V1662" s="17"/>
      <c r="W1662" s="17"/>
      <c r="X1662" s="17"/>
      <c r="Y1662" s="17">
        <v>0</v>
      </c>
      <c r="Z1662" s="17">
        <f t="shared" si="36"/>
        <v>0</v>
      </c>
      <c r="AA1662" s="17"/>
      <c r="AB1662" s="17" t="s">
        <v>213</v>
      </c>
      <c r="AC1662" s="6">
        <v>1</v>
      </c>
      <c r="AD1662" s="6" t="s">
        <v>14</v>
      </c>
    </row>
    <row r="1663" spans="1:42" x14ac:dyDescent="0.25">
      <c r="A1663" s="18">
        <v>41612</v>
      </c>
      <c r="B1663" s="16">
        <v>1</v>
      </c>
      <c r="C1663" s="15" t="s">
        <v>207</v>
      </c>
      <c r="D1663" s="15" t="s">
        <v>212</v>
      </c>
      <c r="E1663" s="17" t="s">
        <v>39</v>
      </c>
      <c r="F1663" s="15" t="s">
        <v>112</v>
      </c>
      <c r="G1663" s="19" t="s">
        <v>11</v>
      </c>
      <c r="H1663" s="15">
        <v>1</v>
      </c>
      <c r="I1663" s="22">
        <f t="shared" si="33"/>
        <v>0.05</v>
      </c>
      <c r="J1663" s="15">
        <v>45</v>
      </c>
      <c r="K1663" s="17"/>
      <c r="L1663" s="17"/>
      <c r="M1663" s="17"/>
      <c r="N1663" s="17"/>
      <c r="O1663" s="17"/>
      <c r="P1663" s="17" t="s">
        <v>4</v>
      </c>
      <c r="Q1663" s="17">
        <v>4</v>
      </c>
      <c r="R1663" s="17" t="s">
        <v>453</v>
      </c>
      <c r="S1663" s="17" t="s">
        <v>5</v>
      </c>
      <c r="T1663" s="17">
        <v>10</v>
      </c>
      <c r="U1663" s="15"/>
      <c r="V1663" s="17"/>
      <c r="W1663" s="17"/>
      <c r="X1663" s="17"/>
      <c r="Y1663" s="17">
        <v>0</v>
      </c>
      <c r="Z1663" s="17">
        <f t="shared" si="36"/>
        <v>0</v>
      </c>
      <c r="AA1663" s="17"/>
      <c r="AB1663" s="17"/>
      <c r="AC1663" s="6">
        <v>0</v>
      </c>
    </row>
    <row r="1664" spans="1:42" x14ac:dyDescent="0.25">
      <c r="A1664" s="18">
        <v>41612</v>
      </c>
      <c r="B1664" s="16">
        <v>1</v>
      </c>
      <c r="C1664" s="15" t="s">
        <v>207</v>
      </c>
      <c r="D1664" s="15" t="s">
        <v>212</v>
      </c>
      <c r="E1664" s="17" t="s">
        <v>39</v>
      </c>
      <c r="F1664" s="15" t="s">
        <v>112</v>
      </c>
      <c r="G1664" s="19" t="s">
        <v>11</v>
      </c>
      <c r="H1664" s="15">
        <v>1</v>
      </c>
      <c r="I1664" s="22">
        <f t="shared" si="33"/>
        <v>0.05</v>
      </c>
      <c r="J1664" s="15">
        <v>45</v>
      </c>
      <c r="K1664" s="17"/>
      <c r="L1664" s="17"/>
      <c r="M1664" s="17"/>
      <c r="N1664" s="17"/>
      <c r="O1664" s="17"/>
      <c r="P1664" s="17" t="s">
        <v>4</v>
      </c>
      <c r="Q1664" s="17">
        <v>5</v>
      </c>
      <c r="R1664" s="17" t="s">
        <v>454</v>
      </c>
      <c r="S1664" s="17" t="s">
        <v>8</v>
      </c>
      <c r="T1664" s="17">
        <v>27</v>
      </c>
      <c r="U1664" s="15"/>
      <c r="V1664" s="17"/>
      <c r="W1664" s="17"/>
      <c r="X1664" s="17"/>
      <c r="Y1664" s="17">
        <v>0</v>
      </c>
      <c r="Z1664" s="17">
        <f t="shared" si="36"/>
        <v>0</v>
      </c>
      <c r="AA1664" s="17"/>
      <c r="AB1664" s="17"/>
      <c r="AC1664" s="6">
        <v>0</v>
      </c>
    </row>
    <row r="1665" spans="1:42" x14ac:dyDescent="0.25">
      <c r="A1665" s="18">
        <v>41612</v>
      </c>
      <c r="B1665" s="16">
        <v>1</v>
      </c>
      <c r="C1665" s="15" t="s">
        <v>207</v>
      </c>
      <c r="D1665" s="15" t="s">
        <v>212</v>
      </c>
      <c r="E1665" s="17" t="s">
        <v>39</v>
      </c>
      <c r="F1665" s="15" t="s">
        <v>112</v>
      </c>
      <c r="G1665" s="19" t="s">
        <v>10</v>
      </c>
      <c r="H1665" s="15">
        <v>1</v>
      </c>
      <c r="I1665" s="22">
        <f t="shared" si="33"/>
        <v>0.05</v>
      </c>
      <c r="J1665" s="15">
        <v>45</v>
      </c>
      <c r="K1665" s="17"/>
      <c r="L1665" s="17"/>
      <c r="M1665" s="17"/>
      <c r="N1665" s="17"/>
      <c r="O1665" s="17"/>
      <c r="P1665" s="17" t="s">
        <v>4</v>
      </c>
      <c r="Q1665" s="17">
        <v>6</v>
      </c>
      <c r="R1665" s="17" t="s">
        <v>323</v>
      </c>
      <c r="S1665" s="17" t="s">
        <v>8</v>
      </c>
      <c r="T1665" s="17">
        <v>14</v>
      </c>
      <c r="U1665" s="15"/>
      <c r="V1665" s="17"/>
      <c r="W1665" s="17"/>
      <c r="X1665" s="17"/>
      <c r="Y1665" s="17">
        <v>0</v>
      </c>
      <c r="Z1665" s="17">
        <f t="shared" si="36"/>
        <v>0</v>
      </c>
      <c r="AA1665" s="17" t="s">
        <v>88</v>
      </c>
      <c r="AB1665" s="17" t="s">
        <v>214</v>
      </c>
      <c r="AC1665" s="47">
        <v>1</v>
      </c>
      <c r="AD1665" s="6" t="s">
        <v>14</v>
      </c>
    </row>
    <row r="1666" spans="1:42" x14ac:dyDescent="0.25">
      <c r="A1666" s="18">
        <v>41612</v>
      </c>
      <c r="B1666" s="16">
        <v>1</v>
      </c>
      <c r="C1666" s="15" t="s">
        <v>207</v>
      </c>
      <c r="D1666" s="15" t="s">
        <v>212</v>
      </c>
      <c r="E1666" s="17" t="s">
        <v>39</v>
      </c>
      <c r="F1666" s="15" t="s">
        <v>112</v>
      </c>
      <c r="G1666" s="19" t="s">
        <v>10</v>
      </c>
      <c r="H1666" s="15">
        <v>1</v>
      </c>
      <c r="I1666" s="22">
        <f t="shared" ref="I1666:I1729" si="37">H1666/20</f>
        <v>0.05</v>
      </c>
      <c r="J1666" s="15">
        <v>45</v>
      </c>
      <c r="K1666" s="17"/>
      <c r="L1666" s="17"/>
      <c r="M1666" s="17"/>
      <c r="N1666" s="17"/>
      <c r="O1666" s="17"/>
      <c r="P1666" s="17" t="s">
        <v>4</v>
      </c>
      <c r="Q1666" s="17">
        <v>7</v>
      </c>
      <c r="R1666" s="17">
        <v>15</v>
      </c>
      <c r="S1666" s="17" t="s">
        <v>8</v>
      </c>
      <c r="T1666" s="17">
        <v>12</v>
      </c>
      <c r="U1666" s="15"/>
      <c r="V1666" s="17"/>
      <c r="W1666" s="17"/>
      <c r="X1666" s="17"/>
      <c r="Y1666" s="17">
        <v>1</v>
      </c>
      <c r="Z1666" s="17">
        <f t="shared" si="36"/>
        <v>1</v>
      </c>
      <c r="AA1666" s="17" t="s">
        <v>215</v>
      </c>
      <c r="AB1666" s="17" t="s">
        <v>216</v>
      </c>
      <c r="AC1666" s="6">
        <v>1</v>
      </c>
      <c r="AD1666" s="6" t="s">
        <v>258</v>
      </c>
    </row>
    <row r="1667" spans="1:42" x14ac:dyDescent="0.25">
      <c r="A1667" s="18">
        <v>41612</v>
      </c>
      <c r="B1667" s="16">
        <v>1</v>
      </c>
      <c r="C1667" s="15" t="s">
        <v>207</v>
      </c>
      <c r="D1667" s="15" t="s">
        <v>212</v>
      </c>
      <c r="E1667" s="17" t="s">
        <v>39</v>
      </c>
      <c r="F1667" s="15" t="s">
        <v>112</v>
      </c>
      <c r="G1667" s="19" t="s">
        <v>9</v>
      </c>
      <c r="H1667" s="15">
        <v>1</v>
      </c>
      <c r="I1667" s="22">
        <f t="shared" si="37"/>
        <v>0.05</v>
      </c>
      <c r="J1667" s="15">
        <v>45</v>
      </c>
      <c r="K1667" s="17"/>
      <c r="L1667" s="17"/>
      <c r="M1667" s="17"/>
      <c r="N1667" s="17"/>
      <c r="O1667" s="17"/>
      <c r="P1667" s="17" t="s">
        <v>4</v>
      </c>
      <c r="Q1667" s="17">
        <v>8</v>
      </c>
      <c r="R1667" s="17" t="s">
        <v>357</v>
      </c>
      <c r="S1667" s="17" t="s">
        <v>8</v>
      </c>
      <c r="T1667" s="17">
        <v>15</v>
      </c>
      <c r="U1667" s="15"/>
      <c r="V1667" s="17"/>
      <c r="W1667" s="17"/>
      <c r="X1667" s="17"/>
      <c r="Y1667" s="17">
        <v>0</v>
      </c>
      <c r="Z1667" s="17">
        <f t="shared" si="36"/>
        <v>0</v>
      </c>
      <c r="AA1667" s="17"/>
      <c r="AB1667" s="17"/>
      <c r="AC1667" s="47">
        <v>1</v>
      </c>
      <c r="AD1667" s="6" t="s">
        <v>127</v>
      </c>
    </row>
    <row r="1668" spans="1:42" x14ac:dyDescent="0.25">
      <c r="A1668" s="18">
        <v>41612</v>
      </c>
      <c r="B1668" s="16">
        <v>1</v>
      </c>
      <c r="C1668" s="15" t="s">
        <v>207</v>
      </c>
      <c r="D1668" s="15" t="s">
        <v>212</v>
      </c>
      <c r="E1668" s="17" t="s">
        <v>39</v>
      </c>
      <c r="F1668" s="15" t="s">
        <v>112</v>
      </c>
      <c r="G1668" s="19" t="s">
        <v>57</v>
      </c>
      <c r="H1668" s="15">
        <v>1</v>
      </c>
      <c r="I1668" s="22">
        <f t="shared" si="37"/>
        <v>0.05</v>
      </c>
      <c r="J1668" s="15">
        <v>45</v>
      </c>
      <c r="K1668" s="17"/>
      <c r="L1668" s="17"/>
      <c r="M1668" s="17"/>
      <c r="N1668" s="17"/>
      <c r="O1668" s="17"/>
      <c r="P1668" s="17"/>
      <c r="Q1668" s="17"/>
      <c r="R1668" s="17"/>
      <c r="S1668" s="17"/>
      <c r="T1668" s="17">
        <v>5</v>
      </c>
      <c r="U1668" s="15"/>
      <c r="V1668" s="17"/>
      <c r="W1668" s="17">
        <v>5</v>
      </c>
      <c r="X1668" s="17"/>
      <c r="Y1668" s="17"/>
      <c r="Z1668" s="17">
        <f t="shared" si="36"/>
        <v>0</v>
      </c>
      <c r="AA1668" s="17"/>
      <c r="AB1668" s="17"/>
    </row>
    <row r="1669" spans="1:42" x14ac:dyDescent="0.25">
      <c r="A1669" s="18">
        <v>41612</v>
      </c>
      <c r="B1669" s="16">
        <v>1</v>
      </c>
      <c r="C1669" s="15" t="s">
        <v>207</v>
      </c>
      <c r="D1669" s="15" t="s">
        <v>212</v>
      </c>
      <c r="E1669" s="17" t="s">
        <v>39</v>
      </c>
      <c r="F1669" s="15" t="s">
        <v>112</v>
      </c>
      <c r="G1669" s="19" t="s">
        <v>11</v>
      </c>
      <c r="H1669" s="15">
        <v>1</v>
      </c>
      <c r="I1669" s="22">
        <f t="shared" si="37"/>
        <v>0.05</v>
      </c>
      <c r="J1669" s="15">
        <v>45</v>
      </c>
      <c r="K1669" s="17"/>
      <c r="L1669" s="17"/>
      <c r="M1669" s="17"/>
      <c r="N1669" s="17"/>
      <c r="O1669" s="17"/>
      <c r="P1669" s="17"/>
      <c r="Q1669" s="17"/>
      <c r="R1669" s="17"/>
      <c r="S1669" s="17"/>
      <c r="T1669" s="17">
        <v>10</v>
      </c>
      <c r="U1669" s="15"/>
      <c r="V1669" s="17"/>
      <c r="W1669" s="17">
        <v>10</v>
      </c>
      <c r="X1669" s="17"/>
      <c r="Y1669" s="17"/>
      <c r="Z1669" s="17">
        <f t="shared" si="36"/>
        <v>0</v>
      </c>
      <c r="AA1669" s="17"/>
      <c r="AB1669" s="17"/>
    </row>
    <row r="1670" spans="1:42" x14ac:dyDescent="0.25">
      <c r="A1670" s="18">
        <v>41612</v>
      </c>
      <c r="B1670" s="16">
        <v>1</v>
      </c>
      <c r="C1670" s="15" t="s">
        <v>207</v>
      </c>
      <c r="D1670" s="15" t="s">
        <v>212</v>
      </c>
      <c r="E1670" s="17" t="s">
        <v>39</v>
      </c>
      <c r="F1670" s="15" t="s">
        <v>112</v>
      </c>
      <c r="G1670" s="19" t="s">
        <v>11</v>
      </c>
      <c r="H1670" s="15">
        <v>1</v>
      </c>
      <c r="I1670" s="22">
        <f t="shared" si="37"/>
        <v>0.05</v>
      </c>
      <c r="J1670" s="15">
        <v>45</v>
      </c>
      <c r="K1670" s="17"/>
      <c r="L1670" s="17"/>
      <c r="M1670" s="17"/>
      <c r="N1670" s="17"/>
      <c r="O1670" s="17"/>
      <c r="P1670" s="17"/>
      <c r="Q1670" s="17"/>
      <c r="R1670" s="17"/>
      <c r="S1670" s="17"/>
      <c r="T1670" s="17">
        <v>3</v>
      </c>
      <c r="U1670" s="15"/>
      <c r="V1670" s="17"/>
      <c r="W1670" s="17">
        <v>3</v>
      </c>
      <c r="X1670" s="17"/>
      <c r="Y1670" s="17"/>
      <c r="Z1670" s="17">
        <f t="shared" si="36"/>
        <v>0</v>
      </c>
      <c r="AA1670" s="17"/>
      <c r="AB1670" s="17"/>
    </row>
    <row r="1671" spans="1:42" x14ac:dyDescent="0.25">
      <c r="A1671" s="18">
        <v>41612</v>
      </c>
      <c r="B1671" s="51">
        <v>1</v>
      </c>
      <c r="C1671" s="15" t="s">
        <v>207</v>
      </c>
      <c r="D1671" s="52" t="s">
        <v>212</v>
      </c>
      <c r="E1671" s="53" t="s">
        <v>39</v>
      </c>
      <c r="F1671" s="52" t="s">
        <v>112</v>
      </c>
      <c r="G1671" s="141" t="s">
        <v>16</v>
      </c>
      <c r="H1671" s="52">
        <v>1</v>
      </c>
      <c r="I1671" s="22">
        <f t="shared" si="37"/>
        <v>0.05</v>
      </c>
      <c r="J1671" s="15">
        <v>45</v>
      </c>
      <c r="K1671" s="17"/>
      <c r="L1671" s="17"/>
      <c r="M1671" s="17"/>
      <c r="N1671" s="17"/>
      <c r="O1671" s="17"/>
      <c r="P1671" s="17"/>
      <c r="Q1671" s="53"/>
      <c r="R1671" s="17"/>
      <c r="S1671" s="17"/>
      <c r="T1671" s="17">
        <v>10</v>
      </c>
      <c r="U1671" s="15"/>
      <c r="V1671" s="17"/>
      <c r="W1671" s="17">
        <v>10</v>
      </c>
      <c r="X1671" s="17"/>
      <c r="Y1671" s="17"/>
      <c r="Z1671" s="17">
        <f t="shared" si="36"/>
        <v>0</v>
      </c>
      <c r="AA1671" s="17"/>
      <c r="AB1671" s="17"/>
      <c r="AD1671" s="47"/>
      <c r="AE1671" s="47"/>
      <c r="AF1671" s="47"/>
      <c r="AG1671" s="47"/>
      <c r="AH1671" s="47"/>
      <c r="AI1671" s="47"/>
      <c r="AJ1671" s="47"/>
      <c r="AK1671" s="47"/>
      <c r="AL1671" s="47"/>
      <c r="AM1671" s="47"/>
      <c r="AN1671" s="47"/>
      <c r="AO1671" s="47"/>
      <c r="AP1671" s="47"/>
    </row>
    <row r="1672" spans="1:42" x14ac:dyDescent="0.25">
      <c r="A1672" s="18">
        <v>41612</v>
      </c>
      <c r="B1672" s="16">
        <v>1</v>
      </c>
      <c r="C1672" s="15" t="s">
        <v>207</v>
      </c>
      <c r="D1672" s="15" t="s">
        <v>212</v>
      </c>
      <c r="E1672" s="17" t="s">
        <v>39</v>
      </c>
      <c r="F1672" s="15" t="s">
        <v>112</v>
      </c>
      <c r="G1672" s="19" t="s">
        <v>16</v>
      </c>
      <c r="H1672" s="15">
        <v>1</v>
      </c>
      <c r="I1672" s="22">
        <f t="shared" si="37"/>
        <v>0.05</v>
      </c>
      <c r="J1672" s="15">
        <v>45</v>
      </c>
      <c r="K1672" s="17"/>
      <c r="L1672" s="17"/>
      <c r="M1672" s="17"/>
      <c r="N1672" s="17"/>
      <c r="O1672" s="17"/>
      <c r="P1672" s="17"/>
      <c r="Q1672" s="17"/>
      <c r="R1672" s="17"/>
      <c r="S1672" s="17"/>
      <c r="T1672" s="17">
        <v>5</v>
      </c>
      <c r="U1672" s="15"/>
      <c r="V1672" s="17"/>
      <c r="W1672" s="17">
        <v>5</v>
      </c>
      <c r="X1672" s="17"/>
      <c r="Y1672" s="17"/>
      <c r="Z1672" s="17">
        <f t="shared" si="36"/>
        <v>0</v>
      </c>
      <c r="AA1672" s="17"/>
      <c r="AB1672" s="17"/>
    </row>
    <row r="1673" spans="1:42" x14ac:dyDescent="0.25">
      <c r="A1673" s="18">
        <v>41612</v>
      </c>
      <c r="B1673" s="16">
        <v>1</v>
      </c>
      <c r="C1673" s="15" t="s">
        <v>207</v>
      </c>
      <c r="D1673" s="15" t="s">
        <v>212</v>
      </c>
      <c r="E1673" s="17" t="s">
        <v>39</v>
      </c>
      <c r="F1673" s="15" t="s">
        <v>112</v>
      </c>
      <c r="G1673" s="19" t="s">
        <v>10</v>
      </c>
      <c r="H1673" s="15">
        <v>1</v>
      </c>
      <c r="I1673" s="22">
        <f t="shared" si="37"/>
        <v>0.05</v>
      </c>
      <c r="J1673" s="15">
        <v>45</v>
      </c>
      <c r="K1673" s="17"/>
      <c r="L1673" s="17"/>
      <c r="M1673" s="17"/>
      <c r="N1673" s="17"/>
      <c r="O1673" s="17"/>
      <c r="P1673" s="17"/>
      <c r="Q1673" s="17"/>
      <c r="R1673" s="17"/>
      <c r="S1673" s="17"/>
      <c r="T1673" s="17">
        <v>5</v>
      </c>
      <c r="U1673" s="15"/>
      <c r="V1673" s="17"/>
      <c r="W1673" s="17">
        <v>5</v>
      </c>
      <c r="X1673" s="17"/>
      <c r="Y1673" s="17"/>
      <c r="Z1673" s="17">
        <f t="shared" si="36"/>
        <v>0</v>
      </c>
      <c r="AA1673" s="17"/>
      <c r="AB1673" s="17"/>
    </row>
    <row r="1674" spans="1:42" x14ac:dyDescent="0.25">
      <c r="A1674" s="18">
        <v>41612</v>
      </c>
      <c r="B1674" s="16">
        <v>1</v>
      </c>
      <c r="C1674" s="15" t="s">
        <v>207</v>
      </c>
      <c r="D1674" s="15" t="s">
        <v>212</v>
      </c>
      <c r="E1674" s="17" t="s">
        <v>39</v>
      </c>
      <c r="F1674" s="15" t="s">
        <v>112</v>
      </c>
      <c r="G1674" s="19" t="s">
        <v>10</v>
      </c>
      <c r="H1674" s="15">
        <v>1</v>
      </c>
      <c r="I1674" s="22">
        <f t="shared" si="37"/>
        <v>0.05</v>
      </c>
      <c r="J1674" s="15">
        <v>45</v>
      </c>
      <c r="K1674" s="17"/>
      <c r="L1674" s="17"/>
      <c r="M1674" s="17"/>
      <c r="N1674" s="17"/>
      <c r="O1674" s="17"/>
      <c r="P1674" s="17"/>
      <c r="Q1674" s="17"/>
      <c r="R1674" s="17"/>
      <c r="S1674" s="17"/>
      <c r="T1674" s="17">
        <v>5</v>
      </c>
      <c r="U1674" s="15"/>
      <c r="V1674" s="17"/>
      <c r="W1674" s="17">
        <v>5</v>
      </c>
      <c r="X1674" s="17"/>
      <c r="Y1674" s="17"/>
      <c r="Z1674" s="17">
        <f t="shared" si="36"/>
        <v>0</v>
      </c>
      <c r="AA1674" s="17"/>
      <c r="AB1674" s="17"/>
    </row>
    <row r="1675" spans="1:42" x14ac:dyDescent="0.25">
      <c r="A1675" s="18">
        <v>41612</v>
      </c>
      <c r="B1675" s="16">
        <v>1</v>
      </c>
      <c r="C1675" s="15" t="s">
        <v>207</v>
      </c>
      <c r="D1675" s="15" t="s">
        <v>212</v>
      </c>
      <c r="E1675" s="17" t="s">
        <v>39</v>
      </c>
      <c r="F1675" s="15" t="s">
        <v>112</v>
      </c>
      <c r="G1675" s="19" t="s">
        <v>10</v>
      </c>
      <c r="H1675" s="15">
        <v>1</v>
      </c>
      <c r="I1675" s="22">
        <f t="shared" si="37"/>
        <v>0.05</v>
      </c>
      <c r="J1675" s="15">
        <v>45</v>
      </c>
      <c r="K1675" s="17"/>
      <c r="L1675" s="17"/>
      <c r="M1675" s="17"/>
      <c r="N1675" s="17"/>
      <c r="O1675" s="17"/>
      <c r="P1675" s="17"/>
      <c r="Q1675" s="17"/>
      <c r="R1675" s="17"/>
      <c r="S1675" s="17"/>
      <c r="T1675" s="17">
        <v>7</v>
      </c>
      <c r="U1675" s="15"/>
      <c r="V1675" s="17"/>
      <c r="W1675" s="17">
        <v>7</v>
      </c>
      <c r="X1675" s="17"/>
      <c r="Y1675" s="17"/>
      <c r="Z1675" s="17">
        <f t="shared" si="36"/>
        <v>0</v>
      </c>
      <c r="AA1675" s="17"/>
      <c r="AB1675" s="17"/>
    </row>
    <row r="1676" spans="1:42" x14ac:dyDescent="0.25">
      <c r="A1676" s="7">
        <v>41612</v>
      </c>
      <c r="B1676" s="8">
        <v>1</v>
      </c>
      <c r="C1676" s="9" t="s">
        <v>48</v>
      </c>
      <c r="D1676" s="9" t="s">
        <v>49</v>
      </c>
      <c r="E1676" s="9" t="s">
        <v>39</v>
      </c>
      <c r="F1676" s="10" t="s">
        <v>112</v>
      </c>
      <c r="G1676" s="11" t="s">
        <v>10</v>
      </c>
      <c r="H1676" s="9">
        <v>1</v>
      </c>
      <c r="I1676" s="22">
        <f t="shared" si="37"/>
        <v>0.05</v>
      </c>
      <c r="J1676" s="9">
        <v>36</v>
      </c>
      <c r="K1676" s="9"/>
      <c r="L1676" s="9"/>
      <c r="M1676" s="8"/>
      <c r="N1676" s="8"/>
      <c r="O1676" s="8"/>
      <c r="P1676" s="8" t="s">
        <v>4</v>
      </c>
      <c r="Q1676" s="8">
        <v>1</v>
      </c>
      <c r="R1676" s="8" t="s">
        <v>306</v>
      </c>
      <c r="S1676" s="8" t="s">
        <v>8</v>
      </c>
      <c r="T1676" s="8">
        <v>10</v>
      </c>
      <c r="U1676" s="9"/>
      <c r="V1676" s="8"/>
      <c r="W1676" s="8">
        <v>10</v>
      </c>
      <c r="X1676" s="8"/>
      <c r="Y1676" s="8">
        <v>1</v>
      </c>
      <c r="Z1676" s="5">
        <f t="shared" si="36"/>
        <v>1</v>
      </c>
      <c r="AA1676" s="8" t="s">
        <v>14</v>
      </c>
      <c r="AB1676" s="8" t="s">
        <v>51</v>
      </c>
      <c r="AC1676" s="12">
        <v>1</v>
      </c>
      <c r="AD1676" s="12" t="s">
        <v>250</v>
      </c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2"/>
      <c r="AP1676" s="12"/>
    </row>
    <row r="1677" spans="1:42" x14ac:dyDescent="0.25">
      <c r="A1677" s="7">
        <v>41612</v>
      </c>
      <c r="B1677" s="8">
        <v>1</v>
      </c>
      <c r="C1677" s="9" t="s">
        <v>48</v>
      </c>
      <c r="D1677" s="9" t="s">
        <v>49</v>
      </c>
      <c r="E1677" s="9" t="s">
        <v>39</v>
      </c>
      <c r="F1677" s="10" t="s">
        <v>112</v>
      </c>
      <c r="G1677" s="11" t="s">
        <v>6</v>
      </c>
      <c r="H1677" s="9">
        <v>1</v>
      </c>
      <c r="I1677" s="22">
        <f t="shared" si="37"/>
        <v>0.05</v>
      </c>
      <c r="J1677" s="9">
        <v>36</v>
      </c>
      <c r="K1677" s="9"/>
      <c r="L1677" s="9"/>
      <c r="M1677" s="8"/>
      <c r="N1677" s="8"/>
      <c r="O1677" s="8"/>
      <c r="P1677" s="8" t="s">
        <v>4</v>
      </c>
      <c r="Q1677" s="8">
        <v>2</v>
      </c>
      <c r="R1677" s="8" t="s">
        <v>307</v>
      </c>
      <c r="S1677" s="8" t="s">
        <v>8</v>
      </c>
      <c r="T1677" s="8">
        <v>23</v>
      </c>
      <c r="U1677" s="9"/>
      <c r="V1677" s="8"/>
      <c r="W1677" s="8">
        <v>23</v>
      </c>
      <c r="X1677" s="8"/>
      <c r="Y1677" s="8">
        <v>0</v>
      </c>
      <c r="Z1677" s="5">
        <f t="shared" si="36"/>
        <v>0</v>
      </c>
      <c r="AA1677" s="8"/>
      <c r="AB1677" s="8"/>
      <c r="AC1677" s="12">
        <v>0</v>
      </c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2"/>
      <c r="AP1677" s="12"/>
    </row>
    <row r="1678" spans="1:42" x14ac:dyDescent="0.25">
      <c r="A1678" s="7">
        <v>41612</v>
      </c>
      <c r="B1678" s="8">
        <v>1</v>
      </c>
      <c r="C1678" s="9" t="s">
        <v>48</v>
      </c>
      <c r="D1678" s="9" t="s">
        <v>49</v>
      </c>
      <c r="E1678" s="9" t="s">
        <v>39</v>
      </c>
      <c r="F1678" s="10" t="s">
        <v>112</v>
      </c>
      <c r="G1678" s="11" t="s">
        <v>7</v>
      </c>
      <c r="H1678" s="9">
        <v>1</v>
      </c>
      <c r="I1678" s="22">
        <f t="shared" si="37"/>
        <v>0.05</v>
      </c>
      <c r="J1678" s="9">
        <v>36</v>
      </c>
      <c r="K1678" s="9"/>
      <c r="L1678" s="9"/>
      <c r="M1678" s="8"/>
      <c r="N1678" s="8"/>
      <c r="O1678" s="8"/>
      <c r="P1678" s="8" t="s">
        <v>4</v>
      </c>
      <c r="Q1678" s="8">
        <v>3</v>
      </c>
      <c r="R1678" s="8" t="s">
        <v>307</v>
      </c>
      <c r="S1678" s="8" t="s">
        <v>5</v>
      </c>
      <c r="T1678" s="8">
        <v>18</v>
      </c>
      <c r="U1678" s="9"/>
      <c r="V1678" s="8"/>
      <c r="W1678" s="8">
        <v>18</v>
      </c>
      <c r="X1678" s="8"/>
      <c r="Y1678" s="8">
        <v>0</v>
      </c>
      <c r="Z1678" s="5">
        <f t="shared" si="36"/>
        <v>0</v>
      </c>
      <c r="AA1678" s="8"/>
      <c r="AB1678" s="8"/>
      <c r="AC1678" s="12">
        <v>0</v>
      </c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2"/>
      <c r="AP1678" s="12"/>
    </row>
    <row r="1679" spans="1:42" x14ac:dyDescent="0.25">
      <c r="A1679" s="7">
        <v>41612</v>
      </c>
      <c r="B1679" s="8">
        <v>1</v>
      </c>
      <c r="C1679" s="9" t="s">
        <v>48</v>
      </c>
      <c r="D1679" s="9" t="s">
        <v>49</v>
      </c>
      <c r="E1679" s="9" t="s">
        <v>39</v>
      </c>
      <c r="F1679" s="10" t="s">
        <v>112</v>
      </c>
      <c r="G1679" s="11" t="s">
        <v>9</v>
      </c>
      <c r="H1679" s="9">
        <v>1</v>
      </c>
      <c r="I1679" s="22">
        <f t="shared" si="37"/>
        <v>0.05</v>
      </c>
      <c r="J1679" s="9">
        <v>36</v>
      </c>
      <c r="K1679" s="9"/>
      <c r="L1679" s="9"/>
      <c r="M1679" s="8"/>
      <c r="N1679" s="8"/>
      <c r="O1679" s="8"/>
      <c r="P1679" s="8" t="s">
        <v>4</v>
      </c>
      <c r="Q1679" s="8">
        <v>4</v>
      </c>
      <c r="R1679" s="8" t="s">
        <v>308</v>
      </c>
      <c r="S1679" s="8" t="s">
        <v>5</v>
      </c>
      <c r="T1679" s="8">
        <v>15</v>
      </c>
      <c r="U1679" s="9"/>
      <c r="V1679" s="8"/>
      <c r="W1679" s="8">
        <v>15</v>
      </c>
      <c r="X1679" s="8"/>
      <c r="Y1679" s="8">
        <v>0</v>
      </c>
      <c r="Z1679" s="5">
        <f t="shared" si="36"/>
        <v>0</v>
      </c>
      <c r="AA1679" s="8"/>
      <c r="AB1679" s="8"/>
      <c r="AC1679" s="12">
        <v>1</v>
      </c>
      <c r="AD1679" s="12" t="s">
        <v>251</v>
      </c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2"/>
      <c r="AP1679" s="12"/>
    </row>
    <row r="1680" spans="1:42" x14ac:dyDescent="0.25">
      <c r="A1680" s="7">
        <v>41612</v>
      </c>
      <c r="B1680" s="8">
        <v>1</v>
      </c>
      <c r="C1680" s="9" t="s">
        <v>48</v>
      </c>
      <c r="D1680" s="9" t="s">
        <v>49</v>
      </c>
      <c r="E1680" s="9" t="s">
        <v>39</v>
      </c>
      <c r="F1680" s="10" t="s">
        <v>112</v>
      </c>
      <c r="G1680" s="11"/>
      <c r="H1680" s="9"/>
      <c r="I1680" s="22">
        <f t="shared" si="37"/>
        <v>0</v>
      </c>
      <c r="J1680" s="9">
        <v>36</v>
      </c>
      <c r="K1680" s="9"/>
      <c r="L1680" s="9"/>
      <c r="M1680" s="8"/>
      <c r="N1680" s="8"/>
      <c r="O1680" s="8"/>
      <c r="P1680" s="8" t="s">
        <v>4</v>
      </c>
      <c r="Q1680" s="8">
        <v>5</v>
      </c>
      <c r="R1680" s="8" t="s">
        <v>52</v>
      </c>
      <c r="S1680" s="8" t="s">
        <v>52</v>
      </c>
      <c r="T1680" s="8" t="s">
        <v>52</v>
      </c>
      <c r="U1680" s="9"/>
      <c r="V1680" s="8"/>
      <c r="W1680" s="8" t="s">
        <v>52</v>
      </c>
      <c r="X1680" s="8"/>
      <c r="Y1680" s="8" t="s">
        <v>52</v>
      </c>
      <c r="Z1680" s="5" t="s">
        <v>52</v>
      </c>
      <c r="AA1680" s="8"/>
      <c r="AB1680" s="8" t="s">
        <v>53</v>
      </c>
      <c r="AC1680" s="12"/>
      <c r="AD1680" s="12"/>
      <c r="AE1680" s="12" t="s">
        <v>247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2"/>
      <c r="AP1680" s="12"/>
    </row>
    <row r="1681" spans="1:42" x14ac:dyDescent="0.25">
      <c r="A1681" s="7">
        <v>41612</v>
      </c>
      <c r="B1681" s="8">
        <v>1</v>
      </c>
      <c r="C1681" s="9" t="s">
        <v>48</v>
      </c>
      <c r="D1681" s="9" t="s">
        <v>49</v>
      </c>
      <c r="E1681" s="9" t="s">
        <v>39</v>
      </c>
      <c r="F1681" s="10" t="s">
        <v>112</v>
      </c>
      <c r="G1681" s="11" t="s">
        <v>6</v>
      </c>
      <c r="H1681" s="9">
        <v>1</v>
      </c>
      <c r="I1681" s="22">
        <f t="shared" si="37"/>
        <v>0.05</v>
      </c>
      <c r="J1681" s="9">
        <v>36</v>
      </c>
      <c r="K1681" s="9"/>
      <c r="L1681" s="9"/>
      <c r="M1681" s="8"/>
      <c r="N1681" s="8"/>
      <c r="O1681" s="8"/>
      <c r="P1681" s="8" t="s">
        <v>4</v>
      </c>
      <c r="Q1681" s="8">
        <v>6</v>
      </c>
      <c r="R1681" s="8" t="s">
        <v>309</v>
      </c>
      <c r="S1681" s="8" t="s">
        <v>5</v>
      </c>
      <c r="T1681" s="8">
        <v>40</v>
      </c>
      <c r="U1681" s="9"/>
      <c r="V1681" s="8"/>
      <c r="W1681" s="8">
        <v>40</v>
      </c>
      <c r="X1681" s="8"/>
      <c r="Y1681" s="8">
        <v>0</v>
      </c>
      <c r="Z1681" s="5">
        <f>Y1681*H1681</f>
        <v>0</v>
      </c>
      <c r="AA1681" s="8"/>
      <c r="AB1681" s="5" t="s">
        <v>54</v>
      </c>
      <c r="AC1681" s="12">
        <v>0</v>
      </c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2"/>
      <c r="AP1681" s="12"/>
    </row>
    <row r="1682" spans="1:42" x14ac:dyDescent="0.25">
      <c r="A1682" s="7">
        <v>41612</v>
      </c>
      <c r="B1682" s="8">
        <v>1</v>
      </c>
      <c r="C1682" s="9" t="s">
        <v>48</v>
      </c>
      <c r="D1682" s="9" t="s">
        <v>49</v>
      </c>
      <c r="E1682" s="9" t="s">
        <v>39</v>
      </c>
      <c r="F1682" s="10" t="s">
        <v>112</v>
      </c>
      <c r="G1682" s="11" t="s">
        <v>6</v>
      </c>
      <c r="H1682" s="9">
        <v>1</v>
      </c>
      <c r="I1682" s="22">
        <f t="shared" si="37"/>
        <v>0.05</v>
      </c>
      <c r="J1682" s="9">
        <v>36</v>
      </c>
      <c r="K1682" s="9"/>
      <c r="L1682" s="9"/>
      <c r="M1682" s="8"/>
      <c r="N1682" s="8"/>
      <c r="O1682" s="8"/>
      <c r="P1682" s="8" t="s">
        <v>4</v>
      </c>
      <c r="Q1682" s="8">
        <v>7</v>
      </c>
      <c r="R1682" s="8" t="s">
        <v>310</v>
      </c>
      <c r="S1682" s="8" t="s">
        <v>5</v>
      </c>
      <c r="T1682" s="8">
        <v>15</v>
      </c>
      <c r="U1682" s="9"/>
      <c r="V1682" s="8"/>
      <c r="W1682" s="8">
        <v>15</v>
      </c>
      <c r="X1682" s="8"/>
      <c r="Y1682" s="8">
        <v>0</v>
      </c>
      <c r="Z1682" s="5">
        <f>Y1682*H1682</f>
        <v>0</v>
      </c>
      <c r="AA1682" s="8"/>
      <c r="AB1682" s="8"/>
      <c r="AC1682" s="12">
        <v>1</v>
      </c>
      <c r="AD1682" s="12" t="s">
        <v>251</v>
      </c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2"/>
      <c r="AP1682" s="12"/>
    </row>
    <row r="1683" spans="1:42" x14ac:dyDescent="0.25">
      <c r="A1683" s="7">
        <v>41612</v>
      </c>
      <c r="B1683" s="8">
        <v>1</v>
      </c>
      <c r="C1683" s="9" t="s">
        <v>48</v>
      </c>
      <c r="D1683" s="9" t="s">
        <v>49</v>
      </c>
      <c r="E1683" s="9" t="s">
        <v>39</v>
      </c>
      <c r="F1683" s="10" t="s">
        <v>112</v>
      </c>
      <c r="G1683" s="11" t="s">
        <v>10</v>
      </c>
      <c r="H1683" s="9">
        <v>1</v>
      </c>
      <c r="I1683" s="22">
        <f t="shared" si="37"/>
        <v>0.05</v>
      </c>
      <c r="J1683" s="9">
        <v>36</v>
      </c>
      <c r="K1683" s="9"/>
      <c r="L1683" s="9"/>
      <c r="M1683" s="8"/>
      <c r="N1683" s="8"/>
      <c r="O1683" s="8"/>
      <c r="P1683" s="8" t="s">
        <v>4</v>
      </c>
      <c r="Q1683" s="8">
        <v>8</v>
      </c>
      <c r="R1683" s="8" t="s">
        <v>311</v>
      </c>
      <c r="S1683" s="8" t="s">
        <v>8</v>
      </c>
      <c r="T1683" s="8">
        <v>8</v>
      </c>
      <c r="U1683" s="9"/>
      <c r="V1683" s="8"/>
      <c r="W1683" s="8">
        <v>8</v>
      </c>
      <c r="X1683" s="8"/>
      <c r="Y1683" s="8">
        <v>0</v>
      </c>
      <c r="Z1683" s="5">
        <f>Y1683*H1683</f>
        <v>0</v>
      </c>
      <c r="AA1683" s="8"/>
      <c r="AB1683" s="8"/>
      <c r="AC1683" s="12">
        <v>1</v>
      </c>
      <c r="AD1683" s="12" t="s">
        <v>251</v>
      </c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2"/>
      <c r="AP1683" s="12"/>
    </row>
    <row r="1684" spans="1:42" x14ac:dyDescent="0.25">
      <c r="A1684" s="7">
        <v>41612</v>
      </c>
      <c r="B1684" s="8">
        <v>1</v>
      </c>
      <c r="C1684" s="9" t="s">
        <v>48</v>
      </c>
      <c r="D1684" s="9" t="s">
        <v>49</v>
      </c>
      <c r="E1684" s="9" t="s">
        <v>39</v>
      </c>
      <c r="F1684" s="10" t="s">
        <v>112</v>
      </c>
      <c r="G1684" s="11" t="s">
        <v>17</v>
      </c>
      <c r="H1684" s="9">
        <v>1</v>
      </c>
      <c r="I1684" s="22">
        <f t="shared" si="37"/>
        <v>0.05</v>
      </c>
      <c r="J1684" s="9">
        <v>36</v>
      </c>
      <c r="K1684" s="9"/>
      <c r="L1684" s="9"/>
      <c r="M1684" s="8"/>
      <c r="N1684" s="8"/>
      <c r="O1684" s="8"/>
      <c r="P1684" s="8"/>
      <c r="Q1684" s="8"/>
      <c r="R1684" s="8"/>
      <c r="S1684" s="8"/>
      <c r="T1684" s="8">
        <v>4</v>
      </c>
      <c r="U1684" s="9"/>
      <c r="V1684" s="8"/>
      <c r="W1684" s="8">
        <v>4</v>
      </c>
      <c r="X1684" s="8"/>
      <c r="Y1684" s="8"/>
      <c r="Z1684" s="5">
        <f>Y1684*H1684</f>
        <v>0</v>
      </c>
      <c r="AA1684" s="8"/>
      <c r="AB1684" s="8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2"/>
      <c r="AP1684" s="12"/>
    </row>
    <row r="1685" spans="1:42" x14ac:dyDescent="0.25">
      <c r="A1685" s="7">
        <v>41612</v>
      </c>
      <c r="B1685" s="8">
        <v>1</v>
      </c>
      <c r="C1685" s="9" t="s">
        <v>48</v>
      </c>
      <c r="D1685" s="9" t="s">
        <v>49</v>
      </c>
      <c r="E1685" s="9" t="s">
        <v>39</v>
      </c>
      <c r="F1685" s="10" t="s">
        <v>112</v>
      </c>
      <c r="G1685" s="11" t="s">
        <v>56</v>
      </c>
      <c r="H1685" s="9">
        <v>1</v>
      </c>
      <c r="I1685" s="22">
        <f t="shared" si="37"/>
        <v>0.05</v>
      </c>
      <c r="J1685" s="9">
        <v>36</v>
      </c>
      <c r="K1685" s="9"/>
      <c r="L1685" s="9"/>
      <c r="M1685" s="8"/>
      <c r="N1685" s="8"/>
      <c r="O1685" s="8"/>
      <c r="P1685" s="8"/>
      <c r="Q1685" s="8"/>
      <c r="R1685" s="8"/>
      <c r="S1685" s="8"/>
      <c r="T1685" s="8">
        <v>4</v>
      </c>
      <c r="U1685" s="9"/>
      <c r="V1685" s="8"/>
      <c r="W1685" s="8">
        <v>4</v>
      </c>
      <c r="X1685" s="8"/>
      <c r="Y1685" s="8"/>
      <c r="AA1685" s="8"/>
      <c r="AB1685" s="8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2"/>
      <c r="AP1685" s="12"/>
    </row>
    <row r="1686" spans="1:42" x14ac:dyDescent="0.25">
      <c r="A1686" s="7">
        <v>41612</v>
      </c>
      <c r="B1686" s="8">
        <v>1</v>
      </c>
      <c r="C1686" s="9" t="s">
        <v>48</v>
      </c>
      <c r="D1686" s="9" t="s">
        <v>49</v>
      </c>
      <c r="E1686" s="9" t="s">
        <v>39</v>
      </c>
      <c r="F1686" s="10" t="s">
        <v>112</v>
      </c>
      <c r="G1686" s="11" t="s">
        <v>56</v>
      </c>
      <c r="H1686" s="9">
        <v>1</v>
      </c>
      <c r="I1686" s="22">
        <f t="shared" si="37"/>
        <v>0.05</v>
      </c>
      <c r="J1686" s="9">
        <v>36</v>
      </c>
      <c r="K1686" s="9"/>
      <c r="L1686" s="9"/>
      <c r="M1686" s="8"/>
      <c r="N1686" s="8"/>
      <c r="O1686" s="8"/>
      <c r="P1686" s="8"/>
      <c r="Q1686" s="8"/>
      <c r="R1686" s="8"/>
      <c r="S1686" s="8"/>
      <c r="T1686" s="8">
        <v>4</v>
      </c>
      <c r="U1686" s="9"/>
      <c r="V1686" s="8"/>
      <c r="W1686" s="8">
        <v>4</v>
      </c>
      <c r="X1686" s="8"/>
      <c r="Y1686" s="8"/>
      <c r="Z1686" s="5">
        <f>Y1686*H1686</f>
        <v>0</v>
      </c>
      <c r="AA1686" s="8"/>
      <c r="AB1686" s="8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2"/>
      <c r="AP1686" s="12"/>
    </row>
    <row r="1687" spans="1:42" x14ac:dyDescent="0.25">
      <c r="A1687" s="7">
        <v>41612</v>
      </c>
      <c r="B1687" s="8">
        <v>1</v>
      </c>
      <c r="C1687" s="9" t="s">
        <v>48</v>
      </c>
      <c r="D1687" s="9" t="s">
        <v>49</v>
      </c>
      <c r="E1687" s="9" t="s">
        <v>39</v>
      </c>
      <c r="F1687" s="10" t="s">
        <v>112</v>
      </c>
      <c r="G1687" s="11" t="s">
        <v>57</v>
      </c>
      <c r="H1687" s="9">
        <v>1</v>
      </c>
      <c r="I1687" s="22">
        <f t="shared" si="37"/>
        <v>0.05</v>
      </c>
      <c r="J1687" s="9">
        <v>36</v>
      </c>
      <c r="K1687" s="9"/>
      <c r="L1687" s="9"/>
      <c r="M1687" s="8"/>
      <c r="N1687" s="8"/>
      <c r="O1687" s="8"/>
      <c r="P1687" s="8"/>
      <c r="Q1687" s="8"/>
      <c r="R1687" s="8"/>
      <c r="S1687" s="8"/>
      <c r="T1687" s="8">
        <v>10</v>
      </c>
      <c r="U1687" s="9"/>
      <c r="V1687" s="8"/>
      <c r="W1687" s="8">
        <v>10</v>
      </c>
      <c r="X1687" s="8"/>
      <c r="Y1687" s="8"/>
      <c r="Z1687" s="5">
        <f>Y1687*H1687</f>
        <v>0</v>
      </c>
      <c r="AA1687" s="8"/>
      <c r="AB1687" s="8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2"/>
      <c r="AP1687" s="12"/>
    </row>
    <row r="1688" spans="1:42" x14ac:dyDescent="0.25">
      <c r="A1688" s="7">
        <v>41612</v>
      </c>
      <c r="B1688" s="8">
        <v>1</v>
      </c>
      <c r="C1688" s="9" t="s">
        <v>48</v>
      </c>
      <c r="D1688" s="9" t="s">
        <v>49</v>
      </c>
      <c r="E1688" s="9" t="s">
        <v>39</v>
      </c>
      <c r="F1688" s="10" t="s">
        <v>112</v>
      </c>
      <c r="G1688" s="11" t="s">
        <v>57</v>
      </c>
      <c r="H1688" s="9">
        <v>1</v>
      </c>
      <c r="I1688" s="22">
        <f t="shared" si="37"/>
        <v>0.05</v>
      </c>
      <c r="J1688" s="9">
        <v>36</v>
      </c>
      <c r="K1688" s="9"/>
      <c r="L1688" s="9"/>
      <c r="M1688" s="8"/>
      <c r="N1688" s="8"/>
      <c r="O1688" s="8"/>
      <c r="P1688" s="8"/>
      <c r="Q1688" s="8"/>
      <c r="R1688" s="8"/>
      <c r="S1688" s="8"/>
      <c r="T1688" s="8">
        <v>7</v>
      </c>
      <c r="U1688" s="9"/>
      <c r="V1688" s="8"/>
      <c r="W1688" s="8">
        <v>7</v>
      </c>
      <c r="X1688" s="8"/>
      <c r="Y1688" s="8"/>
      <c r="Z1688" s="5">
        <f>Y1688*H1688</f>
        <v>0</v>
      </c>
      <c r="AA1688" s="8"/>
      <c r="AB1688" s="8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2"/>
      <c r="AP1688" s="12"/>
    </row>
    <row r="1689" spans="1:42" x14ac:dyDescent="0.25">
      <c r="A1689" s="7">
        <v>41612</v>
      </c>
      <c r="B1689" s="8">
        <v>1</v>
      </c>
      <c r="C1689" s="9" t="s">
        <v>48</v>
      </c>
      <c r="D1689" s="9" t="s">
        <v>49</v>
      </c>
      <c r="E1689" s="9" t="s">
        <v>39</v>
      </c>
      <c r="F1689" s="10" t="s">
        <v>112</v>
      </c>
      <c r="G1689" s="11" t="s">
        <v>57</v>
      </c>
      <c r="H1689" s="9">
        <v>1</v>
      </c>
      <c r="I1689" s="22">
        <f t="shared" si="37"/>
        <v>0.05</v>
      </c>
      <c r="J1689" s="9">
        <v>36</v>
      </c>
      <c r="K1689" s="9"/>
      <c r="L1689" s="9"/>
      <c r="M1689" s="8"/>
      <c r="N1689" s="8"/>
      <c r="O1689" s="8"/>
      <c r="P1689" s="8"/>
      <c r="Q1689" s="8"/>
      <c r="R1689" s="8"/>
      <c r="S1689" s="8"/>
      <c r="T1689" s="8">
        <v>3</v>
      </c>
      <c r="U1689" s="9"/>
      <c r="V1689" s="8"/>
      <c r="W1689" s="8">
        <v>3</v>
      </c>
      <c r="X1689" s="8"/>
      <c r="Y1689" s="8"/>
      <c r="Z1689" s="5">
        <f>Y1689*H1689</f>
        <v>0</v>
      </c>
      <c r="AA1689" s="8"/>
      <c r="AB1689" s="8"/>
      <c r="AC1689" s="12"/>
      <c r="AD1689" s="12"/>
      <c r="AE1689" s="12"/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2"/>
      <c r="AP1689" s="12"/>
    </row>
    <row r="1690" spans="1:42" x14ac:dyDescent="0.25">
      <c r="A1690" s="7">
        <v>41612</v>
      </c>
      <c r="B1690" s="8">
        <v>1</v>
      </c>
      <c r="C1690" s="9" t="s">
        <v>48</v>
      </c>
      <c r="D1690" s="9" t="s">
        <v>49</v>
      </c>
      <c r="E1690" s="9" t="s">
        <v>39</v>
      </c>
      <c r="F1690" s="10" t="s">
        <v>112</v>
      </c>
      <c r="G1690" s="11" t="s">
        <v>57</v>
      </c>
      <c r="H1690" s="9">
        <v>1</v>
      </c>
      <c r="I1690" s="22">
        <f t="shared" si="37"/>
        <v>0.05</v>
      </c>
      <c r="J1690" s="9">
        <v>36</v>
      </c>
      <c r="K1690" s="9"/>
      <c r="L1690" s="9"/>
      <c r="M1690" s="8"/>
      <c r="N1690" s="8"/>
      <c r="O1690" s="8"/>
      <c r="P1690" s="8"/>
      <c r="Q1690" s="8"/>
      <c r="R1690" s="8"/>
      <c r="S1690" s="8"/>
      <c r="T1690" s="8">
        <v>5</v>
      </c>
      <c r="U1690" s="9"/>
      <c r="V1690" s="8"/>
      <c r="W1690" s="8">
        <v>5</v>
      </c>
      <c r="X1690" s="8"/>
      <c r="Y1690" s="8"/>
      <c r="AA1690" s="8"/>
      <c r="AB1690" s="8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2"/>
      <c r="AP1690" s="12"/>
    </row>
    <row r="1691" spans="1:42" x14ac:dyDescent="0.25">
      <c r="A1691" s="7">
        <v>41612</v>
      </c>
      <c r="B1691" s="8">
        <v>1</v>
      </c>
      <c r="C1691" s="9" t="s">
        <v>48</v>
      </c>
      <c r="D1691" s="9" t="s">
        <v>49</v>
      </c>
      <c r="E1691" s="9" t="s">
        <v>39</v>
      </c>
      <c r="F1691" s="10" t="s">
        <v>112</v>
      </c>
      <c r="G1691" s="11" t="s">
        <v>57</v>
      </c>
      <c r="H1691" s="9">
        <v>1</v>
      </c>
      <c r="I1691" s="22">
        <f t="shared" si="37"/>
        <v>0.05</v>
      </c>
      <c r="J1691" s="9">
        <v>36</v>
      </c>
      <c r="K1691" s="9"/>
      <c r="L1691" s="9"/>
      <c r="M1691" s="8"/>
      <c r="N1691" s="8"/>
      <c r="O1691" s="8"/>
      <c r="P1691" s="8"/>
      <c r="Q1691" s="8"/>
      <c r="R1691" s="8"/>
      <c r="S1691" s="8"/>
      <c r="T1691" s="8">
        <v>5</v>
      </c>
      <c r="U1691" s="9"/>
      <c r="V1691" s="8"/>
      <c r="W1691" s="8">
        <v>5</v>
      </c>
      <c r="X1691" s="8"/>
      <c r="Y1691" s="8"/>
      <c r="Z1691" s="5">
        <f>Y1691*H1691</f>
        <v>0</v>
      </c>
      <c r="AA1691" s="8"/>
      <c r="AB1691" s="8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2"/>
      <c r="AP1691" s="12"/>
    </row>
    <row r="1692" spans="1:42" x14ac:dyDescent="0.25">
      <c r="A1692" s="7">
        <v>41612</v>
      </c>
      <c r="B1692" s="8">
        <v>1</v>
      </c>
      <c r="C1692" s="9" t="s">
        <v>48</v>
      </c>
      <c r="D1692" s="9" t="s">
        <v>49</v>
      </c>
      <c r="E1692" s="9" t="s">
        <v>39</v>
      </c>
      <c r="F1692" s="10" t="s">
        <v>112</v>
      </c>
      <c r="G1692" s="11" t="s">
        <v>10</v>
      </c>
      <c r="H1692" s="9">
        <v>1</v>
      </c>
      <c r="I1692" s="22">
        <f t="shared" si="37"/>
        <v>0.05</v>
      </c>
      <c r="J1692" s="9">
        <v>36</v>
      </c>
      <c r="K1692" s="9"/>
      <c r="L1692" s="9"/>
      <c r="M1692" s="8"/>
      <c r="N1692" s="8"/>
      <c r="O1692" s="8"/>
      <c r="P1692" s="8"/>
      <c r="Q1692" s="8"/>
      <c r="R1692" s="8"/>
      <c r="S1692" s="8"/>
      <c r="T1692" s="8">
        <v>10</v>
      </c>
      <c r="U1692" s="9"/>
      <c r="V1692" s="8"/>
      <c r="W1692" s="8">
        <v>10</v>
      </c>
      <c r="X1692" s="8"/>
      <c r="Y1692" s="8"/>
      <c r="Z1692" s="5">
        <f>Y1692*H1692</f>
        <v>0</v>
      </c>
      <c r="AA1692" s="8"/>
      <c r="AB1692" s="8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2"/>
      <c r="AP1692" s="12"/>
    </row>
    <row r="1693" spans="1:42" x14ac:dyDescent="0.25">
      <c r="A1693" s="7">
        <v>41612</v>
      </c>
      <c r="B1693" s="8">
        <v>1</v>
      </c>
      <c r="C1693" s="9" t="s">
        <v>48</v>
      </c>
      <c r="D1693" s="9" t="s">
        <v>49</v>
      </c>
      <c r="E1693" s="9" t="s">
        <v>39</v>
      </c>
      <c r="F1693" s="10" t="s">
        <v>112</v>
      </c>
      <c r="G1693" s="11" t="s">
        <v>10</v>
      </c>
      <c r="H1693" s="9">
        <v>1</v>
      </c>
      <c r="I1693" s="22">
        <f t="shared" si="37"/>
        <v>0.05</v>
      </c>
      <c r="J1693" s="9">
        <v>36</v>
      </c>
      <c r="K1693" s="9"/>
      <c r="L1693" s="9"/>
      <c r="M1693" s="8"/>
      <c r="N1693" s="8"/>
      <c r="O1693" s="8"/>
      <c r="P1693" s="8"/>
      <c r="Q1693" s="8"/>
      <c r="R1693" s="8"/>
      <c r="S1693" s="8"/>
      <c r="T1693" s="8">
        <v>8</v>
      </c>
      <c r="U1693" s="9"/>
      <c r="V1693" s="8"/>
      <c r="W1693" s="8">
        <v>8</v>
      </c>
      <c r="X1693" s="8"/>
      <c r="Y1693" s="8"/>
      <c r="AA1693" s="8"/>
      <c r="AB1693" s="8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2"/>
      <c r="AP1693" s="12"/>
    </row>
    <row r="1694" spans="1:42" x14ac:dyDescent="0.25">
      <c r="A1694" s="7">
        <v>41612</v>
      </c>
      <c r="B1694" s="8">
        <v>1</v>
      </c>
      <c r="C1694" s="9" t="s">
        <v>48</v>
      </c>
      <c r="D1694" s="9" t="s">
        <v>49</v>
      </c>
      <c r="E1694" s="9" t="s">
        <v>39</v>
      </c>
      <c r="F1694" s="10" t="s">
        <v>112</v>
      </c>
      <c r="G1694" s="11" t="s">
        <v>10</v>
      </c>
      <c r="H1694" s="9">
        <v>1</v>
      </c>
      <c r="I1694" s="22">
        <f t="shared" si="37"/>
        <v>0.05</v>
      </c>
      <c r="J1694" s="9">
        <v>36</v>
      </c>
      <c r="K1694" s="9"/>
      <c r="L1694" s="9"/>
      <c r="M1694" s="8"/>
      <c r="N1694" s="8"/>
      <c r="O1694" s="8"/>
      <c r="P1694" s="8"/>
      <c r="Q1694" s="8"/>
      <c r="R1694" s="8"/>
      <c r="S1694" s="8"/>
      <c r="T1694" s="8">
        <v>8</v>
      </c>
      <c r="U1694" s="9"/>
      <c r="V1694" s="8"/>
      <c r="W1694" s="8">
        <v>8</v>
      </c>
      <c r="X1694" s="8"/>
      <c r="Y1694" s="8"/>
      <c r="Z1694" s="5">
        <f>Y1694*H1694</f>
        <v>0</v>
      </c>
      <c r="AA1694" s="8"/>
      <c r="AB1694" s="8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2"/>
      <c r="AP1694" s="12"/>
    </row>
    <row r="1695" spans="1:42" x14ac:dyDescent="0.25">
      <c r="A1695" s="7">
        <v>41612</v>
      </c>
      <c r="B1695" s="8">
        <v>1</v>
      </c>
      <c r="C1695" s="9" t="s">
        <v>48</v>
      </c>
      <c r="D1695" s="9" t="s">
        <v>49</v>
      </c>
      <c r="E1695" s="9" t="s">
        <v>39</v>
      </c>
      <c r="F1695" s="10" t="s">
        <v>112</v>
      </c>
      <c r="G1695" s="11" t="s">
        <v>10</v>
      </c>
      <c r="H1695" s="9">
        <v>1</v>
      </c>
      <c r="I1695" s="22">
        <f t="shared" si="37"/>
        <v>0.05</v>
      </c>
      <c r="J1695" s="9">
        <v>36</v>
      </c>
      <c r="K1695" s="9"/>
      <c r="L1695" s="9"/>
      <c r="M1695" s="8"/>
      <c r="N1695" s="8"/>
      <c r="O1695" s="8"/>
      <c r="P1695" s="8"/>
      <c r="Q1695" s="8"/>
      <c r="R1695" s="8"/>
      <c r="S1695" s="8"/>
      <c r="T1695" s="8">
        <v>15</v>
      </c>
      <c r="U1695" s="9"/>
      <c r="V1695" s="8"/>
      <c r="W1695" s="8">
        <v>15</v>
      </c>
      <c r="X1695" s="8"/>
      <c r="Y1695" s="8"/>
      <c r="AA1695" s="8"/>
      <c r="AB1695" s="8"/>
      <c r="AC1695" s="12"/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2"/>
      <c r="AP1695" s="12"/>
    </row>
    <row r="1696" spans="1:42" x14ac:dyDescent="0.25">
      <c r="A1696" s="7">
        <v>41612</v>
      </c>
      <c r="B1696" s="8">
        <v>1</v>
      </c>
      <c r="C1696" s="9" t="s">
        <v>48</v>
      </c>
      <c r="D1696" s="9" t="s">
        <v>49</v>
      </c>
      <c r="E1696" s="9" t="s">
        <v>39</v>
      </c>
      <c r="F1696" s="10" t="s">
        <v>112</v>
      </c>
      <c r="G1696" s="11" t="s">
        <v>10</v>
      </c>
      <c r="H1696" s="9">
        <v>1</v>
      </c>
      <c r="I1696" s="22">
        <f t="shared" si="37"/>
        <v>0.05</v>
      </c>
      <c r="J1696" s="9">
        <v>36</v>
      </c>
      <c r="K1696" s="9"/>
      <c r="L1696" s="9"/>
      <c r="M1696" s="8"/>
      <c r="N1696" s="8"/>
      <c r="O1696" s="8"/>
      <c r="P1696" s="8"/>
      <c r="Q1696" s="8"/>
      <c r="R1696" s="8"/>
      <c r="S1696" s="8"/>
      <c r="T1696" s="8">
        <v>15</v>
      </c>
      <c r="U1696" s="9"/>
      <c r="V1696" s="8"/>
      <c r="W1696" s="8">
        <v>15</v>
      </c>
      <c r="X1696" s="8"/>
      <c r="Y1696" s="8"/>
      <c r="Z1696" s="5">
        <f>Y1696*H1696</f>
        <v>0</v>
      </c>
      <c r="AA1696" s="8"/>
      <c r="AB1696" s="8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2"/>
      <c r="AP1696" s="12"/>
    </row>
    <row r="1697" spans="1:42" x14ac:dyDescent="0.25">
      <c r="A1697" s="7">
        <v>41612</v>
      </c>
      <c r="B1697" s="8">
        <v>1</v>
      </c>
      <c r="C1697" s="9" t="s">
        <v>48</v>
      </c>
      <c r="D1697" s="9" t="s">
        <v>49</v>
      </c>
      <c r="E1697" s="9" t="s">
        <v>39</v>
      </c>
      <c r="F1697" s="10" t="s">
        <v>112</v>
      </c>
      <c r="G1697" s="11" t="s">
        <v>10</v>
      </c>
      <c r="H1697" s="9">
        <v>1</v>
      </c>
      <c r="I1697" s="22">
        <f t="shared" si="37"/>
        <v>0.05</v>
      </c>
      <c r="J1697" s="9">
        <v>36</v>
      </c>
      <c r="K1697" s="9"/>
      <c r="L1697" s="9"/>
      <c r="M1697" s="8"/>
      <c r="N1697" s="8"/>
      <c r="O1697" s="8"/>
      <c r="P1697" s="8"/>
      <c r="Q1697" s="8"/>
      <c r="R1697" s="8"/>
      <c r="S1697" s="8"/>
      <c r="T1697" s="8">
        <v>5</v>
      </c>
      <c r="U1697" s="9"/>
      <c r="V1697" s="8"/>
      <c r="W1697" s="8">
        <v>5</v>
      </c>
      <c r="X1697" s="8"/>
      <c r="Y1697" s="8"/>
      <c r="AA1697" s="8"/>
      <c r="AB1697" s="8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2"/>
      <c r="AP1697" s="12"/>
    </row>
    <row r="1698" spans="1:42" x14ac:dyDescent="0.25">
      <c r="A1698" s="7">
        <v>41612</v>
      </c>
      <c r="B1698" s="8">
        <v>1</v>
      </c>
      <c r="C1698" s="9" t="s">
        <v>48</v>
      </c>
      <c r="D1698" s="9" t="s">
        <v>49</v>
      </c>
      <c r="E1698" s="9" t="s">
        <v>39</v>
      </c>
      <c r="F1698" s="10" t="s">
        <v>112</v>
      </c>
      <c r="G1698" s="11" t="s">
        <v>10</v>
      </c>
      <c r="H1698" s="9">
        <v>1</v>
      </c>
      <c r="I1698" s="22">
        <f t="shared" si="37"/>
        <v>0.05</v>
      </c>
      <c r="J1698" s="9">
        <v>36</v>
      </c>
      <c r="K1698" s="9"/>
      <c r="L1698" s="9"/>
      <c r="M1698" s="8"/>
      <c r="N1698" s="8"/>
      <c r="O1698" s="8"/>
      <c r="P1698" s="8"/>
      <c r="Q1698" s="8"/>
      <c r="R1698" s="8"/>
      <c r="S1698" s="8"/>
      <c r="T1698" s="8">
        <v>5</v>
      </c>
      <c r="U1698" s="9"/>
      <c r="V1698" s="8"/>
      <c r="W1698" s="8">
        <v>5</v>
      </c>
      <c r="X1698" s="8"/>
      <c r="Y1698" s="8"/>
      <c r="AA1698" s="8"/>
      <c r="AB1698" s="8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2"/>
      <c r="AP1698" s="12"/>
    </row>
    <row r="1699" spans="1:42" x14ac:dyDescent="0.25">
      <c r="A1699" s="7">
        <v>41612</v>
      </c>
      <c r="B1699" s="8">
        <v>1</v>
      </c>
      <c r="C1699" s="9" t="s">
        <v>48</v>
      </c>
      <c r="D1699" s="9" t="s">
        <v>49</v>
      </c>
      <c r="E1699" s="9" t="s">
        <v>39</v>
      </c>
      <c r="F1699" s="10" t="s">
        <v>112</v>
      </c>
      <c r="G1699" s="11" t="s">
        <v>10</v>
      </c>
      <c r="H1699" s="9">
        <v>1</v>
      </c>
      <c r="I1699" s="22">
        <f t="shared" si="37"/>
        <v>0.05</v>
      </c>
      <c r="J1699" s="9">
        <v>36</v>
      </c>
      <c r="K1699" s="9"/>
      <c r="L1699" s="9"/>
      <c r="M1699" s="8"/>
      <c r="N1699" s="8"/>
      <c r="O1699" s="8"/>
      <c r="P1699" s="8"/>
      <c r="Q1699" s="8"/>
      <c r="R1699" s="8"/>
      <c r="S1699" s="8"/>
      <c r="T1699" s="8">
        <v>5</v>
      </c>
      <c r="U1699" s="9"/>
      <c r="V1699" s="8"/>
      <c r="W1699" s="8">
        <v>5</v>
      </c>
      <c r="X1699" s="8"/>
      <c r="Y1699" s="8"/>
      <c r="AA1699" s="8"/>
      <c r="AB1699" s="8"/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2"/>
      <c r="AP1699" s="12"/>
    </row>
    <row r="1700" spans="1:42" x14ac:dyDescent="0.25">
      <c r="A1700" s="7">
        <v>41612</v>
      </c>
      <c r="B1700" s="8">
        <v>1</v>
      </c>
      <c r="C1700" s="9" t="s">
        <v>48</v>
      </c>
      <c r="D1700" s="9" t="s">
        <v>49</v>
      </c>
      <c r="E1700" s="9" t="s">
        <v>39</v>
      </c>
      <c r="F1700" s="10" t="s">
        <v>112</v>
      </c>
      <c r="G1700" s="11" t="s">
        <v>10</v>
      </c>
      <c r="H1700" s="9">
        <v>1</v>
      </c>
      <c r="I1700" s="22">
        <f t="shared" si="37"/>
        <v>0.05</v>
      </c>
      <c r="J1700" s="9">
        <v>36</v>
      </c>
      <c r="K1700" s="9"/>
      <c r="L1700" s="9"/>
      <c r="M1700" s="8"/>
      <c r="N1700" s="8"/>
      <c r="O1700" s="8"/>
      <c r="P1700" s="8"/>
      <c r="Q1700" s="8"/>
      <c r="R1700" s="8"/>
      <c r="S1700" s="8"/>
      <c r="T1700" s="8">
        <v>5</v>
      </c>
      <c r="U1700" s="9"/>
      <c r="V1700" s="8"/>
      <c r="W1700" s="8">
        <v>5</v>
      </c>
      <c r="X1700" s="8"/>
      <c r="Y1700" s="8"/>
      <c r="Z1700" s="5">
        <f>Y1700*H1700</f>
        <v>0</v>
      </c>
      <c r="AA1700" s="8"/>
      <c r="AB1700" s="8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2"/>
      <c r="AP1700" s="12"/>
    </row>
    <row r="1701" spans="1:42" x14ac:dyDescent="0.25">
      <c r="A1701" s="7">
        <v>41612</v>
      </c>
      <c r="B1701" s="8">
        <v>1</v>
      </c>
      <c r="C1701" s="9" t="s">
        <v>48</v>
      </c>
      <c r="D1701" s="9" t="s">
        <v>49</v>
      </c>
      <c r="E1701" s="9" t="s">
        <v>39</v>
      </c>
      <c r="F1701" s="10" t="s">
        <v>112</v>
      </c>
      <c r="G1701" s="11" t="s">
        <v>10</v>
      </c>
      <c r="H1701" s="9">
        <v>1</v>
      </c>
      <c r="I1701" s="22">
        <f t="shared" si="37"/>
        <v>0.05</v>
      </c>
      <c r="J1701" s="9">
        <v>36</v>
      </c>
      <c r="K1701" s="9"/>
      <c r="L1701" s="9"/>
      <c r="M1701" s="8"/>
      <c r="N1701" s="8"/>
      <c r="O1701" s="8"/>
      <c r="P1701" s="8"/>
      <c r="Q1701" s="8"/>
      <c r="R1701" s="8"/>
      <c r="S1701" s="8"/>
      <c r="T1701" s="8">
        <v>7</v>
      </c>
      <c r="U1701" s="9"/>
      <c r="V1701" s="8"/>
      <c r="W1701" s="8">
        <v>7</v>
      </c>
      <c r="X1701" s="8"/>
      <c r="Y1701" s="8"/>
      <c r="AA1701" s="8"/>
      <c r="AB1701" s="8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2"/>
      <c r="AP1701" s="12"/>
    </row>
    <row r="1702" spans="1:42" x14ac:dyDescent="0.25">
      <c r="A1702" s="7">
        <v>41612</v>
      </c>
      <c r="B1702" s="8">
        <v>1</v>
      </c>
      <c r="C1702" s="9" t="s">
        <v>48</v>
      </c>
      <c r="D1702" s="9" t="s">
        <v>49</v>
      </c>
      <c r="E1702" s="9" t="s">
        <v>39</v>
      </c>
      <c r="F1702" s="10" t="s">
        <v>112</v>
      </c>
      <c r="G1702" s="11" t="s">
        <v>10</v>
      </c>
      <c r="H1702" s="9">
        <v>1</v>
      </c>
      <c r="I1702" s="22">
        <f t="shared" si="37"/>
        <v>0.05</v>
      </c>
      <c r="J1702" s="9">
        <v>36</v>
      </c>
      <c r="K1702" s="9"/>
      <c r="L1702" s="9"/>
      <c r="M1702" s="8"/>
      <c r="N1702" s="8"/>
      <c r="O1702" s="8"/>
      <c r="P1702" s="8"/>
      <c r="Q1702" s="8"/>
      <c r="R1702" s="8"/>
      <c r="S1702" s="8"/>
      <c r="T1702" s="8">
        <v>7</v>
      </c>
      <c r="U1702" s="9"/>
      <c r="V1702" s="8"/>
      <c r="W1702" s="8">
        <v>7</v>
      </c>
      <c r="X1702" s="8"/>
      <c r="Y1702" s="8"/>
      <c r="AA1702" s="8"/>
      <c r="AB1702" s="8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2"/>
      <c r="AP1702" s="12"/>
    </row>
    <row r="1703" spans="1:42" x14ac:dyDescent="0.25">
      <c r="A1703" s="7">
        <v>41612</v>
      </c>
      <c r="B1703" s="8">
        <v>1</v>
      </c>
      <c r="C1703" s="9" t="s">
        <v>48</v>
      </c>
      <c r="D1703" s="9" t="s">
        <v>49</v>
      </c>
      <c r="E1703" s="9" t="s">
        <v>39</v>
      </c>
      <c r="F1703" s="10" t="s">
        <v>112</v>
      </c>
      <c r="G1703" s="11" t="s">
        <v>10</v>
      </c>
      <c r="H1703" s="9">
        <v>1</v>
      </c>
      <c r="I1703" s="22">
        <f t="shared" si="37"/>
        <v>0.05</v>
      </c>
      <c r="J1703" s="9">
        <v>36</v>
      </c>
      <c r="K1703" s="9"/>
      <c r="L1703" s="9"/>
      <c r="M1703" s="8"/>
      <c r="N1703" s="8"/>
      <c r="O1703" s="8"/>
      <c r="P1703" s="8"/>
      <c r="Q1703" s="8"/>
      <c r="R1703" s="8"/>
      <c r="S1703" s="8"/>
      <c r="T1703" s="8">
        <v>7</v>
      </c>
      <c r="U1703" s="9"/>
      <c r="V1703" s="8"/>
      <c r="W1703" s="8">
        <v>7</v>
      </c>
      <c r="X1703" s="8"/>
      <c r="Y1703" s="8"/>
      <c r="AA1703" s="8"/>
      <c r="AB1703" s="8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2"/>
      <c r="AP1703" s="12"/>
    </row>
    <row r="1704" spans="1:42" x14ac:dyDescent="0.25">
      <c r="A1704" s="7">
        <v>41612</v>
      </c>
      <c r="B1704" s="8">
        <v>1</v>
      </c>
      <c r="C1704" s="9" t="s">
        <v>48</v>
      </c>
      <c r="D1704" s="9" t="s">
        <v>49</v>
      </c>
      <c r="E1704" s="9" t="s">
        <v>39</v>
      </c>
      <c r="F1704" s="10" t="s">
        <v>112</v>
      </c>
      <c r="G1704" s="11" t="s">
        <v>10</v>
      </c>
      <c r="H1704" s="9">
        <v>1</v>
      </c>
      <c r="I1704" s="22">
        <f t="shared" si="37"/>
        <v>0.05</v>
      </c>
      <c r="J1704" s="9">
        <v>36</v>
      </c>
      <c r="K1704" s="9"/>
      <c r="L1704" s="9"/>
      <c r="M1704" s="8"/>
      <c r="N1704" s="8"/>
      <c r="O1704" s="8"/>
      <c r="P1704" s="8"/>
      <c r="Q1704" s="8"/>
      <c r="R1704" s="8"/>
      <c r="S1704" s="8"/>
      <c r="T1704" s="8">
        <v>7</v>
      </c>
      <c r="U1704" s="9"/>
      <c r="V1704" s="8"/>
      <c r="W1704" s="8">
        <v>7</v>
      </c>
      <c r="X1704" s="8"/>
      <c r="Y1704" s="8"/>
      <c r="Z1704" s="5">
        <f>Y1704*H1704</f>
        <v>0</v>
      </c>
      <c r="AA1704" s="8"/>
      <c r="AB1704" s="8"/>
      <c r="AC1704" s="12"/>
      <c r="AD1704" s="12"/>
      <c r="AE1704" s="12"/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2"/>
      <c r="AP1704" s="12"/>
    </row>
    <row r="1705" spans="1:42" x14ac:dyDescent="0.25">
      <c r="A1705" s="7">
        <v>41612</v>
      </c>
      <c r="B1705" s="8">
        <v>1</v>
      </c>
      <c r="C1705" s="9" t="s">
        <v>48</v>
      </c>
      <c r="D1705" s="9" t="s">
        <v>49</v>
      </c>
      <c r="E1705" s="9" t="s">
        <v>39</v>
      </c>
      <c r="F1705" s="10" t="s">
        <v>112</v>
      </c>
      <c r="G1705" s="11" t="s">
        <v>10</v>
      </c>
      <c r="H1705" s="9">
        <v>1</v>
      </c>
      <c r="I1705" s="22">
        <f t="shared" si="37"/>
        <v>0.05</v>
      </c>
      <c r="J1705" s="9">
        <v>36</v>
      </c>
      <c r="K1705" s="9"/>
      <c r="L1705" s="9"/>
      <c r="M1705" s="8"/>
      <c r="N1705" s="8"/>
      <c r="O1705" s="8"/>
      <c r="P1705" s="8"/>
      <c r="Q1705" s="8"/>
      <c r="R1705" s="8"/>
      <c r="S1705" s="8"/>
      <c r="T1705" s="8">
        <v>4</v>
      </c>
      <c r="U1705" s="9"/>
      <c r="V1705" s="8"/>
      <c r="W1705" s="8">
        <v>4</v>
      </c>
      <c r="X1705" s="8"/>
      <c r="Y1705" s="8"/>
      <c r="AA1705" s="8"/>
      <c r="AB1705" s="8"/>
      <c r="AC1705" s="12"/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2"/>
      <c r="AP1705" s="12"/>
    </row>
    <row r="1706" spans="1:42" x14ac:dyDescent="0.25">
      <c r="A1706" s="7">
        <v>41612</v>
      </c>
      <c r="B1706" s="8">
        <v>1</v>
      </c>
      <c r="C1706" s="9" t="s">
        <v>48</v>
      </c>
      <c r="D1706" s="9" t="s">
        <v>49</v>
      </c>
      <c r="E1706" s="9" t="s">
        <v>39</v>
      </c>
      <c r="F1706" s="10" t="s">
        <v>112</v>
      </c>
      <c r="G1706" s="11" t="s">
        <v>10</v>
      </c>
      <c r="H1706" s="9">
        <v>1</v>
      </c>
      <c r="I1706" s="22">
        <f t="shared" si="37"/>
        <v>0.05</v>
      </c>
      <c r="J1706" s="9">
        <v>36</v>
      </c>
      <c r="K1706" s="9"/>
      <c r="L1706" s="9"/>
      <c r="M1706" s="8"/>
      <c r="N1706" s="8"/>
      <c r="O1706" s="8"/>
      <c r="P1706" s="8"/>
      <c r="Q1706" s="8"/>
      <c r="R1706" s="8"/>
      <c r="S1706" s="8"/>
      <c r="T1706" s="8">
        <v>4</v>
      </c>
      <c r="U1706" s="9"/>
      <c r="V1706" s="8"/>
      <c r="W1706" s="8">
        <v>4</v>
      </c>
      <c r="X1706" s="8"/>
      <c r="Y1706" s="8"/>
      <c r="Z1706" s="5">
        <f t="shared" ref="Z1706:Z1719" si="38">Y1706*H1706</f>
        <v>0</v>
      </c>
      <c r="AA1706" s="8"/>
      <c r="AB1706" s="8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2"/>
      <c r="AP1706" s="12"/>
    </row>
    <row r="1707" spans="1:42" x14ac:dyDescent="0.25">
      <c r="A1707" s="7">
        <v>41612</v>
      </c>
      <c r="B1707" s="8">
        <v>1</v>
      </c>
      <c r="C1707" s="9" t="s">
        <v>48</v>
      </c>
      <c r="D1707" s="9" t="s">
        <v>49</v>
      </c>
      <c r="E1707" s="9" t="s">
        <v>39</v>
      </c>
      <c r="F1707" s="10" t="s">
        <v>112</v>
      </c>
      <c r="G1707" s="11" t="s">
        <v>10</v>
      </c>
      <c r="H1707" s="9">
        <v>1</v>
      </c>
      <c r="I1707" s="22">
        <f t="shared" si="37"/>
        <v>0.05</v>
      </c>
      <c r="J1707" s="9">
        <v>36</v>
      </c>
      <c r="K1707" s="9"/>
      <c r="L1707" s="9"/>
      <c r="M1707" s="8"/>
      <c r="N1707" s="8"/>
      <c r="O1707" s="8"/>
      <c r="P1707" s="8"/>
      <c r="Q1707" s="8"/>
      <c r="R1707" s="8"/>
      <c r="S1707" s="8"/>
      <c r="T1707" s="8">
        <v>20</v>
      </c>
      <c r="U1707" s="9"/>
      <c r="V1707" s="8"/>
      <c r="W1707" s="8">
        <v>20</v>
      </c>
      <c r="X1707" s="8"/>
      <c r="Y1707" s="8"/>
      <c r="Z1707" s="5">
        <f t="shared" si="38"/>
        <v>0</v>
      </c>
      <c r="AA1707" s="8"/>
      <c r="AB1707" s="8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2"/>
      <c r="AP1707" s="12"/>
    </row>
    <row r="1708" spans="1:42" x14ac:dyDescent="0.25">
      <c r="A1708" s="7">
        <v>41612</v>
      </c>
      <c r="B1708" s="8">
        <v>1</v>
      </c>
      <c r="C1708" s="9" t="s">
        <v>48</v>
      </c>
      <c r="D1708" s="9" t="s">
        <v>49</v>
      </c>
      <c r="E1708" s="9" t="s">
        <v>39</v>
      </c>
      <c r="F1708" s="10" t="s">
        <v>112</v>
      </c>
      <c r="G1708" s="11" t="s">
        <v>10</v>
      </c>
      <c r="H1708" s="9">
        <v>1</v>
      </c>
      <c r="I1708" s="22">
        <f t="shared" si="37"/>
        <v>0.05</v>
      </c>
      <c r="J1708" s="9">
        <v>36</v>
      </c>
      <c r="K1708" s="9"/>
      <c r="L1708" s="9"/>
      <c r="M1708" s="8"/>
      <c r="N1708" s="8"/>
      <c r="O1708" s="8"/>
      <c r="P1708" s="8"/>
      <c r="Q1708" s="8"/>
      <c r="R1708" s="8"/>
      <c r="S1708" s="8"/>
      <c r="T1708" s="8">
        <v>17</v>
      </c>
      <c r="U1708" s="9"/>
      <c r="V1708" s="8"/>
      <c r="W1708" s="8">
        <v>17</v>
      </c>
      <c r="X1708" s="8"/>
      <c r="Y1708" s="8"/>
      <c r="Z1708" s="5">
        <f t="shared" si="38"/>
        <v>0</v>
      </c>
      <c r="AA1708" s="8"/>
      <c r="AB1708" s="8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2"/>
      <c r="AP1708" s="12"/>
    </row>
    <row r="1709" spans="1:42" x14ac:dyDescent="0.25">
      <c r="A1709" s="7">
        <v>41612</v>
      </c>
      <c r="B1709" s="8">
        <v>1</v>
      </c>
      <c r="C1709" s="9" t="s">
        <v>48</v>
      </c>
      <c r="D1709" s="9" t="s">
        <v>49</v>
      </c>
      <c r="E1709" s="9" t="s">
        <v>39</v>
      </c>
      <c r="F1709" s="10" t="s">
        <v>112</v>
      </c>
      <c r="G1709" s="11" t="s">
        <v>9</v>
      </c>
      <c r="H1709" s="9">
        <v>1</v>
      </c>
      <c r="I1709" s="22">
        <f t="shared" si="37"/>
        <v>0.05</v>
      </c>
      <c r="J1709" s="9">
        <v>36</v>
      </c>
      <c r="K1709" s="9"/>
      <c r="L1709" s="9"/>
      <c r="M1709" s="8"/>
      <c r="N1709" s="8"/>
      <c r="O1709" s="8"/>
      <c r="P1709" s="8"/>
      <c r="Q1709" s="8"/>
      <c r="R1709" s="8"/>
      <c r="S1709" s="8"/>
      <c r="T1709" s="8">
        <v>17</v>
      </c>
      <c r="U1709" s="9"/>
      <c r="V1709" s="8"/>
      <c r="W1709" s="8">
        <v>17</v>
      </c>
      <c r="X1709" s="8"/>
      <c r="Y1709" s="8"/>
      <c r="Z1709" s="5">
        <f t="shared" si="38"/>
        <v>0</v>
      </c>
      <c r="AA1709" s="8"/>
      <c r="AB1709" s="8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2"/>
      <c r="AP1709" s="12"/>
    </row>
    <row r="1710" spans="1:42" x14ac:dyDescent="0.25">
      <c r="A1710" s="7">
        <v>41612</v>
      </c>
      <c r="B1710" s="8">
        <v>1</v>
      </c>
      <c r="C1710" s="9" t="s">
        <v>48</v>
      </c>
      <c r="D1710" s="9" t="s">
        <v>49</v>
      </c>
      <c r="E1710" s="9" t="s">
        <v>39</v>
      </c>
      <c r="F1710" s="10" t="s">
        <v>112</v>
      </c>
      <c r="G1710" s="11" t="s">
        <v>3</v>
      </c>
      <c r="H1710" s="9">
        <v>1</v>
      </c>
      <c r="I1710" s="22">
        <f t="shared" si="37"/>
        <v>0.05</v>
      </c>
      <c r="J1710" s="9">
        <v>36</v>
      </c>
      <c r="K1710" s="9"/>
      <c r="L1710" s="9"/>
      <c r="M1710" s="8"/>
      <c r="N1710" s="8"/>
      <c r="O1710" s="8"/>
      <c r="P1710" s="8"/>
      <c r="Q1710" s="8"/>
      <c r="R1710" s="8"/>
      <c r="S1710" s="8"/>
      <c r="T1710" s="8">
        <v>10</v>
      </c>
      <c r="U1710" s="8"/>
      <c r="V1710" s="8"/>
      <c r="W1710" s="8">
        <v>10</v>
      </c>
      <c r="X1710" s="8"/>
      <c r="Y1710" s="8"/>
      <c r="Z1710" s="5">
        <f t="shared" si="38"/>
        <v>0</v>
      </c>
      <c r="AA1710" s="8"/>
      <c r="AB1710" s="8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2"/>
      <c r="AP1710" s="12"/>
    </row>
    <row r="1711" spans="1:42" x14ac:dyDescent="0.25">
      <c r="A1711" s="7">
        <v>41612</v>
      </c>
      <c r="B1711" s="133">
        <v>1</v>
      </c>
      <c r="C1711" s="9" t="s">
        <v>48</v>
      </c>
      <c r="D1711" s="135" t="s">
        <v>74</v>
      </c>
      <c r="E1711" s="135" t="s">
        <v>39</v>
      </c>
      <c r="F1711" s="135" t="s">
        <v>112</v>
      </c>
      <c r="G1711" s="142" t="s">
        <v>7</v>
      </c>
      <c r="H1711" s="135">
        <v>1</v>
      </c>
      <c r="I1711" s="22">
        <f t="shared" si="37"/>
        <v>0.05</v>
      </c>
      <c r="J1711" s="9">
        <v>36</v>
      </c>
      <c r="P1711" s="5" t="s">
        <v>4</v>
      </c>
      <c r="Q1711" s="136">
        <v>1</v>
      </c>
      <c r="R1711" s="5" t="s">
        <v>312</v>
      </c>
      <c r="S1711" s="5" t="s">
        <v>5</v>
      </c>
      <c r="T1711" s="5">
        <v>60</v>
      </c>
      <c r="U1711" s="9"/>
      <c r="W1711" s="5">
        <v>60</v>
      </c>
      <c r="Y1711" s="5">
        <v>0</v>
      </c>
      <c r="Z1711" s="5">
        <f t="shared" si="38"/>
        <v>0</v>
      </c>
      <c r="AC1711" s="47">
        <v>0</v>
      </c>
      <c r="AD1711" s="47"/>
      <c r="AE1711" s="47"/>
      <c r="AF1711" s="47"/>
      <c r="AG1711" s="47"/>
      <c r="AH1711" s="47"/>
      <c r="AI1711" s="47"/>
      <c r="AJ1711" s="47"/>
      <c r="AK1711" s="47"/>
      <c r="AL1711" s="47"/>
      <c r="AM1711" s="47"/>
      <c r="AN1711" s="47"/>
      <c r="AO1711" s="47"/>
      <c r="AP1711" s="47"/>
    </row>
    <row r="1712" spans="1:42" x14ac:dyDescent="0.25">
      <c r="A1712" s="7">
        <v>41612</v>
      </c>
      <c r="B1712" s="8">
        <v>1</v>
      </c>
      <c r="C1712" s="9" t="s">
        <v>48</v>
      </c>
      <c r="D1712" s="9" t="s">
        <v>74</v>
      </c>
      <c r="E1712" s="9" t="s">
        <v>39</v>
      </c>
      <c r="F1712" s="9" t="s">
        <v>112</v>
      </c>
      <c r="G1712" s="11" t="s">
        <v>10</v>
      </c>
      <c r="H1712" s="9">
        <v>1</v>
      </c>
      <c r="I1712" s="22">
        <f t="shared" si="37"/>
        <v>0.05</v>
      </c>
      <c r="J1712" s="9">
        <v>36</v>
      </c>
      <c r="P1712" s="5" t="s">
        <v>4</v>
      </c>
      <c r="Q1712" s="5">
        <v>2</v>
      </c>
      <c r="R1712" s="5" t="s">
        <v>313</v>
      </c>
      <c r="S1712" s="5" t="s">
        <v>8</v>
      </c>
      <c r="T1712" s="5">
        <v>9</v>
      </c>
      <c r="U1712" s="9"/>
      <c r="W1712" s="5">
        <v>9</v>
      </c>
      <c r="Y1712" s="5">
        <v>0</v>
      </c>
      <c r="Z1712" s="5">
        <f t="shared" si="38"/>
        <v>0</v>
      </c>
      <c r="AC1712" s="6">
        <v>0</v>
      </c>
    </row>
    <row r="1713" spans="1:31" x14ac:dyDescent="0.25">
      <c r="A1713" s="7">
        <v>41612</v>
      </c>
      <c r="B1713" s="8">
        <v>1</v>
      </c>
      <c r="C1713" s="9" t="s">
        <v>48</v>
      </c>
      <c r="D1713" s="9" t="s">
        <v>74</v>
      </c>
      <c r="E1713" s="9" t="s">
        <v>39</v>
      </c>
      <c r="F1713" s="9" t="s">
        <v>112</v>
      </c>
      <c r="G1713" s="11" t="s">
        <v>10</v>
      </c>
      <c r="H1713" s="9">
        <v>1</v>
      </c>
      <c r="I1713" s="22">
        <f t="shared" si="37"/>
        <v>0.05</v>
      </c>
      <c r="J1713" s="9">
        <v>36</v>
      </c>
      <c r="P1713" s="5" t="s">
        <v>4</v>
      </c>
      <c r="Q1713" s="5">
        <v>3</v>
      </c>
      <c r="R1713" s="5" t="s">
        <v>314</v>
      </c>
      <c r="S1713" s="5" t="s">
        <v>5</v>
      </c>
      <c r="T1713" s="5">
        <v>10</v>
      </c>
      <c r="U1713" s="9"/>
      <c r="W1713" s="5">
        <v>10</v>
      </c>
      <c r="Y1713" s="5">
        <v>0</v>
      </c>
      <c r="Z1713" s="5">
        <f t="shared" si="38"/>
        <v>0</v>
      </c>
      <c r="AC1713" s="6">
        <v>0</v>
      </c>
    </row>
    <row r="1714" spans="1:31" x14ac:dyDescent="0.25">
      <c r="A1714" s="7">
        <v>41612</v>
      </c>
      <c r="B1714" s="8">
        <v>1</v>
      </c>
      <c r="C1714" s="9" t="s">
        <v>48</v>
      </c>
      <c r="D1714" s="9" t="s">
        <v>74</v>
      </c>
      <c r="E1714" s="9" t="s">
        <v>39</v>
      </c>
      <c r="F1714" s="9" t="s">
        <v>112</v>
      </c>
      <c r="G1714" s="11" t="s">
        <v>6</v>
      </c>
      <c r="H1714" s="9">
        <v>1</v>
      </c>
      <c r="I1714" s="22">
        <f t="shared" si="37"/>
        <v>0.05</v>
      </c>
      <c r="J1714" s="9">
        <v>36</v>
      </c>
      <c r="P1714" s="5" t="s">
        <v>4</v>
      </c>
      <c r="Q1714" s="5">
        <v>4</v>
      </c>
      <c r="R1714" s="5">
        <v>10</v>
      </c>
      <c r="S1714" s="5" t="s">
        <v>5</v>
      </c>
      <c r="T1714" s="5">
        <v>25</v>
      </c>
      <c r="U1714" s="9"/>
      <c r="W1714" s="5">
        <v>25</v>
      </c>
      <c r="Y1714" s="5">
        <v>0</v>
      </c>
      <c r="Z1714" s="5">
        <f t="shared" si="38"/>
        <v>0</v>
      </c>
      <c r="AC1714" s="6">
        <v>0</v>
      </c>
    </row>
    <row r="1715" spans="1:31" x14ac:dyDescent="0.25">
      <c r="A1715" s="7">
        <v>41612</v>
      </c>
      <c r="B1715" s="8">
        <v>1</v>
      </c>
      <c r="C1715" s="9" t="s">
        <v>48</v>
      </c>
      <c r="D1715" s="9" t="s">
        <v>74</v>
      </c>
      <c r="E1715" s="9" t="s">
        <v>39</v>
      </c>
      <c r="F1715" s="9" t="s">
        <v>112</v>
      </c>
      <c r="G1715" s="11" t="s">
        <v>10</v>
      </c>
      <c r="H1715" s="9">
        <v>1</v>
      </c>
      <c r="I1715" s="22">
        <f t="shared" si="37"/>
        <v>0.05</v>
      </c>
      <c r="J1715" s="9">
        <v>36</v>
      </c>
      <c r="P1715" s="5" t="s">
        <v>4</v>
      </c>
      <c r="Q1715" s="5">
        <v>5</v>
      </c>
      <c r="R1715" s="5" t="s">
        <v>315</v>
      </c>
      <c r="S1715" s="5" t="s">
        <v>5</v>
      </c>
      <c r="T1715" s="5">
        <v>15</v>
      </c>
      <c r="U1715" s="9"/>
      <c r="W1715" s="5">
        <v>15</v>
      </c>
      <c r="Y1715" s="5">
        <v>1</v>
      </c>
      <c r="Z1715" s="5">
        <f t="shared" si="38"/>
        <v>1</v>
      </c>
      <c r="AA1715" s="5" t="s">
        <v>14</v>
      </c>
      <c r="AB1715" s="5" t="s">
        <v>75</v>
      </c>
      <c r="AC1715" s="6">
        <v>1</v>
      </c>
      <c r="AD1715" s="6" t="s">
        <v>250</v>
      </c>
    </row>
    <row r="1716" spans="1:31" x14ac:dyDescent="0.25">
      <c r="A1716" s="7">
        <v>41612</v>
      </c>
      <c r="B1716" s="8">
        <v>1</v>
      </c>
      <c r="C1716" s="9" t="s">
        <v>48</v>
      </c>
      <c r="D1716" s="9" t="s">
        <v>74</v>
      </c>
      <c r="E1716" s="9" t="s">
        <v>39</v>
      </c>
      <c r="F1716" s="9" t="s">
        <v>112</v>
      </c>
      <c r="G1716" s="11" t="s">
        <v>10</v>
      </c>
      <c r="H1716" s="9">
        <v>1</v>
      </c>
      <c r="I1716" s="22">
        <f t="shared" si="37"/>
        <v>0.05</v>
      </c>
      <c r="J1716" s="9">
        <v>36</v>
      </c>
      <c r="P1716" s="5" t="s">
        <v>4</v>
      </c>
      <c r="Q1716" s="5">
        <v>6</v>
      </c>
      <c r="R1716" s="5" t="s">
        <v>316</v>
      </c>
      <c r="S1716" s="5" t="s">
        <v>5</v>
      </c>
      <c r="T1716" s="5">
        <v>16</v>
      </c>
      <c r="U1716" s="9"/>
      <c r="W1716" s="5">
        <v>16</v>
      </c>
      <c r="Y1716" s="5">
        <v>0</v>
      </c>
      <c r="Z1716" s="5">
        <f t="shared" si="38"/>
        <v>0</v>
      </c>
      <c r="AC1716" s="6">
        <v>0</v>
      </c>
    </row>
    <row r="1717" spans="1:31" x14ac:dyDescent="0.25">
      <c r="A1717" s="7">
        <v>41612</v>
      </c>
      <c r="B1717" s="8">
        <v>1</v>
      </c>
      <c r="C1717" s="9" t="s">
        <v>48</v>
      </c>
      <c r="D1717" s="9" t="s">
        <v>74</v>
      </c>
      <c r="E1717" s="9" t="s">
        <v>39</v>
      </c>
      <c r="F1717" s="9" t="s">
        <v>112</v>
      </c>
      <c r="G1717" s="11" t="s">
        <v>3</v>
      </c>
      <c r="H1717" s="9">
        <v>1</v>
      </c>
      <c r="I1717" s="22">
        <f t="shared" si="37"/>
        <v>0.05</v>
      </c>
      <c r="J1717" s="9">
        <v>36</v>
      </c>
      <c r="P1717" s="5" t="s">
        <v>4</v>
      </c>
      <c r="Q1717" s="5">
        <v>7</v>
      </c>
      <c r="R1717" s="5" t="s">
        <v>317</v>
      </c>
      <c r="S1717" s="5" t="s">
        <v>8</v>
      </c>
      <c r="T1717" s="5">
        <v>11</v>
      </c>
      <c r="U1717" s="9"/>
      <c r="W1717" s="5">
        <v>11</v>
      </c>
      <c r="Y1717" s="5">
        <v>0</v>
      </c>
      <c r="Z1717" s="5">
        <f t="shared" si="38"/>
        <v>0</v>
      </c>
      <c r="AE1717" s="6" t="s">
        <v>248</v>
      </c>
    </row>
    <row r="1718" spans="1:31" x14ac:dyDescent="0.25">
      <c r="A1718" s="7">
        <v>41612</v>
      </c>
      <c r="B1718" s="8">
        <v>1</v>
      </c>
      <c r="C1718" s="9" t="s">
        <v>48</v>
      </c>
      <c r="D1718" s="9" t="s">
        <v>74</v>
      </c>
      <c r="E1718" s="9" t="s">
        <v>39</v>
      </c>
      <c r="F1718" s="9" t="s">
        <v>112</v>
      </c>
      <c r="G1718" s="11" t="s">
        <v>17</v>
      </c>
      <c r="H1718" s="9">
        <v>1</v>
      </c>
      <c r="I1718" s="22">
        <f t="shared" si="37"/>
        <v>0.05</v>
      </c>
      <c r="J1718" s="9">
        <v>36</v>
      </c>
      <c r="T1718" s="5">
        <v>4</v>
      </c>
      <c r="U1718" s="9"/>
      <c r="W1718" s="5">
        <v>4</v>
      </c>
      <c r="Y1718" s="5">
        <v>0</v>
      </c>
      <c r="Z1718" s="5">
        <f t="shared" si="38"/>
        <v>0</v>
      </c>
    </row>
    <row r="1719" spans="1:31" x14ac:dyDescent="0.25">
      <c r="A1719" s="7">
        <v>41612</v>
      </c>
      <c r="B1719" s="8">
        <v>1</v>
      </c>
      <c r="C1719" s="9" t="s">
        <v>48</v>
      </c>
      <c r="D1719" s="9" t="s">
        <v>74</v>
      </c>
      <c r="E1719" s="9" t="s">
        <v>39</v>
      </c>
      <c r="F1719" s="9" t="s">
        <v>112</v>
      </c>
      <c r="G1719" s="11" t="s">
        <v>7</v>
      </c>
      <c r="H1719" s="9">
        <v>1</v>
      </c>
      <c r="I1719" s="22">
        <f t="shared" si="37"/>
        <v>0.05</v>
      </c>
      <c r="J1719" s="9">
        <v>36</v>
      </c>
      <c r="T1719" s="5">
        <v>5</v>
      </c>
      <c r="U1719" s="9"/>
      <c r="W1719" s="5">
        <v>5</v>
      </c>
      <c r="Y1719" s="5">
        <v>0</v>
      </c>
      <c r="Z1719" s="5">
        <f t="shared" si="38"/>
        <v>0</v>
      </c>
    </row>
    <row r="1720" spans="1:31" x14ac:dyDescent="0.25">
      <c r="A1720" s="7">
        <v>41612</v>
      </c>
      <c r="B1720" s="8">
        <v>1</v>
      </c>
      <c r="C1720" s="9" t="s">
        <v>48</v>
      </c>
      <c r="D1720" s="9" t="s">
        <v>74</v>
      </c>
      <c r="E1720" s="9" t="s">
        <v>39</v>
      </c>
      <c r="F1720" s="9" t="s">
        <v>112</v>
      </c>
      <c r="G1720" s="11" t="s">
        <v>56</v>
      </c>
      <c r="H1720" s="9">
        <v>1</v>
      </c>
      <c r="I1720" s="22">
        <f t="shared" si="37"/>
        <v>0.05</v>
      </c>
      <c r="J1720" s="9">
        <v>36</v>
      </c>
      <c r="T1720" s="5">
        <v>4</v>
      </c>
      <c r="U1720" s="9"/>
      <c r="W1720" s="5">
        <v>4</v>
      </c>
    </row>
    <row r="1721" spans="1:31" x14ac:dyDescent="0.25">
      <c r="A1721" s="7">
        <v>41612</v>
      </c>
      <c r="B1721" s="8">
        <v>1</v>
      </c>
      <c r="C1721" s="9" t="s">
        <v>48</v>
      </c>
      <c r="D1721" s="9" t="s">
        <v>74</v>
      </c>
      <c r="E1721" s="9" t="s">
        <v>39</v>
      </c>
      <c r="F1721" s="9" t="s">
        <v>112</v>
      </c>
      <c r="G1721" s="11" t="s">
        <v>56</v>
      </c>
      <c r="H1721" s="9">
        <v>1</v>
      </c>
      <c r="I1721" s="22">
        <f t="shared" si="37"/>
        <v>0.05</v>
      </c>
      <c r="J1721" s="9">
        <v>36</v>
      </c>
      <c r="T1721" s="5">
        <v>4</v>
      </c>
      <c r="U1721" s="9"/>
      <c r="W1721" s="5">
        <v>4</v>
      </c>
      <c r="Z1721" s="5">
        <f>Y1721*H1721</f>
        <v>0</v>
      </c>
    </row>
    <row r="1722" spans="1:31" x14ac:dyDescent="0.25">
      <c r="A1722" s="7">
        <v>41612</v>
      </c>
      <c r="B1722" s="8">
        <v>1</v>
      </c>
      <c r="C1722" s="9" t="s">
        <v>48</v>
      </c>
      <c r="D1722" s="9" t="s">
        <v>74</v>
      </c>
      <c r="E1722" s="9" t="s">
        <v>39</v>
      </c>
      <c r="F1722" s="9" t="s">
        <v>112</v>
      </c>
      <c r="G1722" s="11" t="s">
        <v>57</v>
      </c>
      <c r="H1722" s="9">
        <v>1</v>
      </c>
      <c r="I1722" s="22">
        <f t="shared" si="37"/>
        <v>0.05</v>
      </c>
      <c r="J1722" s="9">
        <v>36</v>
      </c>
      <c r="T1722" s="5">
        <v>3</v>
      </c>
      <c r="U1722" s="9"/>
      <c r="W1722" s="5">
        <v>3</v>
      </c>
    </row>
    <row r="1723" spans="1:31" x14ac:dyDescent="0.25">
      <c r="A1723" s="7">
        <v>41612</v>
      </c>
      <c r="B1723" s="8">
        <v>1</v>
      </c>
      <c r="C1723" s="9" t="s">
        <v>48</v>
      </c>
      <c r="D1723" s="9" t="s">
        <v>74</v>
      </c>
      <c r="E1723" s="9" t="s">
        <v>39</v>
      </c>
      <c r="F1723" s="9" t="s">
        <v>112</v>
      </c>
      <c r="G1723" s="11" t="s">
        <v>57</v>
      </c>
      <c r="H1723" s="9">
        <v>1</v>
      </c>
      <c r="I1723" s="22">
        <f t="shared" si="37"/>
        <v>0.05</v>
      </c>
      <c r="J1723" s="9">
        <v>36</v>
      </c>
      <c r="T1723" s="5">
        <v>3</v>
      </c>
      <c r="U1723" s="9"/>
      <c r="W1723" s="5">
        <v>3</v>
      </c>
      <c r="Z1723" s="5">
        <f>Y1723*H1723</f>
        <v>0</v>
      </c>
    </row>
    <row r="1724" spans="1:31" x14ac:dyDescent="0.25">
      <c r="A1724" s="7">
        <v>41612</v>
      </c>
      <c r="B1724" s="8">
        <v>1</v>
      </c>
      <c r="C1724" s="9" t="s">
        <v>48</v>
      </c>
      <c r="D1724" s="9" t="s">
        <v>74</v>
      </c>
      <c r="E1724" s="9" t="s">
        <v>39</v>
      </c>
      <c r="F1724" s="9" t="s">
        <v>112</v>
      </c>
      <c r="G1724" s="11" t="s">
        <v>57</v>
      </c>
      <c r="H1724" s="9">
        <v>1</v>
      </c>
      <c r="I1724" s="22">
        <f t="shared" si="37"/>
        <v>0.05</v>
      </c>
      <c r="J1724" s="9">
        <v>36</v>
      </c>
      <c r="T1724" s="5">
        <v>5</v>
      </c>
      <c r="U1724" s="9"/>
      <c r="W1724" s="5">
        <v>5</v>
      </c>
    </row>
    <row r="1725" spans="1:31" x14ac:dyDescent="0.25">
      <c r="A1725" s="7">
        <v>41612</v>
      </c>
      <c r="B1725" s="8">
        <v>1</v>
      </c>
      <c r="C1725" s="9" t="s">
        <v>48</v>
      </c>
      <c r="D1725" s="9" t="s">
        <v>74</v>
      </c>
      <c r="E1725" s="9" t="s">
        <v>39</v>
      </c>
      <c r="F1725" s="9" t="s">
        <v>112</v>
      </c>
      <c r="G1725" s="11" t="s">
        <v>57</v>
      </c>
      <c r="H1725" s="9">
        <v>1</v>
      </c>
      <c r="I1725" s="22">
        <f t="shared" si="37"/>
        <v>0.05</v>
      </c>
      <c r="J1725" s="9">
        <v>36</v>
      </c>
      <c r="T1725" s="5">
        <v>5</v>
      </c>
      <c r="U1725" s="9"/>
      <c r="W1725" s="5">
        <v>5</v>
      </c>
    </row>
    <row r="1726" spans="1:31" x14ac:dyDescent="0.25">
      <c r="A1726" s="7">
        <v>41612</v>
      </c>
      <c r="B1726" s="8">
        <v>1</v>
      </c>
      <c r="C1726" s="9" t="s">
        <v>48</v>
      </c>
      <c r="D1726" s="9" t="s">
        <v>74</v>
      </c>
      <c r="E1726" s="9" t="s">
        <v>39</v>
      </c>
      <c r="F1726" s="9" t="s">
        <v>112</v>
      </c>
      <c r="G1726" s="11" t="s">
        <v>57</v>
      </c>
      <c r="H1726" s="9">
        <v>1</v>
      </c>
      <c r="I1726" s="22">
        <f t="shared" si="37"/>
        <v>0.05</v>
      </c>
      <c r="J1726" s="9">
        <v>36</v>
      </c>
      <c r="T1726" s="5">
        <v>5</v>
      </c>
      <c r="U1726" s="9"/>
      <c r="W1726" s="5">
        <v>5</v>
      </c>
      <c r="Z1726" s="5">
        <f>Y1726*H1726</f>
        <v>0</v>
      </c>
    </row>
    <row r="1727" spans="1:31" x14ac:dyDescent="0.25">
      <c r="A1727" s="7">
        <v>41612</v>
      </c>
      <c r="B1727" s="8">
        <v>1</v>
      </c>
      <c r="C1727" s="9" t="s">
        <v>48</v>
      </c>
      <c r="D1727" s="9" t="s">
        <v>74</v>
      </c>
      <c r="E1727" s="9" t="s">
        <v>39</v>
      </c>
      <c r="F1727" s="9" t="s">
        <v>112</v>
      </c>
      <c r="G1727" s="11" t="s">
        <v>57</v>
      </c>
      <c r="H1727" s="9">
        <v>1</v>
      </c>
      <c r="I1727" s="22">
        <f t="shared" si="37"/>
        <v>0.05</v>
      </c>
      <c r="J1727" s="9">
        <v>36</v>
      </c>
      <c r="T1727" s="5">
        <v>12</v>
      </c>
      <c r="U1727" s="9"/>
      <c r="W1727" s="5">
        <v>12</v>
      </c>
      <c r="Z1727" s="5">
        <f>Y1727*H1727</f>
        <v>0</v>
      </c>
    </row>
    <row r="1728" spans="1:31" x14ac:dyDescent="0.25">
      <c r="A1728" s="7">
        <v>41612</v>
      </c>
      <c r="B1728" s="8">
        <v>1</v>
      </c>
      <c r="C1728" s="9" t="s">
        <v>48</v>
      </c>
      <c r="D1728" s="9" t="s">
        <v>74</v>
      </c>
      <c r="E1728" s="9" t="s">
        <v>39</v>
      </c>
      <c r="F1728" s="9" t="s">
        <v>112</v>
      </c>
      <c r="G1728" s="11" t="s">
        <v>10</v>
      </c>
      <c r="H1728" s="9">
        <v>1</v>
      </c>
      <c r="I1728" s="22">
        <f t="shared" si="37"/>
        <v>0.05</v>
      </c>
      <c r="J1728" s="9">
        <v>36</v>
      </c>
      <c r="T1728" s="5">
        <v>4</v>
      </c>
      <c r="U1728" s="9"/>
      <c r="W1728" s="5">
        <v>4</v>
      </c>
    </row>
    <row r="1729" spans="1:26" x14ac:dyDescent="0.25">
      <c r="A1729" s="7">
        <v>41612</v>
      </c>
      <c r="B1729" s="8">
        <v>1</v>
      </c>
      <c r="C1729" s="9" t="s">
        <v>48</v>
      </c>
      <c r="D1729" s="9" t="s">
        <v>74</v>
      </c>
      <c r="E1729" s="9" t="s">
        <v>39</v>
      </c>
      <c r="F1729" s="9" t="s">
        <v>112</v>
      </c>
      <c r="G1729" s="11" t="s">
        <v>10</v>
      </c>
      <c r="H1729" s="9">
        <v>1</v>
      </c>
      <c r="I1729" s="22">
        <f t="shared" si="37"/>
        <v>0.05</v>
      </c>
      <c r="J1729" s="9">
        <v>36</v>
      </c>
      <c r="T1729" s="5">
        <v>4</v>
      </c>
      <c r="U1729" s="9"/>
      <c r="W1729" s="5">
        <v>4</v>
      </c>
    </row>
    <row r="1730" spans="1:26" x14ac:dyDescent="0.25">
      <c r="A1730" s="7">
        <v>41612</v>
      </c>
      <c r="B1730" s="8">
        <v>1</v>
      </c>
      <c r="C1730" s="9" t="s">
        <v>48</v>
      </c>
      <c r="D1730" s="9" t="s">
        <v>74</v>
      </c>
      <c r="E1730" s="9" t="s">
        <v>39</v>
      </c>
      <c r="F1730" s="9" t="s">
        <v>112</v>
      </c>
      <c r="G1730" s="11" t="s">
        <v>10</v>
      </c>
      <c r="H1730" s="9">
        <v>1</v>
      </c>
      <c r="I1730" s="22">
        <f t="shared" ref="I1730:I1793" si="39">H1730/20</f>
        <v>0.05</v>
      </c>
      <c r="J1730" s="9">
        <v>36</v>
      </c>
      <c r="T1730" s="5">
        <v>4</v>
      </c>
      <c r="U1730" s="9"/>
      <c r="W1730" s="5">
        <v>4</v>
      </c>
    </row>
    <row r="1731" spans="1:26" x14ac:dyDescent="0.25">
      <c r="A1731" s="7">
        <v>41612</v>
      </c>
      <c r="B1731" s="8">
        <v>1</v>
      </c>
      <c r="C1731" s="9" t="s">
        <v>48</v>
      </c>
      <c r="D1731" s="9" t="s">
        <v>74</v>
      </c>
      <c r="E1731" s="9" t="s">
        <v>39</v>
      </c>
      <c r="F1731" s="9" t="s">
        <v>112</v>
      </c>
      <c r="G1731" s="11" t="s">
        <v>10</v>
      </c>
      <c r="H1731" s="9">
        <v>1</v>
      </c>
      <c r="I1731" s="22">
        <f t="shared" si="39"/>
        <v>0.05</v>
      </c>
      <c r="J1731" s="9">
        <v>36</v>
      </c>
      <c r="T1731" s="5">
        <v>4</v>
      </c>
      <c r="U1731" s="9"/>
      <c r="W1731" s="5">
        <v>4</v>
      </c>
      <c r="Z1731" s="5">
        <f>Y1731*H1731</f>
        <v>0</v>
      </c>
    </row>
    <row r="1732" spans="1:26" x14ac:dyDescent="0.25">
      <c r="A1732" s="7">
        <v>41612</v>
      </c>
      <c r="B1732" s="8">
        <v>1</v>
      </c>
      <c r="C1732" s="9" t="s">
        <v>48</v>
      </c>
      <c r="D1732" s="9" t="s">
        <v>74</v>
      </c>
      <c r="E1732" s="9" t="s">
        <v>39</v>
      </c>
      <c r="F1732" s="9" t="s">
        <v>112</v>
      </c>
      <c r="G1732" s="11" t="s">
        <v>10</v>
      </c>
      <c r="H1732" s="9">
        <v>1</v>
      </c>
      <c r="I1732" s="22">
        <f t="shared" si="39"/>
        <v>0.05</v>
      </c>
      <c r="J1732" s="9">
        <v>36</v>
      </c>
      <c r="T1732" s="5">
        <v>10</v>
      </c>
      <c r="U1732" s="9"/>
      <c r="W1732" s="5">
        <v>10</v>
      </c>
    </row>
    <row r="1733" spans="1:26" x14ac:dyDescent="0.25">
      <c r="A1733" s="7">
        <v>41612</v>
      </c>
      <c r="B1733" s="8">
        <v>1</v>
      </c>
      <c r="C1733" s="9" t="s">
        <v>48</v>
      </c>
      <c r="D1733" s="9" t="s">
        <v>74</v>
      </c>
      <c r="E1733" s="9" t="s">
        <v>39</v>
      </c>
      <c r="F1733" s="9" t="s">
        <v>112</v>
      </c>
      <c r="G1733" s="11" t="s">
        <v>10</v>
      </c>
      <c r="H1733" s="9">
        <v>1</v>
      </c>
      <c r="I1733" s="22">
        <f t="shared" si="39"/>
        <v>0.05</v>
      </c>
      <c r="J1733" s="9">
        <v>36</v>
      </c>
      <c r="T1733" s="5">
        <v>10</v>
      </c>
      <c r="U1733" s="9"/>
      <c r="W1733" s="5">
        <v>10</v>
      </c>
    </row>
    <row r="1734" spans="1:26" x14ac:dyDescent="0.25">
      <c r="A1734" s="7">
        <v>41612</v>
      </c>
      <c r="B1734" s="8">
        <v>1</v>
      </c>
      <c r="C1734" s="9" t="s">
        <v>48</v>
      </c>
      <c r="D1734" s="9" t="s">
        <v>74</v>
      </c>
      <c r="E1734" s="9" t="s">
        <v>39</v>
      </c>
      <c r="F1734" s="9" t="s">
        <v>112</v>
      </c>
      <c r="G1734" s="11" t="s">
        <v>10</v>
      </c>
      <c r="H1734" s="9">
        <v>1</v>
      </c>
      <c r="I1734" s="22">
        <f t="shared" si="39"/>
        <v>0.05</v>
      </c>
      <c r="J1734" s="9">
        <v>36</v>
      </c>
      <c r="T1734" s="5">
        <v>10</v>
      </c>
      <c r="U1734" s="9"/>
      <c r="W1734" s="5">
        <v>10</v>
      </c>
    </row>
    <row r="1735" spans="1:26" x14ac:dyDescent="0.25">
      <c r="A1735" s="7">
        <v>41612</v>
      </c>
      <c r="B1735" s="8">
        <v>1</v>
      </c>
      <c r="C1735" s="9" t="s">
        <v>48</v>
      </c>
      <c r="D1735" s="9" t="s">
        <v>74</v>
      </c>
      <c r="E1735" s="9" t="s">
        <v>39</v>
      </c>
      <c r="F1735" s="9" t="s">
        <v>112</v>
      </c>
      <c r="G1735" s="11" t="s">
        <v>10</v>
      </c>
      <c r="H1735" s="9">
        <v>1</v>
      </c>
      <c r="I1735" s="22">
        <f t="shared" si="39"/>
        <v>0.05</v>
      </c>
      <c r="J1735" s="9">
        <v>36</v>
      </c>
      <c r="T1735" s="5">
        <v>10</v>
      </c>
      <c r="U1735" s="9"/>
      <c r="W1735" s="5">
        <v>10</v>
      </c>
    </row>
    <row r="1736" spans="1:26" x14ac:dyDescent="0.25">
      <c r="A1736" s="7">
        <v>41612</v>
      </c>
      <c r="B1736" s="8">
        <v>1</v>
      </c>
      <c r="C1736" s="9" t="s">
        <v>48</v>
      </c>
      <c r="D1736" s="9" t="s">
        <v>74</v>
      </c>
      <c r="E1736" s="9" t="s">
        <v>39</v>
      </c>
      <c r="F1736" s="9" t="s">
        <v>112</v>
      </c>
      <c r="G1736" s="11" t="s">
        <v>10</v>
      </c>
      <c r="H1736" s="9">
        <v>1</v>
      </c>
      <c r="I1736" s="22">
        <f t="shared" si="39"/>
        <v>0.05</v>
      </c>
      <c r="J1736" s="9">
        <v>36</v>
      </c>
      <c r="T1736" s="5">
        <v>10</v>
      </c>
      <c r="U1736" s="9"/>
      <c r="W1736" s="5">
        <v>10</v>
      </c>
    </row>
    <row r="1737" spans="1:26" x14ac:dyDescent="0.25">
      <c r="A1737" s="7">
        <v>41612</v>
      </c>
      <c r="B1737" s="8">
        <v>1</v>
      </c>
      <c r="C1737" s="9" t="s">
        <v>48</v>
      </c>
      <c r="D1737" s="9" t="s">
        <v>74</v>
      </c>
      <c r="E1737" s="9" t="s">
        <v>39</v>
      </c>
      <c r="F1737" s="9" t="s">
        <v>112</v>
      </c>
      <c r="G1737" s="11" t="s">
        <v>10</v>
      </c>
      <c r="H1737" s="9">
        <v>1</v>
      </c>
      <c r="I1737" s="22">
        <f t="shared" si="39"/>
        <v>0.05</v>
      </c>
      <c r="J1737" s="9">
        <v>36</v>
      </c>
      <c r="T1737" s="5">
        <v>10</v>
      </c>
      <c r="U1737" s="9"/>
      <c r="W1737" s="5">
        <v>10</v>
      </c>
      <c r="Z1737" s="5">
        <f>Y1737*H1737</f>
        <v>0</v>
      </c>
    </row>
    <row r="1738" spans="1:26" x14ac:dyDescent="0.25">
      <c r="A1738" s="7">
        <v>41612</v>
      </c>
      <c r="B1738" s="8">
        <v>1</v>
      </c>
      <c r="C1738" s="9" t="s">
        <v>48</v>
      </c>
      <c r="D1738" s="9" t="s">
        <v>74</v>
      </c>
      <c r="E1738" s="9" t="s">
        <v>39</v>
      </c>
      <c r="F1738" s="9" t="s">
        <v>112</v>
      </c>
      <c r="G1738" s="11" t="s">
        <v>10</v>
      </c>
      <c r="H1738" s="9">
        <v>1</v>
      </c>
      <c r="I1738" s="22">
        <f t="shared" si="39"/>
        <v>0.05</v>
      </c>
      <c r="J1738" s="9">
        <v>36</v>
      </c>
      <c r="T1738" s="5">
        <v>5</v>
      </c>
      <c r="U1738" s="9"/>
      <c r="W1738" s="5">
        <v>5</v>
      </c>
    </row>
    <row r="1739" spans="1:26" x14ac:dyDescent="0.25">
      <c r="A1739" s="7">
        <v>41612</v>
      </c>
      <c r="B1739" s="8">
        <v>1</v>
      </c>
      <c r="C1739" s="9" t="s">
        <v>48</v>
      </c>
      <c r="D1739" s="9" t="s">
        <v>74</v>
      </c>
      <c r="E1739" s="9" t="s">
        <v>39</v>
      </c>
      <c r="F1739" s="9" t="s">
        <v>112</v>
      </c>
      <c r="G1739" s="11" t="s">
        <v>10</v>
      </c>
      <c r="H1739" s="9">
        <v>1</v>
      </c>
      <c r="I1739" s="22">
        <f t="shared" si="39"/>
        <v>0.05</v>
      </c>
      <c r="J1739" s="9">
        <v>36</v>
      </c>
      <c r="T1739" s="5">
        <v>5</v>
      </c>
      <c r="U1739" s="9"/>
      <c r="W1739" s="5">
        <v>5</v>
      </c>
    </row>
    <row r="1740" spans="1:26" x14ac:dyDescent="0.25">
      <c r="A1740" s="7">
        <v>41612</v>
      </c>
      <c r="B1740" s="8">
        <v>1</v>
      </c>
      <c r="C1740" s="9" t="s">
        <v>48</v>
      </c>
      <c r="D1740" s="9" t="s">
        <v>74</v>
      </c>
      <c r="E1740" s="9" t="s">
        <v>39</v>
      </c>
      <c r="F1740" s="9" t="s">
        <v>112</v>
      </c>
      <c r="G1740" s="11" t="s">
        <v>10</v>
      </c>
      <c r="H1740" s="9">
        <v>1</v>
      </c>
      <c r="I1740" s="22">
        <f t="shared" si="39"/>
        <v>0.05</v>
      </c>
      <c r="J1740" s="9">
        <v>36</v>
      </c>
      <c r="T1740" s="5">
        <v>5</v>
      </c>
      <c r="U1740" s="9"/>
      <c r="W1740" s="5">
        <v>5</v>
      </c>
    </row>
    <row r="1741" spans="1:26" x14ac:dyDescent="0.25">
      <c r="A1741" s="7">
        <v>41612</v>
      </c>
      <c r="B1741" s="8">
        <v>1</v>
      </c>
      <c r="C1741" s="9" t="s">
        <v>48</v>
      </c>
      <c r="D1741" s="9" t="s">
        <v>74</v>
      </c>
      <c r="E1741" s="9" t="s">
        <v>39</v>
      </c>
      <c r="F1741" s="9" t="s">
        <v>112</v>
      </c>
      <c r="G1741" s="11" t="s">
        <v>10</v>
      </c>
      <c r="H1741" s="9">
        <v>1</v>
      </c>
      <c r="I1741" s="22">
        <f t="shared" si="39"/>
        <v>0.05</v>
      </c>
      <c r="J1741" s="9">
        <v>36</v>
      </c>
      <c r="T1741" s="5">
        <v>5</v>
      </c>
      <c r="U1741" s="9"/>
      <c r="W1741" s="5">
        <v>5</v>
      </c>
    </row>
    <row r="1742" spans="1:26" x14ac:dyDescent="0.25">
      <c r="A1742" s="7">
        <v>41612</v>
      </c>
      <c r="B1742" s="8">
        <v>1</v>
      </c>
      <c r="C1742" s="9" t="s">
        <v>48</v>
      </c>
      <c r="D1742" s="9" t="s">
        <v>74</v>
      </c>
      <c r="E1742" s="9" t="s">
        <v>39</v>
      </c>
      <c r="F1742" s="9" t="s">
        <v>112</v>
      </c>
      <c r="G1742" s="11" t="s">
        <v>10</v>
      </c>
      <c r="H1742" s="9">
        <v>1</v>
      </c>
      <c r="I1742" s="22">
        <f t="shared" si="39"/>
        <v>0.05</v>
      </c>
      <c r="J1742" s="9">
        <v>36</v>
      </c>
      <c r="T1742" s="5">
        <v>5</v>
      </c>
      <c r="U1742" s="9"/>
      <c r="W1742" s="5">
        <v>5</v>
      </c>
    </row>
    <row r="1743" spans="1:26" x14ac:dyDescent="0.25">
      <c r="A1743" s="7">
        <v>41612</v>
      </c>
      <c r="B1743" s="8">
        <v>1</v>
      </c>
      <c r="C1743" s="9" t="s">
        <v>48</v>
      </c>
      <c r="D1743" s="9" t="s">
        <v>74</v>
      </c>
      <c r="E1743" s="9" t="s">
        <v>39</v>
      </c>
      <c r="F1743" s="9" t="s">
        <v>112</v>
      </c>
      <c r="G1743" s="11" t="s">
        <v>10</v>
      </c>
      <c r="H1743" s="9">
        <v>1</v>
      </c>
      <c r="I1743" s="22">
        <f t="shared" si="39"/>
        <v>0.05</v>
      </c>
      <c r="J1743" s="9">
        <v>36</v>
      </c>
      <c r="T1743" s="5">
        <v>5</v>
      </c>
      <c r="U1743" s="9"/>
      <c r="W1743" s="5">
        <v>5</v>
      </c>
    </row>
    <row r="1744" spans="1:26" x14ac:dyDescent="0.25">
      <c r="A1744" s="7">
        <v>41612</v>
      </c>
      <c r="B1744" s="8">
        <v>1</v>
      </c>
      <c r="C1744" s="9" t="s">
        <v>48</v>
      </c>
      <c r="D1744" s="9" t="s">
        <v>74</v>
      </c>
      <c r="E1744" s="9" t="s">
        <v>39</v>
      </c>
      <c r="F1744" s="9" t="s">
        <v>112</v>
      </c>
      <c r="G1744" s="11" t="s">
        <v>10</v>
      </c>
      <c r="H1744" s="9">
        <v>1</v>
      </c>
      <c r="I1744" s="22">
        <f t="shared" si="39"/>
        <v>0.05</v>
      </c>
      <c r="J1744" s="9">
        <v>36</v>
      </c>
      <c r="T1744" s="5">
        <v>5</v>
      </c>
      <c r="U1744" s="9"/>
      <c r="W1744" s="5">
        <v>5</v>
      </c>
      <c r="Z1744" s="5">
        <f>Y1744*H1744</f>
        <v>0</v>
      </c>
    </row>
    <row r="1745" spans="1:42" x14ac:dyDescent="0.25">
      <c r="A1745" s="7">
        <v>41612</v>
      </c>
      <c r="B1745" s="8">
        <v>1</v>
      </c>
      <c r="C1745" s="9" t="s">
        <v>48</v>
      </c>
      <c r="D1745" s="9" t="s">
        <v>74</v>
      </c>
      <c r="E1745" s="9" t="s">
        <v>39</v>
      </c>
      <c r="F1745" s="9" t="s">
        <v>112</v>
      </c>
      <c r="G1745" s="11" t="s">
        <v>10</v>
      </c>
      <c r="H1745" s="9">
        <v>1</v>
      </c>
      <c r="I1745" s="22">
        <f t="shared" si="39"/>
        <v>0.05</v>
      </c>
      <c r="J1745" s="9">
        <v>36</v>
      </c>
      <c r="T1745" s="5">
        <v>6</v>
      </c>
      <c r="U1745" s="9"/>
      <c r="W1745" s="5">
        <v>6</v>
      </c>
    </row>
    <row r="1746" spans="1:42" x14ac:dyDescent="0.25">
      <c r="A1746" s="7">
        <v>41612</v>
      </c>
      <c r="B1746" s="8">
        <v>1</v>
      </c>
      <c r="C1746" s="9" t="s">
        <v>48</v>
      </c>
      <c r="D1746" s="9" t="s">
        <v>74</v>
      </c>
      <c r="E1746" s="9" t="s">
        <v>39</v>
      </c>
      <c r="F1746" s="9" t="s">
        <v>112</v>
      </c>
      <c r="G1746" s="11" t="s">
        <v>10</v>
      </c>
      <c r="H1746" s="9">
        <v>1</v>
      </c>
      <c r="I1746" s="22">
        <f t="shared" si="39"/>
        <v>0.05</v>
      </c>
      <c r="J1746" s="9">
        <v>36</v>
      </c>
      <c r="T1746" s="5">
        <v>6</v>
      </c>
      <c r="U1746" s="9"/>
      <c r="W1746" s="5">
        <v>6</v>
      </c>
      <c r="Z1746" s="5">
        <f>Y1746*H1746</f>
        <v>0</v>
      </c>
    </row>
    <row r="1747" spans="1:42" x14ac:dyDescent="0.25">
      <c r="A1747" s="7">
        <v>41612</v>
      </c>
      <c r="B1747" s="133">
        <v>1</v>
      </c>
      <c r="C1747" s="9" t="s">
        <v>48</v>
      </c>
      <c r="D1747" s="135" t="s">
        <v>74</v>
      </c>
      <c r="E1747" s="135" t="s">
        <v>39</v>
      </c>
      <c r="F1747" s="135" t="s">
        <v>112</v>
      </c>
      <c r="G1747" s="142" t="s">
        <v>10</v>
      </c>
      <c r="H1747" s="135">
        <v>1</v>
      </c>
      <c r="I1747" s="22">
        <f t="shared" si="39"/>
        <v>0.05</v>
      </c>
      <c r="J1747" s="9">
        <v>36</v>
      </c>
      <c r="Q1747" s="136"/>
      <c r="T1747" s="5">
        <v>11</v>
      </c>
      <c r="U1747" s="9"/>
      <c r="W1747" s="5">
        <v>11</v>
      </c>
      <c r="AD1747" s="47"/>
      <c r="AE1747" s="47"/>
      <c r="AF1747" s="47"/>
      <c r="AG1747" s="47"/>
      <c r="AH1747" s="47"/>
      <c r="AI1747" s="47"/>
      <c r="AJ1747" s="47"/>
      <c r="AK1747" s="47"/>
      <c r="AL1747" s="47"/>
      <c r="AM1747" s="47"/>
      <c r="AN1747" s="47"/>
      <c r="AO1747" s="47"/>
      <c r="AP1747" s="47"/>
    </row>
    <row r="1748" spans="1:42" x14ac:dyDescent="0.25">
      <c r="A1748" s="7">
        <v>41612</v>
      </c>
      <c r="B1748" s="8">
        <v>1</v>
      </c>
      <c r="C1748" s="9" t="s">
        <v>48</v>
      </c>
      <c r="D1748" s="9" t="s">
        <v>74</v>
      </c>
      <c r="E1748" s="9" t="s">
        <v>39</v>
      </c>
      <c r="F1748" s="9" t="s">
        <v>112</v>
      </c>
      <c r="G1748" s="11" t="s">
        <v>10</v>
      </c>
      <c r="H1748" s="9">
        <v>1</v>
      </c>
      <c r="I1748" s="22">
        <f t="shared" si="39"/>
        <v>0.05</v>
      </c>
      <c r="J1748" s="9">
        <v>36</v>
      </c>
      <c r="T1748" s="5">
        <v>11</v>
      </c>
      <c r="U1748" s="9"/>
      <c r="W1748" s="5">
        <v>11</v>
      </c>
      <c r="Z1748" s="5">
        <f>Y1748*H1748</f>
        <v>0</v>
      </c>
    </row>
    <row r="1749" spans="1:42" x14ac:dyDescent="0.25">
      <c r="A1749" s="7">
        <v>41612</v>
      </c>
      <c r="B1749" s="8">
        <v>1</v>
      </c>
      <c r="C1749" s="9" t="s">
        <v>48</v>
      </c>
      <c r="D1749" s="9" t="s">
        <v>74</v>
      </c>
      <c r="E1749" s="9" t="s">
        <v>39</v>
      </c>
      <c r="F1749" s="9" t="s">
        <v>112</v>
      </c>
      <c r="G1749" s="11" t="s">
        <v>10</v>
      </c>
      <c r="H1749" s="9">
        <v>1</v>
      </c>
      <c r="I1749" s="22">
        <f t="shared" si="39"/>
        <v>0.05</v>
      </c>
      <c r="J1749" s="9">
        <v>36</v>
      </c>
      <c r="T1749" s="5">
        <v>12</v>
      </c>
      <c r="U1749" s="9"/>
      <c r="W1749" s="5">
        <v>12</v>
      </c>
    </row>
    <row r="1750" spans="1:42" x14ac:dyDescent="0.25">
      <c r="A1750" s="7">
        <v>41612</v>
      </c>
      <c r="B1750" s="8">
        <v>1</v>
      </c>
      <c r="C1750" s="9" t="s">
        <v>48</v>
      </c>
      <c r="D1750" s="9" t="s">
        <v>74</v>
      </c>
      <c r="E1750" s="9" t="s">
        <v>39</v>
      </c>
      <c r="F1750" s="9" t="s">
        <v>112</v>
      </c>
      <c r="G1750" s="11" t="s">
        <v>10</v>
      </c>
      <c r="H1750" s="9">
        <v>1</v>
      </c>
      <c r="I1750" s="22">
        <f t="shared" si="39"/>
        <v>0.05</v>
      </c>
      <c r="J1750" s="9">
        <v>36</v>
      </c>
      <c r="T1750" s="5">
        <v>12</v>
      </c>
      <c r="U1750" s="9"/>
      <c r="W1750" s="5">
        <v>12</v>
      </c>
    </row>
    <row r="1751" spans="1:42" x14ac:dyDescent="0.25">
      <c r="A1751" s="7">
        <v>41612</v>
      </c>
      <c r="B1751" s="8">
        <v>1</v>
      </c>
      <c r="C1751" s="9" t="s">
        <v>48</v>
      </c>
      <c r="D1751" s="9" t="s">
        <v>74</v>
      </c>
      <c r="E1751" s="9" t="s">
        <v>39</v>
      </c>
      <c r="F1751" s="9" t="s">
        <v>112</v>
      </c>
      <c r="G1751" s="11" t="s">
        <v>10</v>
      </c>
      <c r="H1751" s="9">
        <v>1</v>
      </c>
      <c r="I1751" s="22">
        <f t="shared" si="39"/>
        <v>0.05</v>
      </c>
      <c r="J1751" s="9">
        <v>36</v>
      </c>
      <c r="T1751" s="5">
        <v>12</v>
      </c>
      <c r="U1751" s="9"/>
      <c r="W1751" s="5">
        <v>12</v>
      </c>
    </row>
    <row r="1752" spans="1:42" x14ac:dyDescent="0.25">
      <c r="A1752" s="7">
        <v>41612</v>
      </c>
      <c r="B1752" s="8">
        <v>1</v>
      </c>
      <c r="C1752" s="9" t="s">
        <v>48</v>
      </c>
      <c r="D1752" s="9" t="s">
        <v>74</v>
      </c>
      <c r="E1752" s="9" t="s">
        <v>39</v>
      </c>
      <c r="F1752" s="9" t="s">
        <v>112</v>
      </c>
      <c r="G1752" s="11" t="s">
        <v>10</v>
      </c>
      <c r="H1752" s="9">
        <v>1</v>
      </c>
      <c r="I1752" s="22">
        <f t="shared" si="39"/>
        <v>0.05</v>
      </c>
      <c r="J1752" s="9">
        <v>36</v>
      </c>
      <c r="T1752" s="5">
        <v>12</v>
      </c>
      <c r="U1752" s="9"/>
      <c r="W1752" s="5">
        <v>12</v>
      </c>
    </row>
    <row r="1753" spans="1:42" x14ac:dyDescent="0.25">
      <c r="A1753" s="7">
        <v>41612</v>
      </c>
      <c r="B1753" s="8">
        <v>1</v>
      </c>
      <c r="C1753" s="9" t="s">
        <v>48</v>
      </c>
      <c r="D1753" s="9" t="s">
        <v>74</v>
      </c>
      <c r="E1753" s="9" t="s">
        <v>39</v>
      </c>
      <c r="F1753" s="9" t="s">
        <v>112</v>
      </c>
      <c r="G1753" s="11" t="s">
        <v>10</v>
      </c>
      <c r="H1753" s="9">
        <v>1</v>
      </c>
      <c r="I1753" s="22">
        <f t="shared" si="39"/>
        <v>0.05</v>
      </c>
      <c r="J1753" s="9">
        <v>36</v>
      </c>
      <c r="T1753" s="5">
        <v>12</v>
      </c>
      <c r="U1753" s="9"/>
      <c r="W1753" s="5">
        <v>12</v>
      </c>
    </row>
    <row r="1754" spans="1:42" x14ac:dyDescent="0.25">
      <c r="A1754" s="7">
        <v>41612</v>
      </c>
      <c r="B1754" s="8">
        <v>1</v>
      </c>
      <c r="C1754" s="9" t="s">
        <v>48</v>
      </c>
      <c r="D1754" s="9" t="s">
        <v>74</v>
      </c>
      <c r="E1754" s="9" t="s">
        <v>39</v>
      </c>
      <c r="F1754" s="9" t="s">
        <v>112</v>
      </c>
      <c r="G1754" s="11" t="s">
        <v>10</v>
      </c>
      <c r="H1754" s="9">
        <v>1</v>
      </c>
      <c r="I1754" s="22">
        <f t="shared" si="39"/>
        <v>0.05</v>
      </c>
      <c r="J1754" s="9">
        <v>36</v>
      </c>
      <c r="T1754" s="5">
        <v>12</v>
      </c>
      <c r="U1754" s="9"/>
      <c r="W1754" s="5">
        <v>12</v>
      </c>
      <c r="Z1754" s="5">
        <f>Y1754*H1754</f>
        <v>0</v>
      </c>
    </row>
    <row r="1755" spans="1:42" x14ac:dyDescent="0.25">
      <c r="A1755" s="7">
        <v>41612</v>
      </c>
      <c r="B1755" s="8">
        <v>1</v>
      </c>
      <c r="C1755" s="9" t="s">
        <v>48</v>
      </c>
      <c r="D1755" s="9" t="s">
        <v>74</v>
      </c>
      <c r="E1755" s="9" t="s">
        <v>39</v>
      </c>
      <c r="F1755" s="9" t="s">
        <v>112</v>
      </c>
      <c r="G1755" s="11" t="s">
        <v>10</v>
      </c>
      <c r="H1755" s="9">
        <v>1</v>
      </c>
      <c r="I1755" s="22">
        <f t="shared" si="39"/>
        <v>0.05</v>
      </c>
      <c r="J1755" s="9">
        <v>36</v>
      </c>
      <c r="T1755" s="5">
        <v>15</v>
      </c>
      <c r="U1755" s="9"/>
      <c r="W1755" s="5">
        <v>15</v>
      </c>
      <c r="Z1755" s="5">
        <f>Y1755*H1755</f>
        <v>0</v>
      </c>
      <c r="AC1755" s="47"/>
    </row>
    <row r="1756" spans="1:42" x14ac:dyDescent="0.25">
      <c r="A1756" s="7">
        <v>41612</v>
      </c>
      <c r="B1756" s="8">
        <v>1</v>
      </c>
      <c r="C1756" s="9" t="s">
        <v>48</v>
      </c>
      <c r="D1756" s="9" t="s">
        <v>74</v>
      </c>
      <c r="E1756" s="9" t="s">
        <v>39</v>
      </c>
      <c r="F1756" s="9" t="s">
        <v>112</v>
      </c>
      <c r="G1756" s="11" t="s">
        <v>10</v>
      </c>
      <c r="H1756" s="9">
        <v>1</v>
      </c>
      <c r="I1756" s="22">
        <f t="shared" si="39"/>
        <v>0.05</v>
      </c>
      <c r="J1756" s="9">
        <v>36</v>
      </c>
      <c r="T1756" s="5">
        <v>7</v>
      </c>
      <c r="U1756" s="9"/>
      <c r="W1756" s="5">
        <v>7</v>
      </c>
      <c r="Z1756" s="5">
        <f>Y1756*H1756</f>
        <v>0</v>
      </c>
    </row>
    <row r="1757" spans="1:42" x14ac:dyDescent="0.25">
      <c r="A1757" s="7">
        <v>41612</v>
      </c>
      <c r="B1757" s="8">
        <v>1</v>
      </c>
      <c r="C1757" s="9" t="s">
        <v>48</v>
      </c>
      <c r="D1757" s="9" t="s">
        <v>74</v>
      </c>
      <c r="E1757" s="9" t="s">
        <v>39</v>
      </c>
      <c r="F1757" s="9" t="s">
        <v>112</v>
      </c>
      <c r="G1757" s="11" t="s">
        <v>10</v>
      </c>
      <c r="H1757" s="9">
        <v>1</v>
      </c>
      <c r="I1757" s="22">
        <f t="shared" si="39"/>
        <v>0.05</v>
      </c>
      <c r="J1757" s="9">
        <v>36</v>
      </c>
      <c r="T1757" s="5">
        <v>8</v>
      </c>
      <c r="U1757" s="9"/>
      <c r="W1757" s="5">
        <v>8</v>
      </c>
    </row>
    <row r="1758" spans="1:42" x14ac:dyDescent="0.25">
      <c r="A1758" s="7">
        <v>41612</v>
      </c>
      <c r="B1758" s="8">
        <v>1</v>
      </c>
      <c r="C1758" s="9" t="s">
        <v>48</v>
      </c>
      <c r="D1758" s="9" t="s">
        <v>74</v>
      </c>
      <c r="E1758" s="9" t="s">
        <v>39</v>
      </c>
      <c r="F1758" s="9" t="s">
        <v>112</v>
      </c>
      <c r="G1758" s="11" t="s">
        <v>10</v>
      </c>
      <c r="H1758" s="9">
        <v>1</v>
      </c>
      <c r="I1758" s="22">
        <f t="shared" si="39"/>
        <v>0.05</v>
      </c>
      <c r="J1758" s="9">
        <v>36</v>
      </c>
      <c r="T1758" s="5">
        <v>8</v>
      </c>
      <c r="U1758" s="9"/>
      <c r="W1758" s="5">
        <v>8</v>
      </c>
      <c r="Z1758" s="5">
        <f>Y1758*H1758</f>
        <v>0</v>
      </c>
    </row>
    <row r="1759" spans="1:42" x14ac:dyDescent="0.25">
      <c r="A1759" s="7">
        <v>41612</v>
      </c>
      <c r="B1759" s="8">
        <v>1</v>
      </c>
      <c r="C1759" s="9" t="s">
        <v>48</v>
      </c>
      <c r="D1759" s="9" t="s">
        <v>74</v>
      </c>
      <c r="E1759" s="9" t="s">
        <v>39</v>
      </c>
      <c r="F1759" s="9" t="s">
        <v>112</v>
      </c>
      <c r="G1759" s="11" t="s">
        <v>318</v>
      </c>
      <c r="H1759" s="9">
        <v>1</v>
      </c>
      <c r="I1759" s="22">
        <f t="shared" si="39"/>
        <v>0.05</v>
      </c>
      <c r="J1759" s="9">
        <v>36</v>
      </c>
      <c r="T1759" s="5">
        <v>3</v>
      </c>
      <c r="U1759" s="9"/>
      <c r="W1759" s="5">
        <v>3</v>
      </c>
      <c r="Z1759" s="5">
        <f>Y1759*H1759</f>
        <v>0</v>
      </c>
    </row>
    <row r="1760" spans="1:42" x14ac:dyDescent="0.25">
      <c r="A1760" s="7">
        <v>41612</v>
      </c>
      <c r="B1760" s="8">
        <v>1</v>
      </c>
      <c r="C1760" s="9" t="s">
        <v>48</v>
      </c>
      <c r="D1760" s="9" t="s">
        <v>74</v>
      </c>
      <c r="E1760" s="9" t="s">
        <v>39</v>
      </c>
      <c r="F1760" s="9" t="s">
        <v>112</v>
      </c>
      <c r="G1760" s="11" t="s">
        <v>3</v>
      </c>
      <c r="H1760" s="9">
        <v>1</v>
      </c>
      <c r="I1760" s="22">
        <f t="shared" si="39"/>
        <v>0.05</v>
      </c>
      <c r="J1760" s="9">
        <v>36</v>
      </c>
      <c r="T1760" s="5">
        <v>4</v>
      </c>
      <c r="U1760" s="9"/>
      <c r="W1760" s="5">
        <v>4</v>
      </c>
    </row>
    <row r="1761" spans="1:42" x14ac:dyDescent="0.25">
      <c r="A1761" s="7">
        <v>41612</v>
      </c>
      <c r="B1761" s="8">
        <v>1</v>
      </c>
      <c r="C1761" s="9" t="s">
        <v>48</v>
      </c>
      <c r="D1761" s="9" t="s">
        <v>74</v>
      </c>
      <c r="E1761" s="9" t="s">
        <v>39</v>
      </c>
      <c r="F1761" s="9" t="s">
        <v>112</v>
      </c>
      <c r="G1761" s="11" t="s">
        <v>3</v>
      </c>
      <c r="H1761" s="9">
        <v>1</v>
      </c>
      <c r="I1761" s="22">
        <f t="shared" si="39"/>
        <v>0.05</v>
      </c>
      <c r="J1761" s="9">
        <v>36</v>
      </c>
      <c r="T1761" s="5">
        <v>4</v>
      </c>
      <c r="U1761" s="9"/>
      <c r="W1761" s="5">
        <v>4</v>
      </c>
      <c r="Z1761" s="5">
        <f t="shared" ref="Z1761:Z1774" si="40">Y1761*H1761</f>
        <v>0</v>
      </c>
    </row>
    <row r="1762" spans="1:42" x14ac:dyDescent="0.25">
      <c r="A1762" s="7">
        <v>41612</v>
      </c>
      <c r="B1762" s="8">
        <v>1</v>
      </c>
      <c r="C1762" s="9" t="s">
        <v>48</v>
      </c>
      <c r="D1762" s="9" t="s">
        <v>74</v>
      </c>
      <c r="E1762" s="9" t="s">
        <v>39</v>
      </c>
      <c r="F1762" s="9" t="s">
        <v>112</v>
      </c>
      <c r="G1762" s="11" t="s">
        <v>11</v>
      </c>
      <c r="H1762" s="9">
        <v>1</v>
      </c>
      <c r="I1762" s="22">
        <f t="shared" si="39"/>
        <v>0.05</v>
      </c>
      <c r="J1762" s="9">
        <v>36</v>
      </c>
      <c r="T1762" s="5">
        <v>45</v>
      </c>
      <c r="U1762" s="9"/>
      <c r="W1762" s="5">
        <v>45</v>
      </c>
      <c r="Z1762" s="5">
        <f t="shared" si="40"/>
        <v>0</v>
      </c>
    </row>
    <row r="1763" spans="1:42" x14ac:dyDescent="0.25">
      <c r="A1763" s="7">
        <v>41612</v>
      </c>
      <c r="B1763" s="8">
        <v>1</v>
      </c>
      <c r="C1763" s="9" t="s">
        <v>48</v>
      </c>
      <c r="D1763" s="9" t="s">
        <v>74</v>
      </c>
      <c r="E1763" s="9" t="s">
        <v>39</v>
      </c>
      <c r="F1763" s="9" t="s">
        <v>112</v>
      </c>
      <c r="G1763" s="11" t="s">
        <v>76</v>
      </c>
      <c r="H1763" s="9">
        <v>1</v>
      </c>
      <c r="I1763" s="22">
        <f t="shared" si="39"/>
        <v>0.05</v>
      </c>
      <c r="J1763" s="9">
        <v>36</v>
      </c>
      <c r="T1763" s="5">
        <v>6</v>
      </c>
      <c r="U1763" s="9"/>
      <c r="W1763" s="5">
        <v>6</v>
      </c>
      <c r="Z1763" s="5">
        <f t="shared" si="40"/>
        <v>0</v>
      </c>
    </row>
    <row r="1764" spans="1:42" x14ac:dyDescent="0.25">
      <c r="A1764" s="7">
        <v>41612</v>
      </c>
      <c r="B1764" s="8">
        <v>1</v>
      </c>
      <c r="C1764" s="9" t="s">
        <v>48</v>
      </c>
      <c r="D1764" s="9" t="s">
        <v>74</v>
      </c>
      <c r="E1764" s="9" t="s">
        <v>39</v>
      </c>
      <c r="F1764" s="9" t="s">
        <v>112</v>
      </c>
      <c r="G1764" s="11" t="s">
        <v>16</v>
      </c>
      <c r="H1764" s="9">
        <v>1</v>
      </c>
      <c r="I1764" s="22">
        <f t="shared" si="39"/>
        <v>0.05</v>
      </c>
      <c r="J1764" s="9">
        <v>36</v>
      </c>
      <c r="T1764" s="5">
        <v>8</v>
      </c>
      <c r="U1764" s="9"/>
      <c r="W1764" s="5">
        <v>8</v>
      </c>
      <c r="Z1764" s="5">
        <f t="shared" si="40"/>
        <v>0</v>
      </c>
    </row>
    <row r="1765" spans="1:42" x14ac:dyDescent="0.25">
      <c r="A1765" s="7">
        <v>41612</v>
      </c>
      <c r="B1765" s="133">
        <v>1</v>
      </c>
      <c r="C1765" s="9" t="s">
        <v>48</v>
      </c>
      <c r="D1765" s="135" t="s">
        <v>77</v>
      </c>
      <c r="E1765" s="136" t="s">
        <v>39</v>
      </c>
      <c r="F1765" s="135" t="s">
        <v>112</v>
      </c>
      <c r="G1765" s="140" t="s">
        <v>10</v>
      </c>
      <c r="H1765" s="136">
        <v>1</v>
      </c>
      <c r="I1765" s="22">
        <f t="shared" si="39"/>
        <v>0.05</v>
      </c>
      <c r="J1765" s="9">
        <v>36</v>
      </c>
      <c r="P1765" s="5" t="s">
        <v>4</v>
      </c>
      <c r="Q1765" s="136">
        <v>1</v>
      </c>
      <c r="R1765" s="5" t="s">
        <v>319</v>
      </c>
      <c r="S1765" s="5" t="s">
        <v>5</v>
      </c>
      <c r="T1765" s="5">
        <v>15</v>
      </c>
      <c r="W1765" s="5">
        <v>15</v>
      </c>
      <c r="Y1765" s="5">
        <v>0</v>
      </c>
      <c r="Z1765" s="5">
        <f t="shared" si="40"/>
        <v>0</v>
      </c>
      <c r="AC1765" s="47">
        <v>0</v>
      </c>
      <c r="AD1765" s="47"/>
      <c r="AE1765" s="47"/>
      <c r="AF1765" s="47"/>
      <c r="AG1765" s="47"/>
      <c r="AH1765" s="47"/>
      <c r="AI1765" s="47"/>
      <c r="AJ1765" s="47"/>
      <c r="AK1765" s="47"/>
      <c r="AL1765" s="47"/>
      <c r="AM1765" s="47"/>
      <c r="AN1765" s="47"/>
      <c r="AO1765" s="47"/>
      <c r="AP1765" s="47"/>
    </row>
    <row r="1766" spans="1:42" x14ac:dyDescent="0.25">
      <c r="A1766" s="7">
        <v>41612</v>
      </c>
      <c r="B1766" s="8">
        <v>1</v>
      </c>
      <c r="C1766" s="9" t="s">
        <v>48</v>
      </c>
      <c r="D1766" s="9" t="s">
        <v>77</v>
      </c>
      <c r="E1766" s="5" t="s">
        <v>39</v>
      </c>
      <c r="F1766" s="9" t="s">
        <v>112</v>
      </c>
      <c r="G1766" s="13" t="s">
        <v>10</v>
      </c>
      <c r="H1766" s="5">
        <v>1</v>
      </c>
      <c r="I1766" s="22">
        <f t="shared" si="39"/>
        <v>0.05</v>
      </c>
      <c r="J1766" s="9">
        <v>36</v>
      </c>
      <c r="P1766" s="5" t="s">
        <v>4</v>
      </c>
      <c r="Q1766" s="5">
        <v>2</v>
      </c>
      <c r="R1766" s="5" t="s">
        <v>320</v>
      </c>
      <c r="S1766" s="5" t="s">
        <v>36</v>
      </c>
      <c r="T1766" s="5">
        <v>12</v>
      </c>
      <c r="W1766" s="5">
        <v>12</v>
      </c>
      <c r="Y1766" s="5">
        <v>0</v>
      </c>
      <c r="Z1766" s="5">
        <f t="shared" si="40"/>
        <v>0</v>
      </c>
      <c r="AC1766" s="6">
        <v>0</v>
      </c>
    </row>
    <row r="1767" spans="1:42" x14ac:dyDescent="0.25">
      <c r="A1767" s="7">
        <v>41612</v>
      </c>
      <c r="B1767" s="8">
        <v>1</v>
      </c>
      <c r="C1767" s="9" t="s">
        <v>48</v>
      </c>
      <c r="D1767" s="9" t="s">
        <v>77</v>
      </c>
      <c r="E1767" s="5" t="s">
        <v>39</v>
      </c>
      <c r="F1767" s="9" t="s">
        <v>112</v>
      </c>
      <c r="G1767" s="13" t="s">
        <v>11</v>
      </c>
      <c r="H1767" s="5">
        <v>1</v>
      </c>
      <c r="I1767" s="22">
        <f t="shared" si="39"/>
        <v>0.05</v>
      </c>
      <c r="J1767" s="9">
        <v>36</v>
      </c>
      <c r="P1767" s="5" t="s">
        <v>4</v>
      </c>
      <c r="Q1767" s="5">
        <v>3</v>
      </c>
      <c r="R1767" s="5" t="s">
        <v>321</v>
      </c>
      <c r="S1767" s="5" t="s">
        <v>5</v>
      </c>
      <c r="T1767" s="5">
        <v>22</v>
      </c>
      <c r="W1767" s="5">
        <v>22</v>
      </c>
      <c r="Y1767" s="5">
        <v>0</v>
      </c>
      <c r="Z1767" s="5">
        <f t="shared" si="40"/>
        <v>0</v>
      </c>
      <c r="AB1767" s="5" t="s">
        <v>54</v>
      </c>
      <c r="AC1767" s="6">
        <v>0</v>
      </c>
    </row>
    <row r="1768" spans="1:42" x14ac:dyDescent="0.25">
      <c r="A1768" s="7">
        <v>41612</v>
      </c>
      <c r="B1768" s="8">
        <v>1</v>
      </c>
      <c r="C1768" s="9" t="s">
        <v>48</v>
      </c>
      <c r="D1768" s="9" t="s">
        <v>77</v>
      </c>
      <c r="E1768" s="5" t="s">
        <v>39</v>
      </c>
      <c r="F1768" s="9" t="s">
        <v>112</v>
      </c>
      <c r="G1768" s="13" t="s">
        <v>10</v>
      </c>
      <c r="H1768" s="5">
        <v>1</v>
      </c>
      <c r="I1768" s="22">
        <f t="shared" si="39"/>
        <v>0.05</v>
      </c>
      <c r="J1768" s="9">
        <v>36</v>
      </c>
      <c r="P1768" s="5" t="s">
        <v>4</v>
      </c>
      <c r="Q1768" s="5">
        <v>4</v>
      </c>
      <c r="R1768" s="5" t="s">
        <v>322</v>
      </c>
      <c r="S1768" s="5" t="s">
        <v>8</v>
      </c>
      <c r="T1768" s="5">
        <v>15</v>
      </c>
      <c r="W1768" s="5">
        <v>15</v>
      </c>
      <c r="Y1768" s="5">
        <v>1</v>
      </c>
      <c r="Z1768" s="5">
        <f t="shared" si="40"/>
        <v>1</v>
      </c>
      <c r="AA1768" s="5" t="s">
        <v>14</v>
      </c>
      <c r="AB1768" s="5" t="s">
        <v>75</v>
      </c>
      <c r="AC1768" s="6">
        <v>1</v>
      </c>
      <c r="AD1768" s="6" t="s">
        <v>14</v>
      </c>
    </row>
    <row r="1769" spans="1:42" x14ac:dyDescent="0.25">
      <c r="A1769" s="7">
        <v>41612</v>
      </c>
      <c r="B1769" s="8">
        <v>1</v>
      </c>
      <c r="C1769" s="9" t="s">
        <v>48</v>
      </c>
      <c r="D1769" s="9" t="s">
        <v>77</v>
      </c>
      <c r="E1769" s="5" t="s">
        <v>39</v>
      </c>
      <c r="F1769" s="9" t="s">
        <v>112</v>
      </c>
      <c r="G1769" s="13" t="s">
        <v>9</v>
      </c>
      <c r="H1769" s="5">
        <v>1</v>
      </c>
      <c r="I1769" s="22">
        <f t="shared" si="39"/>
        <v>0.05</v>
      </c>
      <c r="J1769" s="9">
        <v>36</v>
      </c>
      <c r="P1769" s="5" t="s">
        <v>4</v>
      </c>
      <c r="Q1769" s="5">
        <v>5</v>
      </c>
      <c r="R1769" s="5" t="s">
        <v>323</v>
      </c>
      <c r="S1769" s="5" t="s">
        <v>5</v>
      </c>
      <c r="T1769" s="5">
        <v>16</v>
      </c>
      <c r="W1769" s="5">
        <v>16</v>
      </c>
      <c r="Y1769" s="5">
        <v>0</v>
      </c>
      <c r="Z1769" s="5">
        <f t="shared" si="40"/>
        <v>0</v>
      </c>
      <c r="AC1769" s="6">
        <v>1</v>
      </c>
      <c r="AD1769" s="6" t="s">
        <v>252</v>
      </c>
    </row>
    <row r="1770" spans="1:42" x14ac:dyDescent="0.25">
      <c r="A1770" s="7">
        <v>41612</v>
      </c>
      <c r="B1770" s="8">
        <v>1</v>
      </c>
      <c r="C1770" s="9" t="s">
        <v>48</v>
      </c>
      <c r="D1770" s="9" t="s">
        <v>77</v>
      </c>
      <c r="E1770" s="5" t="s">
        <v>39</v>
      </c>
      <c r="F1770" s="9" t="s">
        <v>112</v>
      </c>
      <c r="G1770" s="13" t="s">
        <v>10</v>
      </c>
      <c r="H1770" s="5">
        <v>1</v>
      </c>
      <c r="I1770" s="22">
        <f t="shared" si="39"/>
        <v>0.05</v>
      </c>
      <c r="J1770" s="9">
        <v>36</v>
      </c>
      <c r="P1770" s="5" t="s">
        <v>4</v>
      </c>
      <c r="Q1770" s="5">
        <v>6</v>
      </c>
      <c r="R1770" s="5">
        <v>15</v>
      </c>
      <c r="S1770" s="5" t="s">
        <v>5</v>
      </c>
      <c r="T1770" s="5">
        <v>20</v>
      </c>
      <c r="W1770" s="5">
        <v>20</v>
      </c>
      <c r="Y1770" s="5">
        <v>1</v>
      </c>
      <c r="Z1770" s="5">
        <f t="shared" si="40"/>
        <v>1</v>
      </c>
      <c r="AA1770" s="5" t="s">
        <v>79</v>
      </c>
      <c r="AB1770" s="5" t="s">
        <v>80</v>
      </c>
      <c r="AC1770" s="6">
        <v>1</v>
      </c>
      <c r="AD1770" s="6" t="s">
        <v>251</v>
      </c>
    </row>
    <row r="1771" spans="1:42" x14ac:dyDescent="0.25">
      <c r="A1771" s="7">
        <v>41612</v>
      </c>
      <c r="B1771" s="8">
        <v>1</v>
      </c>
      <c r="C1771" s="9" t="s">
        <v>48</v>
      </c>
      <c r="D1771" s="9" t="s">
        <v>77</v>
      </c>
      <c r="E1771" s="5" t="s">
        <v>39</v>
      </c>
      <c r="F1771" s="9" t="s">
        <v>112</v>
      </c>
      <c r="G1771" s="13" t="s">
        <v>7</v>
      </c>
      <c r="H1771" s="5">
        <v>1</v>
      </c>
      <c r="I1771" s="22">
        <f t="shared" si="39"/>
        <v>0.05</v>
      </c>
      <c r="J1771" s="9">
        <v>36</v>
      </c>
      <c r="P1771" s="5" t="s">
        <v>4</v>
      </c>
      <c r="Q1771" s="5">
        <v>7</v>
      </c>
      <c r="R1771" s="5" t="s">
        <v>324</v>
      </c>
      <c r="S1771" s="5" t="s">
        <v>5</v>
      </c>
      <c r="T1771" s="5">
        <v>10</v>
      </c>
      <c r="W1771" s="5">
        <v>10</v>
      </c>
      <c r="Y1771" s="5">
        <v>0</v>
      </c>
      <c r="Z1771" s="5">
        <f t="shared" si="40"/>
        <v>0</v>
      </c>
      <c r="AC1771" s="6">
        <v>1</v>
      </c>
      <c r="AD1771" s="6" t="s">
        <v>252</v>
      </c>
    </row>
    <row r="1772" spans="1:42" x14ac:dyDescent="0.25">
      <c r="A1772" s="7">
        <v>41612</v>
      </c>
      <c r="B1772" s="8">
        <v>1</v>
      </c>
      <c r="C1772" s="9" t="s">
        <v>48</v>
      </c>
      <c r="D1772" s="9" t="s">
        <v>77</v>
      </c>
      <c r="E1772" s="5" t="s">
        <v>39</v>
      </c>
      <c r="F1772" s="9" t="s">
        <v>112</v>
      </c>
      <c r="G1772" s="13" t="s">
        <v>9</v>
      </c>
      <c r="H1772" s="5">
        <v>1</v>
      </c>
      <c r="I1772" s="22">
        <f t="shared" si="39"/>
        <v>0.05</v>
      </c>
      <c r="J1772" s="9">
        <v>36</v>
      </c>
      <c r="P1772" s="5" t="s">
        <v>4</v>
      </c>
      <c r="Q1772" s="5">
        <v>8</v>
      </c>
      <c r="R1772" s="5">
        <v>17</v>
      </c>
      <c r="S1772" s="5" t="s">
        <v>8</v>
      </c>
      <c r="T1772" s="5">
        <v>11</v>
      </c>
      <c r="W1772" s="5">
        <v>11</v>
      </c>
      <c r="Y1772" s="5">
        <v>0</v>
      </c>
      <c r="Z1772" s="5">
        <f t="shared" si="40"/>
        <v>0</v>
      </c>
      <c r="AC1772" s="6">
        <v>1</v>
      </c>
      <c r="AD1772" s="6" t="s">
        <v>127</v>
      </c>
    </row>
    <row r="1773" spans="1:42" x14ac:dyDescent="0.25">
      <c r="A1773" s="7">
        <v>41612</v>
      </c>
      <c r="B1773" s="8">
        <v>1</v>
      </c>
      <c r="C1773" s="9" t="s">
        <v>48</v>
      </c>
      <c r="D1773" s="9" t="s">
        <v>77</v>
      </c>
      <c r="E1773" s="5" t="s">
        <v>39</v>
      </c>
      <c r="F1773" s="9" t="s">
        <v>112</v>
      </c>
      <c r="G1773" s="13" t="s">
        <v>17</v>
      </c>
      <c r="H1773" s="5">
        <v>1</v>
      </c>
      <c r="I1773" s="22">
        <f t="shared" si="39"/>
        <v>0.05</v>
      </c>
      <c r="J1773" s="9">
        <v>36</v>
      </c>
      <c r="P1773" s="5" t="s">
        <v>55</v>
      </c>
      <c r="T1773" s="5">
        <v>5</v>
      </c>
      <c r="W1773" s="5">
        <v>5</v>
      </c>
      <c r="Z1773" s="5">
        <f t="shared" si="40"/>
        <v>0</v>
      </c>
    </row>
    <row r="1774" spans="1:42" x14ac:dyDescent="0.25">
      <c r="A1774" s="7">
        <v>41612</v>
      </c>
      <c r="B1774" s="8">
        <v>1</v>
      </c>
      <c r="C1774" s="9" t="s">
        <v>48</v>
      </c>
      <c r="D1774" s="9" t="s">
        <v>77</v>
      </c>
      <c r="E1774" s="5" t="s">
        <v>39</v>
      </c>
      <c r="F1774" s="9" t="s">
        <v>112</v>
      </c>
      <c r="G1774" s="13" t="s">
        <v>7</v>
      </c>
      <c r="H1774" s="5">
        <v>1</v>
      </c>
      <c r="I1774" s="22">
        <f t="shared" si="39"/>
        <v>0.05</v>
      </c>
      <c r="J1774" s="9">
        <v>36</v>
      </c>
      <c r="P1774" s="5" t="s">
        <v>55</v>
      </c>
      <c r="T1774" s="5">
        <v>3</v>
      </c>
      <c r="W1774" s="5">
        <v>3</v>
      </c>
      <c r="Z1774" s="5">
        <f t="shared" si="40"/>
        <v>0</v>
      </c>
    </row>
    <row r="1775" spans="1:42" x14ac:dyDescent="0.25">
      <c r="A1775" s="7">
        <v>41612</v>
      </c>
      <c r="B1775" s="8">
        <v>1</v>
      </c>
      <c r="C1775" s="9" t="s">
        <v>48</v>
      </c>
      <c r="D1775" s="9" t="s">
        <v>77</v>
      </c>
      <c r="E1775" s="5" t="s">
        <v>39</v>
      </c>
      <c r="F1775" s="9" t="s">
        <v>112</v>
      </c>
      <c r="G1775" s="13" t="s">
        <v>56</v>
      </c>
      <c r="H1775" s="5">
        <v>1</v>
      </c>
      <c r="I1775" s="22">
        <f t="shared" si="39"/>
        <v>0.05</v>
      </c>
      <c r="J1775" s="9">
        <v>36</v>
      </c>
      <c r="T1775" s="5">
        <v>3</v>
      </c>
      <c r="W1775" s="5">
        <v>3</v>
      </c>
    </row>
    <row r="1776" spans="1:42" x14ac:dyDescent="0.25">
      <c r="A1776" s="7">
        <v>41612</v>
      </c>
      <c r="B1776" s="8">
        <v>1</v>
      </c>
      <c r="C1776" s="9" t="s">
        <v>48</v>
      </c>
      <c r="D1776" s="9" t="s">
        <v>77</v>
      </c>
      <c r="E1776" s="5" t="s">
        <v>39</v>
      </c>
      <c r="F1776" s="9" t="s">
        <v>112</v>
      </c>
      <c r="G1776" s="13" t="s">
        <v>56</v>
      </c>
      <c r="H1776" s="5">
        <v>1</v>
      </c>
      <c r="I1776" s="22">
        <f t="shared" si="39"/>
        <v>0.05</v>
      </c>
      <c r="J1776" s="9">
        <v>36</v>
      </c>
      <c r="T1776" s="5">
        <v>3</v>
      </c>
      <c r="W1776" s="5">
        <v>3</v>
      </c>
    </row>
    <row r="1777" spans="1:26" x14ac:dyDescent="0.25">
      <c r="A1777" s="7">
        <v>41612</v>
      </c>
      <c r="B1777" s="8">
        <v>1</v>
      </c>
      <c r="C1777" s="9" t="s">
        <v>48</v>
      </c>
      <c r="D1777" s="9" t="s">
        <v>77</v>
      </c>
      <c r="E1777" s="5" t="s">
        <v>39</v>
      </c>
      <c r="F1777" s="9" t="s">
        <v>112</v>
      </c>
      <c r="G1777" s="13" t="s">
        <v>56</v>
      </c>
      <c r="H1777" s="5">
        <v>1</v>
      </c>
      <c r="I1777" s="22">
        <f t="shared" si="39"/>
        <v>0.05</v>
      </c>
      <c r="J1777" s="9">
        <v>36</v>
      </c>
      <c r="P1777" s="5" t="s">
        <v>55</v>
      </c>
      <c r="T1777" s="5">
        <v>3</v>
      </c>
      <c r="W1777" s="5">
        <v>3</v>
      </c>
      <c r="Z1777" s="5">
        <f>Y1777*H1777</f>
        <v>0</v>
      </c>
    </row>
    <row r="1778" spans="1:26" x14ac:dyDescent="0.25">
      <c r="A1778" s="7">
        <v>41612</v>
      </c>
      <c r="B1778" s="8">
        <v>1</v>
      </c>
      <c r="C1778" s="9" t="s">
        <v>48</v>
      </c>
      <c r="D1778" s="9" t="s">
        <v>77</v>
      </c>
      <c r="E1778" s="5" t="s">
        <v>39</v>
      </c>
      <c r="F1778" s="9" t="s">
        <v>112</v>
      </c>
      <c r="G1778" s="13" t="s">
        <v>56</v>
      </c>
      <c r="H1778" s="5">
        <v>1</v>
      </c>
      <c r="I1778" s="22">
        <f t="shared" si="39"/>
        <v>0.05</v>
      </c>
      <c r="J1778" s="9">
        <v>36</v>
      </c>
      <c r="T1778" s="5">
        <v>4</v>
      </c>
      <c r="W1778" s="5">
        <v>4</v>
      </c>
    </row>
    <row r="1779" spans="1:26" x14ac:dyDescent="0.25">
      <c r="A1779" s="7">
        <v>41612</v>
      </c>
      <c r="B1779" s="8">
        <v>1</v>
      </c>
      <c r="C1779" s="9" t="s">
        <v>48</v>
      </c>
      <c r="D1779" s="9" t="s">
        <v>77</v>
      </c>
      <c r="E1779" s="5" t="s">
        <v>39</v>
      </c>
      <c r="F1779" s="9" t="s">
        <v>112</v>
      </c>
      <c r="G1779" s="13" t="s">
        <v>56</v>
      </c>
      <c r="H1779" s="5">
        <v>1</v>
      </c>
      <c r="I1779" s="22">
        <f t="shared" si="39"/>
        <v>0.05</v>
      </c>
      <c r="J1779" s="9">
        <v>36</v>
      </c>
      <c r="T1779" s="5">
        <v>4</v>
      </c>
      <c r="W1779" s="5">
        <v>4</v>
      </c>
    </row>
    <row r="1780" spans="1:26" x14ac:dyDescent="0.25">
      <c r="A1780" s="7">
        <v>41612</v>
      </c>
      <c r="B1780" s="8">
        <v>1</v>
      </c>
      <c r="C1780" s="9" t="s">
        <v>48</v>
      </c>
      <c r="D1780" s="9" t="s">
        <v>77</v>
      </c>
      <c r="E1780" s="5" t="s">
        <v>39</v>
      </c>
      <c r="F1780" s="9" t="s">
        <v>112</v>
      </c>
      <c r="G1780" s="13" t="s">
        <v>56</v>
      </c>
      <c r="H1780" s="5">
        <v>1</v>
      </c>
      <c r="I1780" s="22">
        <f t="shared" si="39"/>
        <v>0.05</v>
      </c>
      <c r="J1780" s="9">
        <v>36</v>
      </c>
      <c r="P1780" s="5" t="s">
        <v>55</v>
      </c>
      <c r="T1780" s="5">
        <v>4</v>
      </c>
      <c r="W1780" s="5">
        <v>4</v>
      </c>
      <c r="Z1780" s="5">
        <f>Y1780*H1780</f>
        <v>0</v>
      </c>
    </row>
    <row r="1781" spans="1:26" x14ac:dyDescent="0.25">
      <c r="A1781" s="7">
        <v>41612</v>
      </c>
      <c r="B1781" s="8">
        <v>1</v>
      </c>
      <c r="C1781" s="9" t="s">
        <v>48</v>
      </c>
      <c r="D1781" s="9" t="s">
        <v>77</v>
      </c>
      <c r="E1781" s="5" t="s">
        <v>39</v>
      </c>
      <c r="F1781" s="9" t="s">
        <v>112</v>
      </c>
      <c r="G1781" s="13" t="s">
        <v>57</v>
      </c>
      <c r="H1781" s="5">
        <v>1</v>
      </c>
      <c r="I1781" s="22">
        <f t="shared" si="39"/>
        <v>0.05</v>
      </c>
      <c r="J1781" s="9">
        <v>36</v>
      </c>
      <c r="P1781" s="5" t="s">
        <v>55</v>
      </c>
      <c r="T1781" s="5">
        <v>8</v>
      </c>
      <c r="W1781" s="5">
        <v>8</v>
      </c>
      <c r="Z1781" s="5">
        <f>Y1781*H1781</f>
        <v>0</v>
      </c>
    </row>
    <row r="1782" spans="1:26" x14ac:dyDescent="0.25">
      <c r="A1782" s="7">
        <v>41612</v>
      </c>
      <c r="B1782" s="8">
        <v>1</v>
      </c>
      <c r="C1782" s="9" t="s">
        <v>48</v>
      </c>
      <c r="D1782" s="9" t="s">
        <v>77</v>
      </c>
      <c r="E1782" s="5" t="s">
        <v>39</v>
      </c>
      <c r="F1782" s="9" t="s">
        <v>112</v>
      </c>
      <c r="G1782" s="13" t="s">
        <v>57</v>
      </c>
      <c r="H1782" s="5">
        <v>1</v>
      </c>
      <c r="I1782" s="22">
        <f t="shared" si="39"/>
        <v>0.05</v>
      </c>
      <c r="J1782" s="9">
        <v>36</v>
      </c>
      <c r="T1782" s="5">
        <v>7</v>
      </c>
      <c r="W1782" s="5">
        <v>7</v>
      </c>
    </row>
    <row r="1783" spans="1:26" x14ac:dyDescent="0.25">
      <c r="A1783" s="7">
        <v>41612</v>
      </c>
      <c r="B1783" s="8">
        <v>1</v>
      </c>
      <c r="C1783" s="9" t="s">
        <v>48</v>
      </c>
      <c r="D1783" s="9" t="s">
        <v>77</v>
      </c>
      <c r="E1783" s="5" t="s">
        <v>39</v>
      </c>
      <c r="F1783" s="9" t="s">
        <v>112</v>
      </c>
      <c r="G1783" s="13" t="s">
        <v>57</v>
      </c>
      <c r="H1783" s="5">
        <v>1</v>
      </c>
      <c r="I1783" s="22">
        <f t="shared" si="39"/>
        <v>0.05</v>
      </c>
      <c r="J1783" s="9">
        <v>36</v>
      </c>
      <c r="P1783" s="5" t="s">
        <v>55</v>
      </c>
      <c r="T1783" s="5">
        <v>7</v>
      </c>
      <c r="W1783" s="5">
        <v>7</v>
      </c>
      <c r="Z1783" s="5">
        <f>Y1783*H1783</f>
        <v>0</v>
      </c>
    </row>
    <row r="1784" spans="1:26" x14ac:dyDescent="0.25">
      <c r="A1784" s="7">
        <v>41612</v>
      </c>
      <c r="B1784" s="8">
        <v>1</v>
      </c>
      <c r="C1784" s="9" t="s">
        <v>48</v>
      </c>
      <c r="D1784" s="9" t="s">
        <v>77</v>
      </c>
      <c r="E1784" s="5" t="s">
        <v>39</v>
      </c>
      <c r="F1784" s="9" t="s">
        <v>112</v>
      </c>
      <c r="G1784" s="13" t="s">
        <v>57</v>
      </c>
      <c r="H1784" s="5">
        <v>1</v>
      </c>
      <c r="I1784" s="22">
        <f t="shared" si="39"/>
        <v>0.05</v>
      </c>
      <c r="J1784" s="9">
        <v>36</v>
      </c>
      <c r="T1784" s="5">
        <v>4</v>
      </c>
      <c r="W1784" s="5">
        <v>4</v>
      </c>
    </row>
    <row r="1785" spans="1:26" x14ac:dyDescent="0.25">
      <c r="A1785" s="7">
        <v>41612</v>
      </c>
      <c r="B1785" s="8">
        <v>1</v>
      </c>
      <c r="C1785" s="9" t="s">
        <v>48</v>
      </c>
      <c r="D1785" s="9" t="s">
        <v>77</v>
      </c>
      <c r="E1785" s="5" t="s">
        <v>39</v>
      </c>
      <c r="F1785" s="9" t="s">
        <v>112</v>
      </c>
      <c r="G1785" s="13" t="s">
        <v>57</v>
      </c>
      <c r="H1785" s="5">
        <v>1</v>
      </c>
      <c r="I1785" s="22">
        <f t="shared" si="39"/>
        <v>0.05</v>
      </c>
      <c r="J1785" s="9">
        <v>36</v>
      </c>
      <c r="P1785" s="5" t="s">
        <v>55</v>
      </c>
      <c r="T1785" s="5">
        <v>4</v>
      </c>
      <c r="W1785" s="5">
        <v>4</v>
      </c>
      <c r="Z1785" s="5">
        <f>Y1785*H1785</f>
        <v>0</v>
      </c>
    </row>
    <row r="1786" spans="1:26" x14ac:dyDescent="0.25">
      <c r="A1786" s="7">
        <v>41612</v>
      </c>
      <c r="B1786" s="8">
        <v>1</v>
      </c>
      <c r="C1786" s="9" t="s">
        <v>48</v>
      </c>
      <c r="D1786" s="9" t="s">
        <v>77</v>
      </c>
      <c r="E1786" s="5" t="s">
        <v>39</v>
      </c>
      <c r="F1786" s="9" t="s">
        <v>112</v>
      </c>
      <c r="G1786" s="13" t="s">
        <v>57</v>
      </c>
      <c r="H1786" s="5">
        <v>1</v>
      </c>
      <c r="I1786" s="22">
        <f t="shared" si="39"/>
        <v>0.05</v>
      </c>
      <c r="J1786" s="9">
        <v>36</v>
      </c>
      <c r="P1786" s="5" t="s">
        <v>55</v>
      </c>
      <c r="T1786" s="5">
        <v>5</v>
      </c>
      <c r="W1786" s="5">
        <v>5</v>
      </c>
      <c r="Z1786" s="5">
        <f>Y1786*H1786</f>
        <v>0</v>
      </c>
    </row>
    <row r="1787" spans="1:26" x14ac:dyDescent="0.25">
      <c r="A1787" s="7">
        <v>41612</v>
      </c>
      <c r="B1787" s="8">
        <v>1</v>
      </c>
      <c r="C1787" s="9" t="s">
        <v>48</v>
      </c>
      <c r="D1787" s="9" t="s">
        <v>77</v>
      </c>
      <c r="E1787" s="5" t="s">
        <v>39</v>
      </c>
      <c r="F1787" s="9" t="s">
        <v>112</v>
      </c>
      <c r="G1787" s="13" t="s">
        <v>10</v>
      </c>
      <c r="H1787" s="5">
        <v>1</v>
      </c>
      <c r="I1787" s="22">
        <f t="shared" si="39"/>
        <v>0.05</v>
      </c>
      <c r="J1787" s="9">
        <v>36</v>
      </c>
      <c r="T1787" s="5">
        <v>10</v>
      </c>
      <c r="W1787" s="5">
        <v>10</v>
      </c>
    </row>
    <row r="1788" spans="1:26" x14ac:dyDescent="0.25">
      <c r="A1788" s="7">
        <v>41612</v>
      </c>
      <c r="B1788" s="8">
        <v>1</v>
      </c>
      <c r="C1788" s="9" t="s">
        <v>48</v>
      </c>
      <c r="D1788" s="9" t="s">
        <v>77</v>
      </c>
      <c r="E1788" s="5" t="s">
        <v>39</v>
      </c>
      <c r="F1788" s="9" t="s">
        <v>112</v>
      </c>
      <c r="G1788" s="13" t="s">
        <v>10</v>
      </c>
      <c r="H1788" s="5">
        <v>1</v>
      </c>
      <c r="I1788" s="22">
        <f t="shared" si="39"/>
        <v>0.05</v>
      </c>
      <c r="J1788" s="9">
        <v>36</v>
      </c>
      <c r="T1788" s="5">
        <v>10</v>
      </c>
      <c r="W1788" s="5">
        <v>10</v>
      </c>
    </row>
    <row r="1789" spans="1:26" x14ac:dyDescent="0.25">
      <c r="A1789" s="7">
        <v>41612</v>
      </c>
      <c r="B1789" s="8">
        <v>1</v>
      </c>
      <c r="C1789" s="9" t="s">
        <v>48</v>
      </c>
      <c r="D1789" s="9" t="s">
        <v>77</v>
      </c>
      <c r="E1789" s="5" t="s">
        <v>39</v>
      </c>
      <c r="F1789" s="9" t="s">
        <v>112</v>
      </c>
      <c r="G1789" s="13" t="s">
        <v>10</v>
      </c>
      <c r="H1789" s="5">
        <v>1</v>
      </c>
      <c r="I1789" s="22">
        <f t="shared" si="39"/>
        <v>0.05</v>
      </c>
      <c r="J1789" s="9">
        <v>36</v>
      </c>
      <c r="P1789" s="5" t="s">
        <v>55</v>
      </c>
      <c r="T1789" s="5">
        <v>10</v>
      </c>
      <c r="W1789" s="5">
        <v>10</v>
      </c>
      <c r="Z1789" s="5">
        <f>Y1789*H1789</f>
        <v>0</v>
      </c>
    </row>
    <row r="1790" spans="1:26" x14ac:dyDescent="0.25">
      <c r="A1790" s="7">
        <v>41612</v>
      </c>
      <c r="B1790" s="8">
        <v>1</v>
      </c>
      <c r="C1790" s="9" t="s">
        <v>48</v>
      </c>
      <c r="D1790" s="9" t="s">
        <v>77</v>
      </c>
      <c r="E1790" s="5" t="s">
        <v>39</v>
      </c>
      <c r="F1790" s="9" t="s">
        <v>112</v>
      </c>
      <c r="G1790" s="13" t="s">
        <v>10</v>
      </c>
      <c r="H1790" s="5">
        <v>1</v>
      </c>
      <c r="I1790" s="22">
        <f t="shared" si="39"/>
        <v>0.05</v>
      </c>
      <c r="J1790" s="9">
        <v>36</v>
      </c>
      <c r="P1790" s="5" t="s">
        <v>55</v>
      </c>
      <c r="T1790" s="5">
        <v>3</v>
      </c>
      <c r="W1790" s="5">
        <v>3</v>
      </c>
      <c r="Z1790" s="5">
        <f>Y1790*H1790</f>
        <v>0</v>
      </c>
    </row>
    <row r="1791" spans="1:26" x14ac:dyDescent="0.25">
      <c r="A1791" s="7">
        <v>41612</v>
      </c>
      <c r="B1791" s="8">
        <v>1</v>
      </c>
      <c r="C1791" s="9" t="s">
        <v>48</v>
      </c>
      <c r="D1791" s="9" t="s">
        <v>77</v>
      </c>
      <c r="E1791" s="5" t="s">
        <v>39</v>
      </c>
      <c r="F1791" s="9" t="s">
        <v>112</v>
      </c>
      <c r="G1791" s="13" t="s">
        <v>10</v>
      </c>
      <c r="H1791" s="5">
        <v>1</v>
      </c>
      <c r="I1791" s="22">
        <f t="shared" si="39"/>
        <v>0.05</v>
      </c>
      <c r="J1791" s="9">
        <v>36</v>
      </c>
      <c r="T1791" s="5">
        <v>7</v>
      </c>
      <c r="W1791" s="5">
        <v>7</v>
      </c>
    </row>
    <row r="1792" spans="1:26" x14ac:dyDescent="0.25">
      <c r="A1792" s="7">
        <v>41612</v>
      </c>
      <c r="B1792" s="8">
        <v>1</v>
      </c>
      <c r="C1792" s="9" t="s">
        <v>48</v>
      </c>
      <c r="D1792" s="9" t="s">
        <v>77</v>
      </c>
      <c r="E1792" s="5" t="s">
        <v>39</v>
      </c>
      <c r="F1792" s="9" t="s">
        <v>112</v>
      </c>
      <c r="G1792" s="13" t="s">
        <v>10</v>
      </c>
      <c r="H1792" s="5">
        <v>1</v>
      </c>
      <c r="I1792" s="22">
        <f t="shared" si="39"/>
        <v>0.05</v>
      </c>
      <c r="J1792" s="9">
        <v>36</v>
      </c>
      <c r="T1792" s="5">
        <v>7</v>
      </c>
      <c r="W1792" s="5">
        <v>7</v>
      </c>
    </row>
    <row r="1793" spans="1:26" x14ac:dyDescent="0.25">
      <c r="A1793" s="7">
        <v>41612</v>
      </c>
      <c r="B1793" s="8">
        <v>1</v>
      </c>
      <c r="C1793" s="9" t="s">
        <v>48</v>
      </c>
      <c r="D1793" s="9" t="s">
        <v>77</v>
      </c>
      <c r="E1793" s="5" t="s">
        <v>39</v>
      </c>
      <c r="F1793" s="9" t="s">
        <v>112</v>
      </c>
      <c r="G1793" s="13" t="s">
        <v>10</v>
      </c>
      <c r="H1793" s="5">
        <v>1</v>
      </c>
      <c r="I1793" s="22">
        <f t="shared" si="39"/>
        <v>0.05</v>
      </c>
      <c r="J1793" s="9">
        <v>36</v>
      </c>
      <c r="P1793" s="5" t="s">
        <v>55</v>
      </c>
      <c r="T1793" s="5">
        <v>7</v>
      </c>
      <c r="W1793" s="5">
        <v>7</v>
      </c>
      <c r="Z1793" s="5">
        <f>Y1793*H1793</f>
        <v>0</v>
      </c>
    </row>
    <row r="1794" spans="1:26" x14ac:dyDescent="0.25">
      <c r="A1794" s="7">
        <v>41612</v>
      </c>
      <c r="B1794" s="8">
        <v>1</v>
      </c>
      <c r="C1794" s="9" t="s">
        <v>48</v>
      </c>
      <c r="D1794" s="9" t="s">
        <v>77</v>
      </c>
      <c r="E1794" s="5" t="s">
        <v>39</v>
      </c>
      <c r="F1794" s="9" t="s">
        <v>112</v>
      </c>
      <c r="G1794" s="13" t="s">
        <v>10</v>
      </c>
      <c r="H1794" s="5">
        <v>1</v>
      </c>
      <c r="I1794" s="22">
        <f t="shared" ref="I1794:I1857" si="41">H1794/20</f>
        <v>0.05</v>
      </c>
      <c r="J1794" s="9">
        <v>36</v>
      </c>
      <c r="T1794" s="5">
        <v>6</v>
      </c>
      <c r="W1794" s="5">
        <v>6</v>
      </c>
    </row>
    <row r="1795" spans="1:26" x14ac:dyDescent="0.25">
      <c r="A1795" s="7">
        <v>41612</v>
      </c>
      <c r="B1795" s="8">
        <v>1</v>
      </c>
      <c r="C1795" s="9" t="s">
        <v>48</v>
      </c>
      <c r="D1795" s="9" t="s">
        <v>77</v>
      </c>
      <c r="E1795" s="5" t="s">
        <v>39</v>
      </c>
      <c r="F1795" s="9" t="s">
        <v>112</v>
      </c>
      <c r="G1795" s="13" t="s">
        <v>10</v>
      </c>
      <c r="H1795" s="5">
        <v>1</v>
      </c>
      <c r="I1795" s="22">
        <f t="shared" si="41"/>
        <v>0.05</v>
      </c>
      <c r="J1795" s="9">
        <v>36</v>
      </c>
      <c r="T1795" s="5">
        <v>6</v>
      </c>
      <c r="W1795" s="5">
        <v>6</v>
      </c>
    </row>
    <row r="1796" spans="1:26" x14ac:dyDescent="0.25">
      <c r="A1796" s="7">
        <v>41612</v>
      </c>
      <c r="B1796" s="8">
        <v>1</v>
      </c>
      <c r="C1796" s="9" t="s">
        <v>48</v>
      </c>
      <c r="D1796" s="9" t="s">
        <v>77</v>
      </c>
      <c r="E1796" s="5" t="s">
        <v>39</v>
      </c>
      <c r="F1796" s="9" t="s">
        <v>112</v>
      </c>
      <c r="G1796" s="13" t="s">
        <v>10</v>
      </c>
      <c r="H1796" s="5">
        <v>1</v>
      </c>
      <c r="I1796" s="22">
        <f t="shared" si="41"/>
        <v>0.05</v>
      </c>
      <c r="J1796" s="9">
        <v>36</v>
      </c>
      <c r="T1796" s="5">
        <v>6</v>
      </c>
      <c r="W1796" s="5">
        <v>6</v>
      </c>
    </row>
    <row r="1797" spans="1:26" x14ac:dyDescent="0.25">
      <c r="A1797" s="7">
        <v>41612</v>
      </c>
      <c r="B1797" s="8">
        <v>1</v>
      </c>
      <c r="C1797" s="9" t="s">
        <v>48</v>
      </c>
      <c r="D1797" s="9" t="s">
        <v>77</v>
      </c>
      <c r="E1797" s="5" t="s">
        <v>39</v>
      </c>
      <c r="F1797" s="9" t="s">
        <v>112</v>
      </c>
      <c r="G1797" s="13" t="s">
        <v>10</v>
      </c>
      <c r="H1797" s="5">
        <v>1</v>
      </c>
      <c r="I1797" s="22">
        <f t="shared" si="41"/>
        <v>0.05</v>
      </c>
      <c r="J1797" s="9">
        <v>36</v>
      </c>
      <c r="P1797" s="5" t="s">
        <v>55</v>
      </c>
      <c r="T1797" s="5">
        <v>6</v>
      </c>
      <c r="W1797" s="5">
        <v>6</v>
      </c>
      <c r="Z1797" s="5">
        <f>Y1797*H1797</f>
        <v>0</v>
      </c>
    </row>
    <row r="1798" spans="1:26" x14ac:dyDescent="0.25">
      <c r="A1798" s="7">
        <v>41612</v>
      </c>
      <c r="B1798" s="8">
        <v>1</v>
      </c>
      <c r="C1798" s="9" t="s">
        <v>48</v>
      </c>
      <c r="D1798" s="9" t="s">
        <v>77</v>
      </c>
      <c r="E1798" s="5" t="s">
        <v>39</v>
      </c>
      <c r="F1798" s="9" t="s">
        <v>112</v>
      </c>
      <c r="G1798" s="13" t="s">
        <v>10</v>
      </c>
      <c r="H1798" s="5">
        <v>1</v>
      </c>
      <c r="I1798" s="22">
        <f t="shared" si="41"/>
        <v>0.05</v>
      </c>
      <c r="J1798" s="9">
        <v>36</v>
      </c>
      <c r="T1798" s="5">
        <v>4</v>
      </c>
      <c r="W1798" s="5">
        <v>4</v>
      </c>
    </row>
    <row r="1799" spans="1:26" x14ac:dyDescent="0.25">
      <c r="A1799" s="7">
        <v>41612</v>
      </c>
      <c r="B1799" s="8">
        <v>1</v>
      </c>
      <c r="C1799" s="9" t="s">
        <v>48</v>
      </c>
      <c r="D1799" s="9" t="s">
        <v>77</v>
      </c>
      <c r="E1799" s="5" t="s">
        <v>39</v>
      </c>
      <c r="F1799" s="9" t="s">
        <v>112</v>
      </c>
      <c r="G1799" s="13" t="s">
        <v>10</v>
      </c>
      <c r="H1799" s="5">
        <v>1</v>
      </c>
      <c r="I1799" s="22">
        <f t="shared" si="41"/>
        <v>0.05</v>
      </c>
      <c r="J1799" s="9">
        <v>36</v>
      </c>
      <c r="T1799" s="5">
        <v>4</v>
      </c>
      <c r="W1799" s="5">
        <v>4</v>
      </c>
    </row>
    <row r="1800" spans="1:26" x14ac:dyDescent="0.25">
      <c r="A1800" s="7">
        <v>41612</v>
      </c>
      <c r="B1800" s="8">
        <v>1</v>
      </c>
      <c r="C1800" s="9" t="s">
        <v>48</v>
      </c>
      <c r="D1800" s="9" t="s">
        <v>77</v>
      </c>
      <c r="E1800" s="5" t="s">
        <v>39</v>
      </c>
      <c r="F1800" s="9" t="s">
        <v>112</v>
      </c>
      <c r="G1800" s="13" t="s">
        <v>10</v>
      </c>
      <c r="H1800" s="5">
        <v>1</v>
      </c>
      <c r="I1800" s="22">
        <f t="shared" si="41"/>
        <v>0.05</v>
      </c>
      <c r="J1800" s="9">
        <v>36</v>
      </c>
      <c r="T1800" s="5">
        <v>4</v>
      </c>
      <c r="W1800" s="5">
        <v>4</v>
      </c>
    </row>
    <row r="1801" spans="1:26" x14ac:dyDescent="0.25">
      <c r="A1801" s="7">
        <v>41612</v>
      </c>
      <c r="B1801" s="8">
        <v>1</v>
      </c>
      <c r="C1801" s="9" t="s">
        <v>48</v>
      </c>
      <c r="D1801" s="9" t="s">
        <v>77</v>
      </c>
      <c r="E1801" s="5" t="s">
        <v>39</v>
      </c>
      <c r="F1801" s="9" t="s">
        <v>112</v>
      </c>
      <c r="G1801" s="13" t="s">
        <v>10</v>
      </c>
      <c r="H1801" s="5">
        <v>1</v>
      </c>
      <c r="I1801" s="22">
        <f t="shared" si="41"/>
        <v>0.05</v>
      </c>
      <c r="J1801" s="9">
        <v>36</v>
      </c>
      <c r="T1801" s="5">
        <v>4</v>
      </c>
      <c r="W1801" s="5">
        <v>4</v>
      </c>
    </row>
    <row r="1802" spans="1:26" x14ac:dyDescent="0.25">
      <c r="A1802" s="7">
        <v>41612</v>
      </c>
      <c r="B1802" s="8">
        <v>1</v>
      </c>
      <c r="C1802" s="9" t="s">
        <v>48</v>
      </c>
      <c r="D1802" s="9" t="s">
        <v>77</v>
      </c>
      <c r="E1802" s="5" t="s">
        <v>39</v>
      </c>
      <c r="F1802" s="9" t="s">
        <v>112</v>
      </c>
      <c r="G1802" s="13" t="s">
        <v>10</v>
      </c>
      <c r="H1802" s="5">
        <v>1</v>
      </c>
      <c r="I1802" s="22">
        <f t="shared" si="41"/>
        <v>0.05</v>
      </c>
      <c r="J1802" s="9">
        <v>36</v>
      </c>
      <c r="T1802" s="5">
        <v>4</v>
      </c>
      <c r="W1802" s="5">
        <v>4</v>
      </c>
    </row>
    <row r="1803" spans="1:26" x14ac:dyDescent="0.25">
      <c r="A1803" s="7">
        <v>41612</v>
      </c>
      <c r="B1803" s="8">
        <v>1</v>
      </c>
      <c r="C1803" s="9" t="s">
        <v>48</v>
      </c>
      <c r="D1803" s="9" t="s">
        <v>77</v>
      </c>
      <c r="E1803" s="5" t="s">
        <v>39</v>
      </c>
      <c r="F1803" s="9" t="s">
        <v>112</v>
      </c>
      <c r="G1803" s="13" t="s">
        <v>10</v>
      </c>
      <c r="H1803" s="5">
        <v>1</v>
      </c>
      <c r="I1803" s="22">
        <f t="shared" si="41"/>
        <v>0.05</v>
      </c>
      <c r="J1803" s="9">
        <v>36</v>
      </c>
      <c r="T1803" s="5">
        <v>4</v>
      </c>
      <c r="W1803" s="5">
        <v>4</v>
      </c>
    </row>
    <row r="1804" spans="1:26" x14ac:dyDescent="0.25">
      <c r="A1804" s="7">
        <v>41612</v>
      </c>
      <c r="B1804" s="8">
        <v>1</v>
      </c>
      <c r="C1804" s="9" t="s">
        <v>48</v>
      </c>
      <c r="D1804" s="9" t="s">
        <v>77</v>
      </c>
      <c r="E1804" s="5" t="s">
        <v>39</v>
      </c>
      <c r="F1804" s="9" t="s">
        <v>112</v>
      </c>
      <c r="G1804" s="13" t="s">
        <v>10</v>
      </c>
      <c r="H1804" s="5">
        <v>1</v>
      </c>
      <c r="I1804" s="22">
        <f t="shared" si="41"/>
        <v>0.05</v>
      </c>
      <c r="J1804" s="9">
        <v>36</v>
      </c>
      <c r="T1804" s="5">
        <v>4</v>
      </c>
      <c r="W1804" s="5">
        <v>4</v>
      </c>
    </row>
    <row r="1805" spans="1:26" x14ac:dyDescent="0.25">
      <c r="A1805" s="7">
        <v>41612</v>
      </c>
      <c r="B1805" s="8">
        <v>1</v>
      </c>
      <c r="C1805" s="9" t="s">
        <v>48</v>
      </c>
      <c r="D1805" s="9" t="s">
        <v>77</v>
      </c>
      <c r="E1805" s="5" t="s">
        <v>39</v>
      </c>
      <c r="F1805" s="9" t="s">
        <v>112</v>
      </c>
      <c r="G1805" s="13" t="s">
        <v>10</v>
      </c>
      <c r="H1805" s="5">
        <v>1</v>
      </c>
      <c r="I1805" s="22">
        <f t="shared" si="41"/>
        <v>0.05</v>
      </c>
      <c r="J1805" s="9">
        <v>36</v>
      </c>
      <c r="T1805" s="5">
        <v>4</v>
      </c>
      <c r="W1805" s="5">
        <v>4</v>
      </c>
    </row>
    <row r="1806" spans="1:26" x14ac:dyDescent="0.25">
      <c r="A1806" s="7">
        <v>41612</v>
      </c>
      <c r="B1806" s="8">
        <v>1</v>
      </c>
      <c r="C1806" s="9" t="s">
        <v>48</v>
      </c>
      <c r="D1806" s="9" t="s">
        <v>77</v>
      </c>
      <c r="E1806" s="5" t="s">
        <v>39</v>
      </c>
      <c r="F1806" s="9" t="s">
        <v>112</v>
      </c>
      <c r="G1806" s="13" t="s">
        <v>10</v>
      </c>
      <c r="H1806" s="5">
        <v>1</v>
      </c>
      <c r="I1806" s="22">
        <f t="shared" si="41"/>
        <v>0.05</v>
      </c>
      <c r="J1806" s="9">
        <v>36</v>
      </c>
      <c r="P1806" s="5" t="s">
        <v>55</v>
      </c>
      <c r="T1806" s="5">
        <v>4</v>
      </c>
      <c r="W1806" s="5">
        <v>4</v>
      </c>
      <c r="Z1806" s="5">
        <f>Y1806*H1806</f>
        <v>0</v>
      </c>
    </row>
    <row r="1807" spans="1:26" x14ac:dyDescent="0.25">
      <c r="A1807" s="7">
        <v>41612</v>
      </c>
      <c r="B1807" s="8">
        <v>1</v>
      </c>
      <c r="C1807" s="9" t="s">
        <v>48</v>
      </c>
      <c r="D1807" s="9" t="s">
        <v>77</v>
      </c>
      <c r="E1807" s="5" t="s">
        <v>39</v>
      </c>
      <c r="F1807" s="9" t="s">
        <v>112</v>
      </c>
      <c r="G1807" s="13" t="s">
        <v>10</v>
      </c>
      <c r="H1807" s="5">
        <v>1</v>
      </c>
      <c r="I1807" s="22">
        <f t="shared" si="41"/>
        <v>0.05</v>
      </c>
      <c r="J1807" s="9">
        <v>36</v>
      </c>
      <c r="T1807" s="5">
        <v>11</v>
      </c>
      <c r="W1807" s="5">
        <v>11</v>
      </c>
    </row>
    <row r="1808" spans="1:26" x14ac:dyDescent="0.25">
      <c r="A1808" s="7">
        <v>41612</v>
      </c>
      <c r="B1808" s="8">
        <v>1</v>
      </c>
      <c r="C1808" s="9" t="s">
        <v>48</v>
      </c>
      <c r="D1808" s="9" t="s">
        <v>77</v>
      </c>
      <c r="E1808" s="5" t="s">
        <v>39</v>
      </c>
      <c r="F1808" s="9" t="s">
        <v>112</v>
      </c>
      <c r="G1808" s="13" t="s">
        <v>10</v>
      </c>
      <c r="H1808" s="5">
        <v>1</v>
      </c>
      <c r="I1808" s="22">
        <f t="shared" si="41"/>
        <v>0.05</v>
      </c>
      <c r="J1808" s="9">
        <v>36</v>
      </c>
      <c r="P1808" s="5" t="s">
        <v>55</v>
      </c>
      <c r="T1808" s="5">
        <v>11</v>
      </c>
      <c r="W1808" s="5">
        <v>11</v>
      </c>
      <c r="Z1808" s="5">
        <f>Y1808*H1808</f>
        <v>0</v>
      </c>
    </row>
    <row r="1809" spans="1:42" x14ac:dyDescent="0.25">
      <c r="A1809" s="7">
        <v>41612</v>
      </c>
      <c r="B1809" s="8">
        <v>1</v>
      </c>
      <c r="C1809" s="9" t="s">
        <v>48</v>
      </c>
      <c r="D1809" s="9" t="s">
        <v>77</v>
      </c>
      <c r="E1809" s="5" t="s">
        <v>39</v>
      </c>
      <c r="F1809" s="9" t="s">
        <v>112</v>
      </c>
      <c r="G1809" s="13" t="s">
        <v>10</v>
      </c>
      <c r="H1809" s="5">
        <v>1</v>
      </c>
      <c r="I1809" s="22">
        <f t="shared" si="41"/>
        <v>0.05</v>
      </c>
      <c r="J1809" s="9">
        <v>36</v>
      </c>
      <c r="T1809" s="5">
        <v>8</v>
      </c>
      <c r="W1809" s="5">
        <v>8</v>
      </c>
    </row>
    <row r="1810" spans="1:42" x14ac:dyDescent="0.25">
      <c r="A1810" s="7">
        <v>41612</v>
      </c>
      <c r="B1810" s="8">
        <v>1</v>
      </c>
      <c r="C1810" s="9" t="s">
        <v>48</v>
      </c>
      <c r="D1810" s="9" t="s">
        <v>77</v>
      </c>
      <c r="E1810" s="5" t="s">
        <v>39</v>
      </c>
      <c r="F1810" s="9" t="s">
        <v>112</v>
      </c>
      <c r="G1810" s="13" t="s">
        <v>10</v>
      </c>
      <c r="H1810" s="5">
        <v>1</v>
      </c>
      <c r="I1810" s="22">
        <f t="shared" si="41"/>
        <v>0.05</v>
      </c>
      <c r="J1810" s="9">
        <v>36</v>
      </c>
      <c r="P1810" s="5" t="s">
        <v>55</v>
      </c>
      <c r="T1810" s="5">
        <v>8</v>
      </c>
      <c r="W1810" s="5">
        <v>8</v>
      </c>
      <c r="Z1810" s="5">
        <f>Y1810*H1810</f>
        <v>0</v>
      </c>
    </row>
    <row r="1811" spans="1:42" x14ac:dyDescent="0.25">
      <c r="A1811" s="7">
        <v>41612</v>
      </c>
      <c r="B1811" s="8">
        <v>1</v>
      </c>
      <c r="C1811" s="9" t="s">
        <v>48</v>
      </c>
      <c r="D1811" s="9" t="s">
        <v>77</v>
      </c>
      <c r="E1811" s="5" t="s">
        <v>39</v>
      </c>
      <c r="F1811" s="9" t="s">
        <v>112</v>
      </c>
      <c r="G1811" s="13" t="s">
        <v>10</v>
      </c>
      <c r="H1811" s="5">
        <v>1</v>
      </c>
      <c r="I1811" s="22">
        <f t="shared" si="41"/>
        <v>0.05</v>
      </c>
      <c r="J1811" s="9">
        <v>36</v>
      </c>
      <c r="T1811" s="5">
        <v>15</v>
      </c>
      <c r="W1811" s="5">
        <v>15</v>
      </c>
    </row>
    <row r="1812" spans="1:42" x14ac:dyDescent="0.25">
      <c r="A1812" s="7">
        <v>41612</v>
      </c>
      <c r="B1812" s="8">
        <v>1</v>
      </c>
      <c r="C1812" s="9" t="s">
        <v>48</v>
      </c>
      <c r="D1812" s="9" t="s">
        <v>77</v>
      </c>
      <c r="E1812" s="5" t="s">
        <v>39</v>
      </c>
      <c r="F1812" s="9" t="s">
        <v>112</v>
      </c>
      <c r="G1812" s="13" t="s">
        <v>10</v>
      </c>
      <c r="H1812" s="5">
        <v>1</v>
      </c>
      <c r="I1812" s="22">
        <f t="shared" si="41"/>
        <v>0.05</v>
      </c>
      <c r="J1812" s="9">
        <v>36</v>
      </c>
      <c r="P1812" s="5" t="s">
        <v>55</v>
      </c>
      <c r="T1812" s="5">
        <v>15</v>
      </c>
      <c r="W1812" s="5">
        <v>15</v>
      </c>
      <c r="Z1812" s="5">
        <f>Y1812*H1812</f>
        <v>0</v>
      </c>
    </row>
    <row r="1813" spans="1:42" x14ac:dyDescent="0.25">
      <c r="A1813" s="7">
        <v>41612</v>
      </c>
      <c r="B1813" s="8">
        <v>1</v>
      </c>
      <c r="C1813" s="9" t="s">
        <v>48</v>
      </c>
      <c r="D1813" s="9" t="s">
        <v>77</v>
      </c>
      <c r="E1813" s="5" t="s">
        <v>39</v>
      </c>
      <c r="F1813" s="9" t="s">
        <v>112</v>
      </c>
      <c r="G1813" s="13" t="s">
        <v>10</v>
      </c>
      <c r="H1813" s="5">
        <v>1</v>
      </c>
      <c r="I1813" s="22">
        <f t="shared" si="41"/>
        <v>0.05</v>
      </c>
      <c r="J1813" s="9">
        <v>36</v>
      </c>
      <c r="P1813" s="5" t="s">
        <v>55</v>
      </c>
      <c r="T1813" s="5">
        <v>9</v>
      </c>
      <c r="W1813" s="5">
        <v>9</v>
      </c>
      <c r="Z1813" s="5">
        <f>Y1813*H1813</f>
        <v>0</v>
      </c>
    </row>
    <row r="1814" spans="1:42" x14ac:dyDescent="0.25">
      <c r="A1814" s="7">
        <v>41612</v>
      </c>
      <c r="B1814" s="8">
        <v>1</v>
      </c>
      <c r="C1814" s="9" t="s">
        <v>48</v>
      </c>
      <c r="D1814" s="9" t="s">
        <v>77</v>
      </c>
      <c r="E1814" s="5" t="s">
        <v>39</v>
      </c>
      <c r="F1814" s="9" t="s">
        <v>112</v>
      </c>
      <c r="G1814" s="13" t="s">
        <v>10</v>
      </c>
      <c r="H1814" s="5">
        <v>1</v>
      </c>
      <c r="I1814" s="22">
        <f t="shared" si="41"/>
        <v>0.05</v>
      </c>
      <c r="J1814" s="9">
        <v>36</v>
      </c>
      <c r="P1814" s="5" t="s">
        <v>55</v>
      </c>
      <c r="T1814" s="5">
        <v>20</v>
      </c>
      <c r="W1814" s="5">
        <v>20</v>
      </c>
      <c r="Z1814" s="5">
        <f>Y1814*H1814</f>
        <v>0</v>
      </c>
    </row>
    <row r="1815" spans="1:42" x14ac:dyDescent="0.25">
      <c r="A1815" s="7">
        <v>41612</v>
      </c>
      <c r="B1815" s="8">
        <v>1</v>
      </c>
      <c r="C1815" s="9" t="s">
        <v>48</v>
      </c>
      <c r="D1815" s="9" t="s">
        <v>77</v>
      </c>
      <c r="E1815" s="5" t="s">
        <v>39</v>
      </c>
      <c r="F1815" s="9" t="s">
        <v>112</v>
      </c>
      <c r="G1815" s="13" t="s">
        <v>10</v>
      </c>
      <c r="H1815" s="5">
        <v>1</v>
      </c>
      <c r="I1815" s="22">
        <f t="shared" si="41"/>
        <v>0.05</v>
      </c>
      <c r="J1815" s="9">
        <v>36</v>
      </c>
      <c r="T1815" s="5">
        <v>12</v>
      </c>
      <c r="W1815" s="5">
        <v>12</v>
      </c>
    </row>
    <row r="1816" spans="1:42" x14ac:dyDescent="0.25">
      <c r="A1816" s="7">
        <v>41612</v>
      </c>
      <c r="B1816" s="8">
        <v>1</v>
      </c>
      <c r="C1816" s="9" t="s">
        <v>48</v>
      </c>
      <c r="D1816" s="9" t="s">
        <v>77</v>
      </c>
      <c r="E1816" s="5" t="s">
        <v>39</v>
      </c>
      <c r="F1816" s="9" t="s">
        <v>112</v>
      </c>
      <c r="G1816" s="13" t="s">
        <v>10</v>
      </c>
      <c r="H1816" s="5">
        <v>1</v>
      </c>
      <c r="I1816" s="22">
        <f t="shared" si="41"/>
        <v>0.05</v>
      </c>
      <c r="J1816" s="9">
        <v>36</v>
      </c>
      <c r="P1816" s="5" t="s">
        <v>55</v>
      </c>
      <c r="T1816" s="5">
        <v>12</v>
      </c>
      <c r="W1816" s="5">
        <v>12</v>
      </c>
      <c r="Z1816" s="5">
        <f>Y1816*H1816</f>
        <v>0</v>
      </c>
    </row>
    <row r="1817" spans="1:42" x14ac:dyDescent="0.25">
      <c r="A1817" s="7">
        <v>41612</v>
      </c>
      <c r="B1817" s="8">
        <v>1</v>
      </c>
      <c r="C1817" s="9" t="s">
        <v>48</v>
      </c>
      <c r="D1817" s="9" t="s">
        <v>77</v>
      </c>
      <c r="E1817" s="5" t="s">
        <v>39</v>
      </c>
      <c r="F1817" s="9" t="s">
        <v>112</v>
      </c>
      <c r="G1817" s="13" t="s">
        <v>10</v>
      </c>
      <c r="H1817" s="5">
        <v>1</v>
      </c>
      <c r="I1817" s="22">
        <f t="shared" si="41"/>
        <v>0.05</v>
      </c>
      <c r="J1817" s="9">
        <v>36</v>
      </c>
      <c r="P1817" s="5" t="s">
        <v>55</v>
      </c>
      <c r="T1817" s="5">
        <v>5</v>
      </c>
      <c r="W1817" s="5">
        <v>5</v>
      </c>
      <c r="Z1817" s="5">
        <f>Y1817*H1817</f>
        <v>0</v>
      </c>
    </row>
    <row r="1818" spans="1:42" x14ac:dyDescent="0.25">
      <c r="A1818" s="7">
        <v>41612</v>
      </c>
      <c r="B1818" s="8">
        <v>1</v>
      </c>
      <c r="C1818" s="9" t="s">
        <v>48</v>
      </c>
      <c r="D1818" s="9" t="s">
        <v>77</v>
      </c>
      <c r="E1818" s="5" t="s">
        <v>39</v>
      </c>
      <c r="F1818" s="9" t="s">
        <v>112</v>
      </c>
      <c r="G1818" s="13" t="s">
        <v>9</v>
      </c>
      <c r="H1818" s="5">
        <v>1</v>
      </c>
      <c r="I1818" s="22">
        <f t="shared" si="41"/>
        <v>0.05</v>
      </c>
      <c r="J1818" s="9">
        <v>36</v>
      </c>
      <c r="P1818" s="5" t="s">
        <v>55</v>
      </c>
      <c r="T1818" s="5">
        <v>5</v>
      </c>
      <c r="W1818" s="5">
        <v>5</v>
      </c>
      <c r="Z1818" s="5">
        <f>Y1818*H1818</f>
        <v>0</v>
      </c>
    </row>
    <row r="1819" spans="1:42" x14ac:dyDescent="0.25">
      <c r="A1819" s="7">
        <v>41612</v>
      </c>
      <c r="B1819" s="8">
        <v>1</v>
      </c>
      <c r="C1819" s="9" t="s">
        <v>48</v>
      </c>
      <c r="D1819" s="9" t="s">
        <v>77</v>
      </c>
      <c r="E1819" s="5" t="s">
        <v>39</v>
      </c>
      <c r="F1819" s="9" t="s">
        <v>112</v>
      </c>
      <c r="G1819" s="13" t="s">
        <v>3</v>
      </c>
      <c r="H1819" s="5">
        <v>1</v>
      </c>
      <c r="I1819" s="22">
        <f t="shared" si="41"/>
        <v>0.05</v>
      </c>
      <c r="J1819" s="9">
        <v>36</v>
      </c>
      <c r="P1819" s="5" t="s">
        <v>55</v>
      </c>
      <c r="T1819" s="5">
        <v>6</v>
      </c>
      <c r="W1819" s="5">
        <v>6</v>
      </c>
      <c r="Z1819" s="5">
        <f>Y1819*H1819</f>
        <v>0</v>
      </c>
    </row>
    <row r="1820" spans="1:42" x14ac:dyDescent="0.25">
      <c r="A1820" s="7">
        <v>41612</v>
      </c>
      <c r="B1820" s="8">
        <v>1</v>
      </c>
      <c r="C1820" s="9" t="s">
        <v>48</v>
      </c>
      <c r="D1820" s="9" t="s">
        <v>77</v>
      </c>
      <c r="E1820" s="5" t="s">
        <v>39</v>
      </c>
      <c r="F1820" s="9" t="s">
        <v>112</v>
      </c>
      <c r="G1820" s="13" t="s">
        <v>3</v>
      </c>
      <c r="H1820" s="5">
        <v>1</v>
      </c>
      <c r="I1820" s="22">
        <f t="shared" si="41"/>
        <v>0.05</v>
      </c>
      <c r="J1820" s="9">
        <v>36</v>
      </c>
      <c r="P1820" s="5" t="s">
        <v>55</v>
      </c>
      <c r="T1820" s="5">
        <v>3</v>
      </c>
      <c r="W1820" s="5">
        <v>3</v>
      </c>
      <c r="Z1820" s="5">
        <f>Y1820*H1820</f>
        <v>0</v>
      </c>
    </row>
    <row r="1821" spans="1:42" x14ac:dyDescent="0.25">
      <c r="A1821" s="7">
        <v>41612</v>
      </c>
      <c r="B1821" s="8">
        <v>1</v>
      </c>
      <c r="C1821" s="9" t="s">
        <v>48</v>
      </c>
      <c r="D1821" s="9" t="s">
        <v>77</v>
      </c>
      <c r="E1821" s="5" t="s">
        <v>39</v>
      </c>
      <c r="F1821" s="9" t="s">
        <v>112</v>
      </c>
      <c r="G1821" s="13" t="s">
        <v>3</v>
      </c>
      <c r="H1821" s="5">
        <v>1</v>
      </c>
      <c r="I1821" s="22">
        <f t="shared" si="41"/>
        <v>0.05</v>
      </c>
      <c r="J1821" s="9">
        <v>36</v>
      </c>
      <c r="T1821" s="5">
        <v>5</v>
      </c>
      <c r="W1821" s="5">
        <v>5</v>
      </c>
    </row>
    <row r="1822" spans="1:42" x14ac:dyDescent="0.25">
      <c r="A1822" s="7">
        <v>41612</v>
      </c>
      <c r="B1822" s="8">
        <v>1</v>
      </c>
      <c r="C1822" s="9" t="s">
        <v>48</v>
      </c>
      <c r="D1822" s="9" t="s">
        <v>77</v>
      </c>
      <c r="E1822" s="5" t="s">
        <v>39</v>
      </c>
      <c r="F1822" s="9" t="s">
        <v>112</v>
      </c>
      <c r="G1822" s="13" t="s">
        <v>3</v>
      </c>
      <c r="H1822" s="5">
        <v>1</v>
      </c>
      <c r="I1822" s="22">
        <f t="shared" si="41"/>
        <v>0.05</v>
      </c>
      <c r="J1822" s="9">
        <v>36</v>
      </c>
      <c r="P1822" s="5" t="s">
        <v>55</v>
      </c>
      <c r="T1822" s="5">
        <v>5</v>
      </c>
      <c r="W1822" s="5">
        <v>5</v>
      </c>
      <c r="Z1822" s="5">
        <f>Y1822*H1822</f>
        <v>0</v>
      </c>
    </row>
    <row r="1823" spans="1:42" x14ac:dyDescent="0.25">
      <c r="A1823" s="7">
        <v>41612</v>
      </c>
      <c r="B1823" s="133">
        <v>1</v>
      </c>
      <c r="C1823" s="9" t="s">
        <v>48</v>
      </c>
      <c r="D1823" s="135" t="s">
        <v>77</v>
      </c>
      <c r="E1823" s="136" t="s">
        <v>39</v>
      </c>
      <c r="F1823" s="135" t="s">
        <v>112</v>
      </c>
      <c r="G1823" s="140" t="s">
        <v>11</v>
      </c>
      <c r="H1823" s="136">
        <v>1</v>
      </c>
      <c r="I1823" s="22">
        <f t="shared" si="41"/>
        <v>0.05</v>
      </c>
      <c r="J1823" s="9">
        <v>36</v>
      </c>
      <c r="P1823" s="5" t="s">
        <v>55</v>
      </c>
      <c r="Q1823" s="136"/>
      <c r="T1823" s="5">
        <v>3</v>
      </c>
      <c r="W1823" s="5">
        <v>3</v>
      </c>
      <c r="Z1823" s="5">
        <f>Y1823*H1823</f>
        <v>0</v>
      </c>
      <c r="AD1823" s="47"/>
      <c r="AE1823" s="47"/>
      <c r="AF1823" s="47"/>
      <c r="AG1823" s="47"/>
      <c r="AH1823" s="47"/>
      <c r="AI1823" s="47"/>
      <c r="AJ1823" s="47"/>
      <c r="AK1823" s="47"/>
      <c r="AL1823" s="47"/>
      <c r="AM1823" s="47"/>
      <c r="AN1823" s="47"/>
      <c r="AO1823" s="47"/>
      <c r="AP1823" s="47"/>
    </row>
    <row r="1824" spans="1:42" x14ac:dyDescent="0.25">
      <c r="A1824" s="7">
        <v>41612</v>
      </c>
      <c r="B1824" s="8">
        <v>1</v>
      </c>
      <c r="C1824" s="9" t="s">
        <v>48</v>
      </c>
      <c r="D1824" s="9" t="s">
        <v>77</v>
      </c>
      <c r="E1824" s="5" t="s">
        <v>39</v>
      </c>
      <c r="F1824" s="9" t="s">
        <v>112</v>
      </c>
      <c r="G1824" s="13" t="s">
        <v>11</v>
      </c>
      <c r="H1824" s="5">
        <v>1</v>
      </c>
      <c r="I1824" s="22">
        <f t="shared" si="41"/>
        <v>0.05</v>
      </c>
      <c r="J1824" s="9">
        <v>36</v>
      </c>
      <c r="P1824" s="5" t="s">
        <v>55</v>
      </c>
      <c r="T1824" s="5">
        <v>4</v>
      </c>
      <c r="W1824" s="5">
        <v>4</v>
      </c>
      <c r="Z1824" s="5">
        <f>Y1824*H1824</f>
        <v>0</v>
      </c>
    </row>
    <row r="1825" spans="1:42" x14ac:dyDescent="0.25">
      <c r="A1825" s="7">
        <v>41612</v>
      </c>
      <c r="B1825" s="8">
        <v>1</v>
      </c>
      <c r="C1825" s="9" t="s">
        <v>48</v>
      </c>
      <c r="D1825" s="9" t="s">
        <v>77</v>
      </c>
      <c r="E1825" s="5" t="s">
        <v>39</v>
      </c>
      <c r="F1825" s="9" t="s">
        <v>112</v>
      </c>
      <c r="G1825" s="13" t="s">
        <v>16</v>
      </c>
      <c r="H1825" s="5">
        <v>1</v>
      </c>
      <c r="I1825" s="22">
        <f t="shared" si="41"/>
        <v>0.05</v>
      </c>
      <c r="J1825" s="9">
        <v>36</v>
      </c>
      <c r="P1825" s="5" t="s">
        <v>55</v>
      </c>
      <c r="T1825" s="5">
        <v>4</v>
      </c>
      <c r="W1825" s="5">
        <v>4</v>
      </c>
      <c r="Z1825" s="5">
        <f>Y1825*H1825</f>
        <v>0</v>
      </c>
    </row>
    <row r="1826" spans="1:42" x14ac:dyDescent="0.25">
      <c r="A1826" s="7">
        <v>41612</v>
      </c>
      <c r="B1826" s="8">
        <v>1</v>
      </c>
      <c r="C1826" s="9" t="s">
        <v>48</v>
      </c>
      <c r="D1826" s="9" t="s">
        <v>77</v>
      </c>
      <c r="E1826" s="5" t="s">
        <v>39</v>
      </c>
      <c r="F1826" s="9" t="s">
        <v>112</v>
      </c>
      <c r="G1826" s="13" t="s">
        <v>16</v>
      </c>
      <c r="H1826" s="5">
        <v>1</v>
      </c>
      <c r="I1826" s="22">
        <f t="shared" si="41"/>
        <v>0.05</v>
      </c>
      <c r="J1826" s="9">
        <v>36</v>
      </c>
      <c r="P1826" s="5" t="s">
        <v>55</v>
      </c>
      <c r="T1826" s="5">
        <v>6</v>
      </c>
      <c r="W1826" s="5">
        <v>6</v>
      </c>
      <c r="Z1826" s="5">
        <f>Y1826*H1826</f>
        <v>0</v>
      </c>
    </row>
    <row r="1827" spans="1:42" x14ac:dyDescent="0.25">
      <c r="A1827" s="7">
        <v>41612</v>
      </c>
      <c r="B1827" s="8">
        <v>1</v>
      </c>
      <c r="C1827" s="9" t="s">
        <v>48</v>
      </c>
      <c r="D1827" s="9" t="s">
        <v>77</v>
      </c>
      <c r="E1827" s="5" t="s">
        <v>39</v>
      </c>
      <c r="F1827" s="9" t="s">
        <v>112</v>
      </c>
      <c r="G1827" s="13" t="s">
        <v>12</v>
      </c>
      <c r="H1827" s="5">
        <v>1</v>
      </c>
      <c r="I1827" s="22">
        <f t="shared" si="41"/>
        <v>0.05</v>
      </c>
      <c r="J1827" s="9">
        <v>36</v>
      </c>
      <c r="T1827" s="5">
        <v>3</v>
      </c>
      <c r="W1827" s="5">
        <v>3</v>
      </c>
    </row>
    <row r="1828" spans="1:42" x14ac:dyDescent="0.25">
      <c r="A1828" s="7">
        <v>41612</v>
      </c>
      <c r="B1828" s="8">
        <v>1</v>
      </c>
      <c r="C1828" s="9" t="s">
        <v>48</v>
      </c>
      <c r="D1828" s="9" t="s">
        <v>77</v>
      </c>
      <c r="E1828" s="5" t="s">
        <v>39</v>
      </c>
      <c r="F1828" s="9" t="s">
        <v>112</v>
      </c>
      <c r="G1828" s="13" t="s">
        <v>12</v>
      </c>
      <c r="H1828" s="5">
        <v>1</v>
      </c>
      <c r="I1828" s="22">
        <f t="shared" si="41"/>
        <v>0.05</v>
      </c>
      <c r="J1828" s="9">
        <v>36</v>
      </c>
      <c r="P1828" s="5" t="s">
        <v>55</v>
      </c>
      <c r="T1828" s="5">
        <v>3</v>
      </c>
      <c r="W1828" s="5">
        <v>3</v>
      </c>
      <c r="Z1828" s="5">
        <f>Y1828*H1828</f>
        <v>0</v>
      </c>
    </row>
    <row r="1829" spans="1:42" x14ac:dyDescent="0.25">
      <c r="A1829" s="24">
        <v>41612</v>
      </c>
      <c r="B1829" s="132">
        <v>1</v>
      </c>
      <c r="C1829" s="22" t="s">
        <v>229</v>
      </c>
      <c r="D1829" s="132" t="s">
        <v>230</v>
      </c>
      <c r="E1829" s="132" t="s">
        <v>39</v>
      </c>
      <c r="F1829" s="132" t="s">
        <v>112</v>
      </c>
      <c r="G1829" s="139" t="s">
        <v>17</v>
      </c>
      <c r="H1829" s="132">
        <v>1</v>
      </c>
      <c r="I1829" s="22">
        <f t="shared" si="41"/>
        <v>0.05</v>
      </c>
      <c r="J1829" s="22">
        <v>37</v>
      </c>
      <c r="K1829" s="22"/>
      <c r="L1829" s="22"/>
      <c r="M1829" s="22"/>
      <c r="N1829" s="22"/>
      <c r="O1829" s="22"/>
      <c r="P1829" s="22" t="s">
        <v>4</v>
      </c>
      <c r="Q1829" s="132">
        <v>1</v>
      </c>
      <c r="R1829" s="22" t="s">
        <v>425</v>
      </c>
      <c r="S1829" s="22" t="s">
        <v>5</v>
      </c>
      <c r="T1829" s="22">
        <v>10</v>
      </c>
      <c r="U1829" s="22"/>
      <c r="V1829" s="22"/>
      <c r="W1829" s="22">
        <v>10</v>
      </c>
      <c r="X1829" s="22"/>
      <c r="Y1829" s="22">
        <v>0</v>
      </c>
      <c r="Z1829" s="22">
        <v>0</v>
      </c>
      <c r="AA1829" s="22"/>
      <c r="AB1829" s="22"/>
      <c r="AC1829" s="47">
        <v>0</v>
      </c>
      <c r="AD1829" s="47"/>
      <c r="AE1829" s="47"/>
      <c r="AF1829" s="47"/>
      <c r="AG1829" s="47"/>
      <c r="AH1829" s="47"/>
      <c r="AI1829" s="47"/>
      <c r="AJ1829" s="47"/>
      <c r="AK1829" s="47"/>
      <c r="AL1829" s="47"/>
      <c r="AM1829" s="47"/>
      <c r="AN1829" s="47"/>
      <c r="AO1829" s="47"/>
      <c r="AP1829" s="47"/>
    </row>
    <row r="1830" spans="1:42" x14ac:dyDescent="0.25">
      <c r="A1830" s="24">
        <v>41612</v>
      </c>
      <c r="B1830" s="22">
        <v>1</v>
      </c>
      <c r="C1830" s="22" t="s">
        <v>229</v>
      </c>
      <c r="D1830" s="22" t="s">
        <v>230</v>
      </c>
      <c r="E1830" s="22" t="s">
        <v>39</v>
      </c>
      <c r="F1830" s="22" t="s">
        <v>112</v>
      </c>
      <c r="G1830" s="25" t="s">
        <v>7</v>
      </c>
      <c r="H1830" s="22">
        <v>1</v>
      </c>
      <c r="I1830" s="22">
        <f t="shared" si="41"/>
        <v>0.05</v>
      </c>
      <c r="J1830" s="22">
        <v>37</v>
      </c>
      <c r="K1830" s="22"/>
      <c r="L1830" s="22"/>
      <c r="M1830" s="22"/>
      <c r="N1830" s="22"/>
      <c r="O1830" s="22"/>
      <c r="P1830" s="22" t="s">
        <v>4</v>
      </c>
      <c r="Q1830" s="22">
        <v>2</v>
      </c>
      <c r="R1830" s="22" t="s">
        <v>365</v>
      </c>
      <c r="S1830" s="22" t="s">
        <v>8</v>
      </c>
      <c r="T1830" s="22">
        <v>50</v>
      </c>
      <c r="U1830" s="22"/>
      <c r="V1830" s="22"/>
      <c r="W1830" s="22">
        <v>50</v>
      </c>
      <c r="X1830" s="22"/>
      <c r="Y1830" s="22">
        <v>0</v>
      </c>
      <c r="Z1830" s="22">
        <v>0</v>
      </c>
      <c r="AA1830" s="22"/>
      <c r="AB1830" s="22"/>
      <c r="AC1830" s="47">
        <v>0</v>
      </c>
    </row>
    <row r="1831" spans="1:42" x14ac:dyDescent="0.25">
      <c r="A1831" s="24">
        <v>41612</v>
      </c>
      <c r="B1831" s="22">
        <v>1</v>
      </c>
      <c r="C1831" s="22" t="s">
        <v>229</v>
      </c>
      <c r="D1831" s="22" t="s">
        <v>230</v>
      </c>
      <c r="E1831" s="22" t="s">
        <v>39</v>
      </c>
      <c r="F1831" s="22" t="s">
        <v>112</v>
      </c>
      <c r="G1831" s="25" t="s">
        <v>10</v>
      </c>
      <c r="H1831" s="22">
        <v>1</v>
      </c>
      <c r="I1831" s="22">
        <f t="shared" si="41"/>
        <v>0.05</v>
      </c>
      <c r="J1831" s="22">
        <v>37</v>
      </c>
      <c r="K1831" s="22"/>
      <c r="L1831" s="22"/>
      <c r="M1831" s="22"/>
      <c r="N1831" s="22"/>
      <c r="O1831" s="22"/>
      <c r="P1831" s="22" t="s">
        <v>4</v>
      </c>
      <c r="Q1831" s="22">
        <v>3</v>
      </c>
      <c r="R1831" s="22" t="s">
        <v>426</v>
      </c>
      <c r="S1831" s="22" t="s">
        <v>5</v>
      </c>
      <c r="T1831" s="22">
        <v>10</v>
      </c>
      <c r="U1831" s="22"/>
      <c r="V1831" s="22"/>
      <c r="W1831" s="22">
        <v>10</v>
      </c>
      <c r="X1831" s="22"/>
      <c r="Y1831" s="22">
        <v>0</v>
      </c>
      <c r="Z1831" s="22">
        <v>0</v>
      </c>
      <c r="AA1831" s="22"/>
      <c r="AB1831" s="22"/>
      <c r="AC1831" s="47">
        <v>1</v>
      </c>
      <c r="AD1831" s="6" t="s">
        <v>37</v>
      </c>
    </row>
    <row r="1832" spans="1:42" x14ac:dyDescent="0.25">
      <c r="A1832" s="24">
        <v>41612</v>
      </c>
      <c r="B1832" s="22">
        <v>1</v>
      </c>
      <c r="C1832" s="22" t="s">
        <v>229</v>
      </c>
      <c r="D1832" s="22" t="s">
        <v>230</v>
      </c>
      <c r="E1832" s="22" t="s">
        <v>39</v>
      </c>
      <c r="F1832" s="22" t="s">
        <v>112</v>
      </c>
      <c r="G1832" s="25" t="s">
        <v>10</v>
      </c>
      <c r="H1832" s="22">
        <v>1</v>
      </c>
      <c r="I1832" s="22">
        <f t="shared" si="41"/>
        <v>0.05</v>
      </c>
      <c r="J1832" s="22">
        <v>37</v>
      </c>
      <c r="K1832" s="22"/>
      <c r="L1832" s="22"/>
      <c r="M1832" s="22"/>
      <c r="N1832" s="22"/>
      <c r="O1832" s="22"/>
      <c r="P1832" s="22" t="s">
        <v>4</v>
      </c>
      <c r="Q1832" s="22">
        <v>4</v>
      </c>
      <c r="R1832" s="22" t="s">
        <v>427</v>
      </c>
      <c r="S1832" s="22" t="s">
        <v>5</v>
      </c>
      <c r="T1832" s="22">
        <v>15</v>
      </c>
      <c r="U1832" s="22"/>
      <c r="V1832" s="22"/>
      <c r="W1832" s="22">
        <v>15</v>
      </c>
      <c r="X1832" s="22"/>
      <c r="Y1832" s="22">
        <v>1</v>
      </c>
      <c r="Z1832" s="22">
        <v>1</v>
      </c>
      <c r="AA1832" s="22" t="s">
        <v>14</v>
      </c>
      <c r="AB1832" s="22" t="s">
        <v>198</v>
      </c>
      <c r="AC1832" s="6">
        <v>1</v>
      </c>
      <c r="AD1832" s="6" t="s">
        <v>14</v>
      </c>
    </row>
    <row r="1833" spans="1:42" x14ac:dyDescent="0.25">
      <c r="A1833" s="24">
        <v>41612</v>
      </c>
      <c r="B1833" s="22">
        <v>1</v>
      </c>
      <c r="C1833" s="22" t="s">
        <v>229</v>
      </c>
      <c r="D1833" s="22" t="s">
        <v>230</v>
      </c>
      <c r="E1833" s="22" t="s">
        <v>39</v>
      </c>
      <c r="F1833" s="22" t="s">
        <v>112</v>
      </c>
      <c r="G1833" s="25" t="s">
        <v>10</v>
      </c>
      <c r="H1833" s="22">
        <v>1</v>
      </c>
      <c r="I1833" s="22">
        <f t="shared" si="41"/>
        <v>0.05</v>
      </c>
      <c r="J1833" s="22">
        <v>37</v>
      </c>
      <c r="K1833" s="22"/>
      <c r="L1833" s="22"/>
      <c r="M1833" s="22"/>
      <c r="N1833" s="22"/>
      <c r="O1833" s="22"/>
      <c r="P1833" s="22" t="s">
        <v>4</v>
      </c>
      <c r="Q1833" s="22">
        <v>5</v>
      </c>
      <c r="R1833" s="22" t="s">
        <v>428</v>
      </c>
      <c r="S1833" s="22" t="s">
        <v>5</v>
      </c>
      <c r="T1833" s="22">
        <v>15</v>
      </c>
      <c r="U1833" s="22"/>
      <c r="V1833" s="22"/>
      <c r="W1833" s="22">
        <v>15</v>
      </c>
      <c r="X1833" s="22"/>
      <c r="Y1833" s="22">
        <v>1</v>
      </c>
      <c r="Z1833" s="22">
        <v>1</v>
      </c>
      <c r="AA1833" s="22" t="s">
        <v>14</v>
      </c>
      <c r="AB1833" s="22" t="s">
        <v>199</v>
      </c>
      <c r="AC1833" s="6">
        <v>1</v>
      </c>
      <c r="AD1833" s="6" t="s">
        <v>14</v>
      </c>
    </row>
    <row r="1834" spans="1:42" x14ac:dyDescent="0.25">
      <c r="A1834" s="24">
        <v>41612</v>
      </c>
      <c r="B1834" s="22">
        <v>1</v>
      </c>
      <c r="C1834" s="22" t="s">
        <v>229</v>
      </c>
      <c r="D1834" s="22" t="s">
        <v>230</v>
      </c>
      <c r="E1834" s="22" t="s">
        <v>39</v>
      </c>
      <c r="F1834" s="22" t="s">
        <v>112</v>
      </c>
      <c r="G1834" s="25" t="s">
        <v>3</v>
      </c>
      <c r="H1834" s="22">
        <v>1</v>
      </c>
      <c r="I1834" s="22">
        <f t="shared" si="41"/>
        <v>0.05</v>
      </c>
      <c r="J1834" s="22">
        <v>37</v>
      </c>
      <c r="K1834" s="22"/>
      <c r="L1834" s="22"/>
      <c r="M1834" s="22"/>
      <c r="N1834" s="22"/>
      <c r="O1834" s="22"/>
      <c r="P1834" s="22" t="s">
        <v>4</v>
      </c>
      <c r="Q1834" s="22">
        <v>6</v>
      </c>
      <c r="R1834" s="22" t="s">
        <v>410</v>
      </c>
      <c r="S1834" s="22" t="s">
        <v>8</v>
      </c>
      <c r="T1834" s="22">
        <v>12</v>
      </c>
      <c r="U1834" s="22"/>
      <c r="V1834" s="22"/>
      <c r="W1834" s="22">
        <v>12</v>
      </c>
      <c r="X1834" s="22"/>
      <c r="Y1834" s="22">
        <v>0</v>
      </c>
      <c r="Z1834" s="22">
        <v>0</v>
      </c>
      <c r="AA1834" s="22"/>
      <c r="AB1834" s="22"/>
      <c r="AC1834" s="6">
        <v>1</v>
      </c>
      <c r="AD1834" s="6" t="s">
        <v>14</v>
      </c>
    </row>
    <row r="1835" spans="1:42" x14ac:dyDescent="0.25">
      <c r="A1835" s="24">
        <v>41612</v>
      </c>
      <c r="B1835" s="22">
        <v>1</v>
      </c>
      <c r="C1835" s="22" t="s">
        <v>229</v>
      </c>
      <c r="D1835" s="22" t="s">
        <v>230</v>
      </c>
      <c r="E1835" s="22" t="s">
        <v>39</v>
      </c>
      <c r="F1835" s="22" t="s">
        <v>112</v>
      </c>
      <c r="G1835" s="25" t="s">
        <v>3</v>
      </c>
      <c r="H1835" s="22">
        <v>1</v>
      </c>
      <c r="I1835" s="22">
        <f t="shared" si="41"/>
        <v>0.05</v>
      </c>
      <c r="J1835" s="22">
        <v>37</v>
      </c>
      <c r="K1835" s="22"/>
      <c r="L1835" s="22"/>
      <c r="M1835" s="22"/>
      <c r="N1835" s="22"/>
      <c r="O1835" s="22"/>
      <c r="P1835" s="22" t="s">
        <v>4</v>
      </c>
      <c r="Q1835" s="22">
        <v>7</v>
      </c>
      <c r="R1835" s="22" t="s">
        <v>429</v>
      </c>
      <c r="S1835" s="22" t="s">
        <v>8</v>
      </c>
      <c r="T1835" s="22">
        <v>20</v>
      </c>
      <c r="U1835" s="22"/>
      <c r="V1835" s="22"/>
      <c r="W1835" s="22">
        <v>20</v>
      </c>
      <c r="X1835" s="22"/>
      <c r="Y1835" s="22">
        <v>0</v>
      </c>
      <c r="Z1835" s="22">
        <v>0</v>
      </c>
      <c r="AA1835" s="22"/>
      <c r="AB1835" s="22"/>
      <c r="AC1835" s="47">
        <v>0</v>
      </c>
    </row>
    <row r="1836" spans="1:42" x14ac:dyDescent="0.25">
      <c r="A1836" s="24">
        <v>41612</v>
      </c>
      <c r="B1836" s="22">
        <v>1</v>
      </c>
      <c r="C1836" s="22" t="s">
        <v>229</v>
      </c>
      <c r="D1836" s="22" t="s">
        <v>230</v>
      </c>
      <c r="E1836" s="22" t="s">
        <v>39</v>
      </c>
      <c r="F1836" s="22" t="s">
        <v>112</v>
      </c>
      <c r="G1836" s="25" t="s">
        <v>56</v>
      </c>
      <c r="H1836" s="22">
        <v>1</v>
      </c>
      <c r="I1836" s="22">
        <f t="shared" si="41"/>
        <v>0.05</v>
      </c>
      <c r="J1836" s="22">
        <v>37</v>
      </c>
      <c r="K1836" s="22"/>
      <c r="L1836" s="22"/>
      <c r="M1836" s="22"/>
      <c r="N1836" s="22"/>
      <c r="O1836" s="22"/>
      <c r="P1836" s="22"/>
      <c r="Q1836" s="22"/>
      <c r="R1836" s="22"/>
      <c r="S1836" s="22"/>
      <c r="T1836" s="22">
        <v>3</v>
      </c>
      <c r="U1836" s="22"/>
      <c r="V1836" s="22"/>
      <c r="W1836" s="22">
        <v>3</v>
      </c>
      <c r="X1836" s="22"/>
      <c r="Y1836" s="22"/>
      <c r="Z1836" s="22"/>
      <c r="AA1836" s="22"/>
      <c r="AB1836" s="22"/>
    </row>
    <row r="1837" spans="1:42" x14ac:dyDescent="0.25">
      <c r="A1837" s="24">
        <v>41612</v>
      </c>
      <c r="B1837" s="22">
        <v>1</v>
      </c>
      <c r="C1837" s="22" t="s">
        <v>229</v>
      </c>
      <c r="D1837" s="22" t="s">
        <v>230</v>
      </c>
      <c r="E1837" s="22" t="s">
        <v>39</v>
      </c>
      <c r="F1837" s="22" t="s">
        <v>112</v>
      </c>
      <c r="G1837" s="25" t="s">
        <v>56</v>
      </c>
      <c r="H1837" s="22">
        <v>1</v>
      </c>
      <c r="I1837" s="22">
        <f t="shared" si="41"/>
        <v>0.05</v>
      </c>
      <c r="J1837" s="22">
        <v>37</v>
      </c>
      <c r="K1837" s="22"/>
      <c r="L1837" s="22"/>
      <c r="M1837" s="22"/>
      <c r="N1837" s="22"/>
      <c r="O1837" s="22"/>
      <c r="P1837" s="22"/>
      <c r="Q1837" s="22"/>
      <c r="R1837" s="22"/>
      <c r="S1837" s="22"/>
      <c r="T1837" s="22">
        <v>3</v>
      </c>
      <c r="U1837" s="22"/>
      <c r="V1837" s="22"/>
      <c r="W1837" s="22">
        <v>3</v>
      </c>
      <c r="X1837" s="22"/>
      <c r="Y1837" s="22"/>
      <c r="Z1837" s="22"/>
      <c r="AA1837" s="22"/>
      <c r="AB1837" s="22"/>
    </row>
    <row r="1838" spans="1:42" x14ac:dyDescent="0.25">
      <c r="A1838" s="24">
        <v>41612</v>
      </c>
      <c r="B1838" s="22">
        <v>1</v>
      </c>
      <c r="C1838" s="22" t="s">
        <v>229</v>
      </c>
      <c r="D1838" s="22" t="s">
        <v>230</v>
      </c>
      <c r="E1838" s="22" t="s">
        <v>39</v>
      </c>
      <c r="F1838" s="22" t="s">
        <v>112</v>
      </c>
      <c r="G1838" s="25" t="s">
        <v>56</v>
      </c>
      <c r="H1838" s="22">
        <v>1</v>
      </c>
      <c r="I1838" s="22">
        <f t="shared" si="41"/>
        <v>0.05</v>
      </c>
      <c r="J1838" s="22">
        <v>37</v>
      </c>
      <c r="K1838" s="22"/>
      <c r="L1838" s="22"/>
      <c r="M1838" s="22"/>
      <c r="N1838" s="22"/>
      <c r="O1838" s="22"/>
      <c r="P1838" s="22"/>
      <c r="Q1838" s="22"/>
      <c r="R1838" s="22"/>
      <c r="S1838" s="22"/>
      <c r="T1838" s="22">
        <v>3</v>
      </c>
      <c r="U1838" s="22"/>
      <c r="V1838" s="22"/>
      <c r="W1838" s="22">
        <v>3</v>
      </c>
      <c r="X1838" s="22"/>
      <c r="Y1838" s="22"/>
      <c r="Z1838" s="22"/>
      <c r="AA1838" s="22"/>
      <c r="AB1838" s="22"/>
    </row>
    <row r="1839" spans="1:42" x14ac:dyDescent="0.25">
      <c r="A1839" s="24">
        <v>41612</v>
      </c>
      <c r="B1839" s="22">
        <v>1</v>
      </c>
      <c r="C1839" s="22" t="s">
        <v>229</v>
      </c>
      <c r="D1839" s="22" t="s">
        <v>230</v>
      </c>
      <c r="E1839" s="22" t="s">
        <v>39</v>
      </c>
      <c r="F1839" s="22" t="s">
        <v>112</v>
      </c>
      <c r="G1839" s="25" t="s">
        <v>56</v>
      </c>
      <c r="H1839" s="22">
        <v>1</v>
      </c>
      <c r="I1839" s="22">
        <f t="shared" si="41"/>
        <v>0.05</v>
      </c>
      <c r="J1839" s="22">
        <v>37</v>
      </c>
      <c r="K1839" s="22"/>
      <c r="L1839" s="22"/>
      <c r="M1839" s="22"/>
      <c r="N1839" s="22"/>
      <c r="O1839" s="22"/>
      <c r="P1839" s="22"/>
      <c r="Q1839" s="22"/>
      <c r="R1839" s="22"/>
      <c r="S1839" s="22"/>
      <c r="T1839" s="22">
        <v>3</v>
      </c>
      <c r="U1839" s="22"/>
      <c r="V1839" s="22"/>
      <c r="W1839" s="22">
        <v>3</v>
      </c>
      <c r="X1839" s="22"/>
      <c r="Y1839" s="22"/>
      <c r="Z1839" s="22"/>
      <c r="AA1839" s="22"/>
      <c r="AB1839" s="22"/>
    </row>
    <row r="1840" spans="1:42" x14ac:dyDescent="0.25">
      <c r="A1840" s="24">
        <v>41612</v>
      </c>
      <c r="B1840" s="22">
        <v>1</v>
      </c>
      <c r="C1840" s="22" t="s">
        <v>229</v>
      </c>
      <c r="D1840" s="22" t="s">
        <v>230</v>
      </c>
      <c r="E1840" s="22" t="s">
        <v>39</v>
      </c>
      <c r="F1840" s="22" t="s">
        <v>112</v>
      </c>
      <c r="G1840" s="25" t="s">
        <v>56</v>
      </c>
      <c r="H1840" s="22">
        <v>1</v>
      </c>
      <c r="I1840" s="22">
        <f t="shared" si="41"/>
        <v>0.05</v>
      </c>
      <c r="J1840" s="22">
        <v>37</v>
      </c>
      <c r="K1840" s="22"/>
      <c r="L1840" s="22"/>
      <c r="M1840" s="22"/>
      <c r="N1840" s="22"/>
      <c r="O1840" s="22"/>
      <c r="P1840" s="22"/>
      <c r="Q1840" s="22"/>
      <c r="R1840" s="22"/>
      <c r="S1840" s="22"/>
      <c r="T1840" s="22">
        <v>3</v>
      </c>
      <c r="U1840" s="22"/>
      <c r="V1840" s="22"/>
      <c r="W1840" s="22">
        <v>3</v>
      </c>
      <c r="X1840" s="22"/>
      <c r="Y1840" s="22"/>
      <c r="Z1840" s="22"/>
      <c r="AA1840" s="22"/>
      <c r="AB1840" s="22"/>
    </row>
    <row r="1841" spans="1:28" x14ac:dyDescent="0.25">
      <c r="A1841" s="24">
        <v>41612</v>
      </c>
      <c r="B1841" s="22">
        <v>1</v>
      </c>
      <c r="C1841" s="22" t="s">
        <v>229</v>
      </c>
      <c r="D1841" s="22" t="s">
        <v>230</v>
      </c>
      <c r="E1841" s="22" t="s">
        <v>39</v>
      </c>
      <c r="F1841" s="22" t="s">
        <v>112</v>
      </c>
      <c r="G1841" s="25" t="s">
        <v>56</v>
      </c>
      <c r="H1841" s="22">
        <v>1</v>
      </c>
      <c r="I1841" s="22">
        <f t="shared" si="41"/>
        <v>0.05</v>
      </c>
      <c r="J1841" s="22">
        <v>37</v>
      </c>
      <c r="K1841" s="22"/>
      <c r="L1841" s="22"/>
      <c r="M1841" s="22"/>
      <c r="N1841" s="22"/>
      <c r="O1841" s="22"/>
      <c r="P1841" s="22"/>
      <c r="Q1841" s="22"/>
      <c r="R1841" s="22"/>
      <c r="S1841" s="22"/>
      <c r="T1841" s="22">
        <v>3</v>
      </c>
      <c r="U1841" s="22"/>
      <c r="V1841" s="22"/>
      <c r="W1841" s="22">
        <v>3</v>
      </c>
      <c r="X1841" s="22"/>
      <c r="Y1841" s="22"/>
      <c r="Z1841" s="22"/>
      <c r="AA1841" s="22"/>
      <c r="AB1841" s="22"/>
    </row>
    <row r="1842" spans="1:28" x14ac:dyDescent="0.25">
      <c r="A1842" s="24">
        <v>41612</v>
      </c>
      <c r="B1842" s="22">
        <v>1</v>
      </c>
      <c r="C1842" s="22" t="s">
        <v>229</v>
      </c>
      <c r="D1842" s="22" t="s">
        <v>230</v>
      </c>
      <c r="E1842" s="22" t="s">
        <v>39</v>
      </c>
      <c r="F1842" s="22" t="s">
        <v>112</v>
      </c>
      <c r="G1842" s="25" t="s">
        <v>56</v>
      </c>
      <c r="H1842" s="22">
        <v>1</v>
      </c>
      <c r="I1842" s="22">
        <f t="shared" si="41"/>
        <v>0.05</v>
      </c>
      <c r="J1842" s="22">
        <v>37</v>
      </c>
      <c r="K1842" s="22"/>
      <c r="L1842" s="22"/>
      <c r="M1842" s="22"/>
      <c r="N1842" s="22"/>
      <c r="O1842" s="22"/>
      <c r="P1842" s="22"/>
      <c r="Q1842" s="22"/>
      <c r="R1842" s="22"/>
      <c r="S1842" s="22"/>
      <c r="T1842" s="22">
        <v>6</v>
      </c>
      <c r="U1842" s="22"/>
      <c r="V1842" s="22"/>
      <c r="W1842" s="22">
        <v>6</v>
      </c>
      <c r="X1842" s="22"/>
      <c r="Y1842" s="22"/>
      <c r="Z1842" s="22"/>
      <c r="AA1842" s="22"/>
      <c r="AB1842" s="22"/>
    </row>
    <row r="1843" spans="1:28" x14ac:dyDescent="0.25">
      <c r="A1843" s="24">
        <v>41612</v>
      </c>
      <c r="B1843" s="22">
        <v>1</v>
      </c>
      <c r="C1843" s="22" t="s">
        <v>229</v>
      </c>
      <c r="D1843" s="22" t="s">
        <v>230</v>
      </c>
      <c r="E1843" s="22" t="s">
        <v>39</v>
      </c>
      <c r="F1843" s="22" t="s">
        <v>112</v>
      </c>
      <c r="G1843" s="25" t="s">
        <v>56</v>
      </c>
      <c r="H1843" s="22">
        <v>1</v>
      </c>
      <c r="I1843" s="22">
        <f t="shared" si="41"/>
        <v>0.05</v>
      </c>
      <c r="J1843" s="22">
        <v>37</v>
      </c>
      <c r="K1843" s="22"/>
      <c r="L1843" s="22"/>
      <c r="M1843" s="22"/>
      <c r="N1843" s="22"/>
      <c r="O1843" s="22"/>
      <c r="P1843" s="22"/>
      <c r="Q1843" s="22"/>
      <c r="R1843" s="22"/>
      <c r="S1843" s="22"/>
      <c r="T1843" s="22">
        <v>4</v>
      </c>
      <c r="U1843" s="22"/>
      <c r="V1843" s="22"/>
      <c r="W1843" s="22">
        <v>4</v>
      </c>
      <c r="X1843" s="22"/>
      <c r="Y1843" s="22"/>
      <c r="Z1843" s="22"/>
      <c r="AA1843" s="22"/>
      <c r="AB1843" s="22"/>
    </row>
    <row r="1844" spans="1:28" x14ac:dyDescent="0.25">
      <c r="A1844" s="24">
        <v>41612</v>
      </c>
      <c r="B1844" s="22">
        <v>1</v>
      </c>
      <c r="C1844" s="22" t="s">
        <v>229</v>
      </c>
      <c r="D1844" s="22" t="s">
        <v>230</v>
      </c>
      <c r="E1844" s="22" t="s">
        <v>39</v>
      </c>
      <c r="F1844" s="22" t="s">
        <v>112</v>
      </c>
      <c r="G1844" s="25" t="s">
        <v>56</v>
      </c>
      <c r="H1844" s="22">
        <v>1</v>
      </c>
      <c r="I1844" s="22">
        <f t="shared" si="41"/>
        <v>0.05</v>
      </c>
      <c r="J1844" s="22">
        <v>37</v>
      </c>
      <c r="K1844" s="22"/>
      <c r="L1844" s="22"/>
      <c r="M1844" s="22"/>
      <c r="N1844" s="22"/>
      <c r="O1844" s="22"/>
      <c r="P1844" s="22"/>
      <c r="Q1844" s="22"/>
      <c r="R1844" s="22"/>
      <c r="S1844" s="22"/>
      <c r="T1844" s="22">
        <v>4</v>
      </c>
      <c r="U1844" s="22"/>
      <c r="V1844" s="22"/>
      <c r="W1844" s="22">
        <v>4</v>
      </c>
      <c r="X1844" s="22"/>
      <c r="Y1844" s="22"/>
      <c r="Z1844" s="22"/>
      <c r="AA1844" s="22"/>
      <c r="AB1844" s="22"/>
    </row>
    <row r="1845" spans="1:28" x14ac:dyDescent="0.25">
      <c r="A1845" s="24">
        <v>41612</v>
      </c>
      <c r="B1845" s="22">
        <v>1</v>
      </c>
      <c r="C1845" s="22" t="s">
        <v>229</v>
      </c>
      <c r="D1845" s="22" t="s">
        <v>230</v>
      </c>
      <c r="E1845" s="22" t="s">
        <v>39</v>
      </c>
      <c r="F1845" s="22" t="s">
        <v>112</v>
      </c>
      <c r="G1845" s="25" t="s">
        <v>56</v>
      </c>
      <c r="H1845" s="22">
        <v>1</v>
      </c>
      <c r="I1845" s="22">
        <f t="shared" si="41"/>
        <v>0.05</v>
      </c>
      <c r="J1845" s="22">
        <v>37</v>
      </c>
      <c r="K1845" s="22"/>
      <c r="L1845" s="22"/>
      <c r="M1845" s="22"/>
      <c r="N1845" s="22"/>
      <c r="O1845" s="22"/>
      <c r="P1845" s="22"/>
      <c r="Q1845" s="22"/>
      <c r="R1845" s="22"/>
      <c r="S1845" s="22"/>
      <c r="T1845" s="22">
        <v>4</v>
      </c>
      <c r="U1845" s="22"/>
      <c r="V1845" s="22"/>
      <c r="W1845" s="22">
        <v>4</v>
      </c>
      <c r="X1845" s="22"/>
      <c r="Y1845" s="22"/>
      <c r="Z1845" s="22"/>
      <c r="AA1845" s="22"/>
      <c r="AB1845" s="22"/>
    </row>
    <row r="1846" spans="1:28" x14ac:dyDescent="0.25">
      <c r="A1846" s="24">
        <v>41612</v>
      </c>
      <c r="B1846" s="22">
        <v>1</v>
      </c>
      <c r="C1846" s="22" t="s">
        <v>229</v>
      </c>
      <c r="D1846" s="22" t="s">
        <v>230</v>
      </c>
      <c r="E1846" s="22" t="s">
        <v>39</v>
      </c>
      <c r="F1846" s="22" t="s">
        <v>112</v>
      </c>
      <c r="G1846" s="25" t="s">
        <v>57</v>
      </c>
      <c r="H1846" s="22">
        <v>1</v>
      </c>
      <c r="I1846" s="22">
        <f t="shared" si="41"/>
        <v>0.05</v>
      </c>
      <c r="J1846" s="22">
        <v>37</v>
      </c>
      <c r="K1846" s="22"/>
      <c r="L1846" s="22"/>
      <c r="M1846" s="22"/>
      <c r="N1846" s="22"/>
      <c r="O1846" s="22"/>
      <c r="P1846" s="22"/>
      <c r="Q1846" s="22"/>
      <c r="R1846" s="22"/>
      <c r="S1846" s="22"/>
      <c r="T1846" s="22">
        <v>3</v>
      </c>
      <c r="U1846" s="22"/>
      <c r="V1846" s="22"/>
      <c r="W1846" s="22">
        <v>3</v>
      </c>
      <c r="X1846" s="22"/>
      <c r="Y1846" s="22"/>
      <c r="Z1846" s="22"/>
      <c r="AA1846" s="22"/>
      <c r="AB1846" s="22"/>
    </row>
    <row r="1847" spans="1:28" x14ac:dyDescent="0.25">
      <c r="A1847" s="24">
        <v>41612</v>
      </c>
      <c r="B1847" s="22">
        <v>1</v>
      </c>
      <c r="C1847" s="22" t="s">
        <v>229</v>
      </c>
      <c r="D1847" s="22" t="s">
        <v>230</v>
      </c>
      <c r="E1847" s="22" t="s">
        <v>39</v>
      </c>
      <c r="F1847" s="22" t="s">
        <v>112</v>
      </c>
      <c r="G1847" s="25" t="s">
        <v>57</v>
      </c>
      <c r="H1847" s="22">
        <v>1</v>
      </c>
      <c r="I1847" s="22">
        <f t="shared" si="41"/>
        <v>0.05</v>
      </c>
      <c r="J1847" s="22">
        <v>37</v>
      </c>
      <c r="K1847" s="22"/>
      <c r="L1847" s="22"/>
      <c r="M1847" s="22"/>
      <c r="N1847" s="22"/>
      <c r="O1847" s="22"/>
      <c r="P1847" s="22"/>
      <c r="Q1847" s="22"/>
      <c r="R1847" s="22"/>
      <c r="S1847" s="22"/>
      <c r="T1847" s="22">
        <v>6</v>
      </c>
      <c r="U1847" s="22"/>
      <c r="V1847" s="22"/>
      <c r="W1847" s="22">
        <v>6</v>
      </c>
      <c r="X1847" s="22"/>
      <c r="Y1847" s="22"/>
      <c r="Z1847" s="22"/>
      <c r="AA1847" s="22"/>
      <c r="AB1847" s="22"/>
    </row>
    <row r="1848" spans="1:28" x14ac:dyDescent="0.25">
      <c r="A1848" s="24">
        <v>41612</v>
      </c>
      <c r="B1848" s="22">
        <v>1</v>
      </c>
      <c r="C1848" s="22" t="s">
        <v>229</v>
      </c>
      <c r="D1848" s="22" t="s">
        <v>230</v>
      </c>
      <c r="E1848" s="22" t="s">
        <v>39</v>
      </c>
      <c r="F1848" s="22" t="s">
        <v>112</v>
      </c>
      <c r="G1848" s="25" t="s">
        <v>57</v>
      </c>
      <c r="H1848" s="22">
        <v>1</v>
      </c>
      <c r="I1848" s="22">
        <f t="shared" si="41"/>
        <v>0.05</v>
      </c>
      <c r="J1848" s="22">
        <v>37</v>
      </c>
      <c r="K1848" s="22"/>
      <c r="L1848" s="22"/>
      <c r="M1848" s="22"/>
      <c r="N1848" s="22"/>
      <c r="O1848" s="22"/>
      <c r="P1848" s="22"/>
      <c r="Q1848" s="22"/>
      <c r="R1848" s="22"/>
      <c r="S1848" s="22"/>
      <c r="T1848" s="22">
        <v>4</v>
      </c>
      <c r="U1848" s="22"/>
      <c r="V1848" s="22"/>
      <c r="W1848" s="22">
        <v>4</v>
      </c>
      <c r="X1848" s="22"/>
      <c r="Y1848" s="22"/>
      <c r="Z1848" s="22"/>
      <c r="AA1848" s="22"/>
      <c r="AB1848" s="22"/>
    </row>
    <row r="1849" spans="1:28" x14ac:dyDescent="0.25">
      <c r="A1849" s="24">
        <v>41612</v>
      </c>
      <c r="B1849" s="22">
        <v>1</v>
      </c>
      <c r="C1849" s="22" t="s">
        <v>229</v>
      </c>
      <c r="D1849" s="22" t="s">
        <v>230</v>
      </c>
      <c r="E1849" s="22" t="s">
        <v>39</v>
      </c>
      <c r="F1849" s="22" t="s">
        <v>112</v>
      </c>
      <c r="G1849" s="25" t="s">
        <v>57</v>
      </c>
      <c r="H1849" s="22">
        <v>1</v>
      </c>
      <c r="I1849" s="22">
        <f t="shared" si="41"/>
        <v>0.05</v>
      </c>
      <c r="J1849" s="22">
        <v>37</v>
      </c>
      <c r="K1849" s="22"/>
      <c r="L1849" s="22"/>
      <c r="M1849" s="22"/>
      <c r="N1849" s="22"/>
      <c r="O1849" s="22"/>
      <c r="P1849" s="22"/>
      <c r="Q1849" s="22"/>
      <c r="R1849" s="22"/>
      <c r="S1849" s="22"/>
      <c r="T1849" s="22">
        <v>4</v>
      </c>
      <c r="U1849" s="22"/>
      <c r="V1849" s="22"/>
      <c r="W1849" s="22">
        <v>4</v>
      </c>
      <c r="X1849" s="22"/>
      <c r="Y1849" s="22"/>
      <c r="Z1849" s="22"/>
      <c r="AA1849" s="22"/>
      <c r="AB1849" s="22"/>
    </row>
    <row r="1850" spans="1:28" x14ac:dyDescent="0.25">
      <c r="A1850" s="24">
        <v>41612</v>
      </c>
      <c r="B1850" s="22">
        <v>1</v>
      </c>
      <c r="C1850" s="22" t="s">
        <v>229</v>
      </c>
      <c r="D1850" s="22" t="s">
        <v>230</v>
      </c>
      <c r="E1850" s="22" t="s">
        <v>39</v>
      </c>
      <c r="F1850" s="22" t="s">
        <v>112</v>
      </c>
      <c r="G1850" s="25" t="s">
        <v>57</v>
      </c>
      <c r="H1850" s="22">
        <v>1</v>
      </c>
      <c r="I1850" s="22">
        <f t="shared" si="41"/>
        <v>0.05</v>
      </c>
      <c r="J1850" s="22">
        <v>37</v>
      </c>
      <c r="K1850" s="22"/>
      <c r="L1850" s="22"/>
      <c r="M1850" s="22"/>
      <c r="N1850" s="22"/>
      <c r="O1850" s="22"/>
      <c r="P1850" s="22"/>
      <c r="Q1850" s="22"/>
      <c r="R1850" s="22"/>
      <c r="S1850" s="22"/>
      <c r="T1850" s="22">
        <v>4</v>
      </c>
      <c r="U1850" s="22"/>
      <c r="V1850" s="22"/>
      <c r="W1850" s="22">
        <v>4</v>
      </c>
      <c r="X1850" s="22"/>
      <c r="Y1850" s="22"/>
      <c r="Z1850" s="22"/>
      <c r="AA1850" s="22"/>
      <c r="AB1850" s="22"/>
    </row>
    <row r="1851" spans="1:28" x14ac:dyDescent="0.25">
      <c r="A1851" s="24">
        <v>41612</v>
      </c>
      <c r="B1851" s="22">
        <v>1</v>
      </c>
      <c r="C1851" s="22" t="s">
        <v>229</v>
      </c>
      <c r="D1851" s="22" t="s">
        <v>230</v>
      </c>
      <c r="E1851" s="22" t="s">
        <v>39</v>
      </c>
      <c r="F1851" s="22" t="s">
        <v>112</v>
      </c>
      <c r="G1851" s="25" t="s">
        <v>57</v>
      </c>
      <c r="H1851" s="22">
        <v>1</v>
      </c>
      <c r="I1851" s="22">
        <f t="shared" si="41"/>
        <v>0.05</v>
      </c>
      <c r="J1851" s="22">
        <v>37</v>
      </c>
      <c r="K1851" s="22"/>
      <c r="L1851" s="22"/>
      <c r="M1851" s="22"/>
      <c r="N1851" s="22"/>
      <c r="O1851" s="22"/>
      <c r="P1851" s="22"/>
      <c r="Q1851" s="22"/>
      <c r="R1851" s="22"/>
      <c r="S1851" s="22"/>
      <c r="T1851" s="22">
        <v>4</v>
      </c>
      <c r="U1851" s="22"/>
      <c r="V1851" s="22"/>
      <c r="W1851" s="22">
        <v>4</v>
      </c>
      <c r="X1851" s="22"/>
      <c r="Y1851" s="22"/>
      <c r="Z1851" s="22"/>
      <c r="AA1851" s="22"/>
      <c r="AB1851" s="22"/>
    </row>
    <row r="1852" spans="1:28" x14ac:dyDescent="0.25">
      <c r="A1852" s="24">
        <v>41612</v>
      </c>
      <c r="B1852" s="22">
        <v>1</v>
      </c>
      <c r="C1852" s="22" t="s">
        <v>229</v>
      </c>
      <c r="D1852" s="22" t="s">
        <v>230</v>
      </c>
      <c r="E1852" s="22" t="s">
        <v>39</v>
      </c>
      <c r="F1852" s="22" t="s">
        <v>112</v>
      </c>
      <c r="G1852" s="25" t="s">
        <v>57</v>
      </c>
      <c r="H1852" s="22">
        <v>1</v>
      </c>
      <c r="I1852" s="22">
        <f t="shared" si="41"/>
        <v>0.05</v>
      </c>
      <c r="J1852" s="22">
        <v>37</v>
      </c>
      <c r="K1852" s="22"/>
      <c r="L1852" s="22"/>
      <c r="M1852" s="22"/>
      <c r="N1852" s="22"/>
      <c r="O1852" s="22"/>
      <c r="P1852" s="22"/>
      <c r="Q1852" s="22"/>
      <c r="R1852" s="22"/>
      <c r="S1852" s="22"/>
      <c r="T1852" s="22">
        <v>4</v>
      </c>
      <c r="U1852" s="22"/>
      <c r="V1852" s="22"/>
      <c r="W1852" s="22">
        <v>4</v>
      </c>
      <c r="X1852" s="22"/>
      <c r="Y1852" s="22"/>
      <c r="Z1852" s="22"/>
      <c r="AA1852" s="22"/>
      <c r="AB1852" s="22"/>
    </row>
    <row r="1853" spans="1:28" x14ac:dyDescent="0.25">
      <c r="A1853" s="24">
        <v>41612</v>
      </c>
      <c r="B1853" s="22">
        <v>1</v>
      </c>
      <c r="C1853" s="22" t="s">
        <v>229</v>
      </c>
      <c r="D1853" s="22" t="s">
        <v>230</v>
      </c>
      <c r="E1853" s="22" t="s">
        <v>39</v>
      </c>
      <c r="F1853" s="22" t="s">
        <v>112</v>
      </c>
      <c r="G1853" s="25" t="s">
        <v>57</v>
      </c>
      <c r="H1853" s="22">
        <v>1</v>
      </c>
      <c r="I1853" s="22">
        <f t="shared" si="41"/>
        <v>0.05</v>
      </c>
      <c r="J1853" s="22">
        <v>37</v>
      </c>
      <c r="K1853" s="22"/>
      <c r="L1853" s="22"/>
      <c r="M1853" s="22"/>
      <c r="N1853" s="22"/>
      <c r="O1853" s="22"/>
      <c r="P1853" s="22"/>
      <c r="Q1853" s="22"/>
      <c r="R1853" s="22"/>
      <c r="S1853" s="22"/>
      <c r="T1853" s="22">
        <v>4</v>
      </c>
      <c r="U1853" s="22"/>
      <c r="V1853" s="22"/>
      <c r="W1853" s="22">
        <v>4</v>
      </c>
      <c r="X1853" s="22"/>
      <c r="Y1853" s="22"/>
      <c r="Z1853" s="22"/>
      <c r="AA1853" s="22"/>
      <c r="AB1853" s="22"/>
    </row>
    <row r="1854" spans="1:28" x14ac:dyDescent="0.25">
      <c r="A1854" s="24">
        <v>41612</v>
      </c>
      <c r="B1854" s="22">
        <v>1</v>
      </c>
      <c r="C1854" s="22" t="s">
        <v>229</v>
      </c>
      <c r="D1854" s="22" t="s">
        <v>230</v>
      </c>
      <c r="E1854" s="22" t="s">
        <v>39</v>
      </c>
      <c r="F1854" s="22" t="s">
        <v>112</v>
      </c>
      <c r="G1854" s="25" t="s">
        <v>10</v>
      </c>
      <c r="H1854" s="22">
        <v>1</v>
      </c>
      <c r="I1854" s="22">
        <f t="shared" si="41"/>
        <v>0.05</v>
      </c>
      <c r="J1854" s="22">
        <v>37</v>
      </c>
      <c r="K1854" s="22"/>
      <c r="L1854" s="22"/>
      <c r="M1854" s="22"/>
      <c r="N1854" s="22"/>
      <c r="O1854" s="22"/>
      <c r="P1854" s="22"/>
      <c r="Q1854" s="22"/>
      <c r="R1854" s="22"/>
      <c r="S1854" s="22"/>
      <c r="T1854" s="22">
        <v>20</v>
      </c>
      <c r="U1854" s="22"/>
      <c r="V1854" s="22"/>
      <c r="W1854" s="22">
        <v>20</v>
      </c>
      <c r="X1854" s="22"/>
      <c r="Y1854" s="22"/>
      <c r="Z1854" s="22"/>
      <c r="AA1854" s="22"/>
      <c r="AB1854" s="22"/>
    </row>
    <row r="1855" spans="1:28" x14ac:dyDescent="0.25">
      <c r="A1855" s="24">
        <v>41612</v>
      </c>
      <c r="B1855" s="22">
        <v>1</v>
      </c>
      <c r="C1855" s="22" t="s">
        <v>229</v>
      </c>
      <c r="D1855" s="22" t="s">
        <v>230</v>
      </c>
      <c r="E1855" s="22" t="s">
        <v>39</v>
      </c>
      <c r="F1855" s="22" t="s">
        <v>112</v>
      </c>
      <c r="G1855" s="25" t="s">
        <v>10</v>
      </c>
      <c r="H1855" s="22">
        <v>1</v>
      </c>
      <c r="I1855" s="22">
        <f t="shared" si="41"/>
        <v>0.05</v>
      </c>
      <c r="J1855" s="22">
        <v>37</v>
      </c>
      <c r="K1855" s="22"/>
      <c r="L1855" s="22"/>
      <c r="M1855" s="22"/>
      <c r="N1855" s="22"/>
      <c r="O1855" s="22"/>
      <c r="P1855" s="22"/>
      <c r="Q1855" s="22"/>
      <c r="R1855" s="22"/>
      <c r="S1855" s="22"/>
      <c r="T1855" s="22">
        <v>20</v>
      </c>
      <c r="U1855" s="22"/>
      <c r="V1855" s="22"/>
      <c r="W1855" s="22">
        <v>20</v>
      </c>
      <c r="X1855" s="22"/>
      <c r="Y1855" s="22"/>
      <c r="Z1855" s="22"/>
      <c r="AA1855" s="22"/>
      <c r="AB1855" s="22"/>
    </row>
    <row r="1856" spans="1:28" x14ac:dyDescent="0.25">
      <c r="A1856" s="24">
        <v>41612</v>
      </c>
      <c r="B1856" s="22">
        <v>1</v>
      </c>
      <c r="C1856" s="22" t="s">
        <v>229</v>
      </c>
      <c r="D1856" s="22" t="s">
        <v>230</v>
      </c>
      <c r="E1856" s="22" t="s">
        <v>39</v>
      </c>
      <c r="F1856" s="22" t="s">
        <v>112</v>
      </c>
      <c r="G1856" s="25" t="s">
        <v>10</v>
      </c>
      <c r="H1856" s="22">
        <v>1</v>
      </c>
      <c r="I1856" s="22">
        <f t="shared" si="41"/>
        <v>0.05</v>
      </c>
      <c r="J1856" s="22">
        <v>37</v>
      </c>
      <c r="K1856" s="22"/>
      <c r="L1856" s="22"/>
      <c r="M1856" s="22"/>
      <c r="N1856" s="22"/>
      <c r="O1856" s="22"/>
      <c r="P1856" s="22"/>
      <c r="Q1856" s="22"/>
      <c r="R1856" s="22"/>
      <c r="S1856" s="22"/>
      <c r="T1856" s="22">
        <v>7</v>
      </c>
      <c r="U1856" s="22"/>
      <c r="V1856" s="22"/>
      <c r="W1856" s="22">
        <v>7</v>
      </c>
      <c r="X1856" s="22"/>
      <c r="Y1856" s="22"/>
      <c r="Z1856" s="22"/>
      <c r="AA1856" s="22"/>
      <c r="AB1856" s="22"/>
    </row>
    <row r="1857" spans="1:28" x14ac:dyDescent="0.25">
      <c r="A1857" s="24">
        <v>41612</v>
      </c>
      <c r="B1857" s="22">
        <v>1</v>
      </c>
      <c r="C1857" s="22" t="s">
        <v>229</v>
      </c>
      <c r="D1857" s="22" t="s">
        <v>230</v>
      </c>
      <c r="E1857" s="22" t="s">
        <v>39</v>
      </c>
      <c r="F1857" s="22" t="s">
        <v>112</v>
      </c>
      <c r="G1857" s="25" t="s">
        <v>10</v>
      </c>
      <c r="H1857" s="22">
        <v>1</v>
      </c>
      <c r="I1857" s="22">
        <f t="shared" si="41"/>
        <v>0.05</v>
      </c>
      <c r="J1857" s="22">
        <v>37</v>
      </c>
      <c r="K1857" s="22"/>
      <c r="L1857" s="22"/>
      <c r="M1857" s="22"/>
      <c r="N1857" s="22"/>
      <c r="O1857" s="22"/>
      <c r="P1857" s="22"/>
      <c r="Q1857" s="22"/>
      <c r="R1857" s="22"/>
      <c r="S1857" s="22"/>
      <c r="T1857" s="22">
        <v>7</v>
      </c>
      <c r="U1857" s="22"/>
      <c r="V1857" s="22"/>
      <c r="W1857" s="22">
        <v>7</v>
      </c>
      <c r="X1857" s="22"/>
      <c r="Y1857" s="22"/>
      <c r="Z1857" s="22"/>
      <c r="AA1857" s="22"/>
      <c r="AB1857" s="22"/>
    </row>
    <row r="1858" spans="1:28" x14ac:dyDescent="0.25">
      <c r="A1858" s="24">
        <v>41612</v>
      </c>
      <c r="B1858" s="22">
        <v>1</v>
      </c>
      <c r="C1858" s="22" t="s">
        <v>229</v>
      </c>
      <c r="D1858" s="22" t="s">
        <v>230</v>
      </c>
      <c r="E1858" s="22" t="s">
        <v>39</v>
      </c>
      <c r="F1858" s="22" t="s">
        <v>112</v>
      </c>
      <c r="G1858" s="25" t="s">
        <v>10</v>
      </c>
      <c r="H1858" s="22">
        <v>1</v>
      </c>
      <c r="I1858" s="22">
        <f t="shared" ref="I1858:I1921" si="42">H1858/20</f>
        <v>0.05</v>
      </c>
      <c r="J1858" s="22">
        <v>37</v>
      </c>
      <c r="K1858" s="22"/>
      <c r="L1858" s="22"/>
      <c r="M1858" s="22"/>
      <c r="N1858" s="22"/>
      <c r="O1858" s="22"/>
      <c r="P1858" s="22"/>
      <c r="Q1858" s="22"/>
      <c r="R1858" s="22"/>
      <c r="S1858" s="22"/>
      <c r="T1858" s="22">
        <v>10</v>
      </c>
      <c r="U1858" s="22"/>
      <c r="V1858" s="22"/>
      <c r="W1858" s="22">
        <v>10</v>
      </c>
      <c r="X1858" s="22"/>
      <c r="Y1858" s="22"/>
      <c r="Z1858" s="22"/>
      <c r="AA1858" s="22"/>
      <c r="AB1858" s="22"/>
    </row>
    <row r="1859" spans="1:28" x14ac:dyDescent="0.25">
      <c r="A1859" s="24">
        <v>41612</v>
      </c>
      <c r="B1859" s="22">
        <v>1</v>
      </c>
      <c r="C1859" s="22" t="s">
        <v>229</v>
      </c>
      <c r="D1859" s="22" t="s">
        <v>230</v>
      </c>
      <c r="E1859" s="22" t="s">
        <v>39</v>
      </c>
      <c r="F1859" s="22" t="s">
        <v>112</v>
      </c>
      <c r="G1859" s="25" t="s">
        <v>10</v>
      </c>
      <c r="H1859" s="22">
        <v>1</v>
      </c>
      <c r="I1859" s="22">
        <f t="shared" si="42"/>
        <v>0.05</v>
      </c>
      <c r="J1859" s="22">
        <v>37</v>
      </c>
      <c r="K1859" s="22"/>
      <c r="L1859" s="22"/>
      <c r="M1859" s="22"/>
      <c r="N1859" s="22"/>
      <c r="O1859" s="22"/>
      <c r="P1859" s="22"/>
      <c r="Q1859" s="22"/>
      <c r="R1859" s="22"/>
      <c r="S1859" s="22"/>
      <c r="T1859" s="22">
        <v>10</v>
      </c>
      <c r="U1859" s="22"/>
      <c r="V1859" s="22"/>
      <c r="W1859" s="22">
        <v>10</v>
      </c>
      <c r="X1859" s="22"/>
      <c r="Y1859" s="22"/>
      <c r="Z1859" s="22"/>
      <c r="AA1859" s="22"/>
      <c r="AB1859" s="22"/>
    </row>
    <row r="1860" spans="1:28" x14ac:dyDescent="0.25">
      <c r="A1860" s="24">
        <v>41612</v>
      </c>
      <c r="B1860" s="22">
        <v>1</v>
      </c>
      <c r="C1860" s="22" t="s">
        <v>229</v>
      </c>
      <c r="D1860" s="22" t="s">
        <v>230</v>
      </c>
      <c r="E1860" s="22" t="s">
        <v>39</v>
      </c>
      <c r="F1860" s="22" t="s">
        <v>112</v>
      </c>
      <c r="G1860" s="25" t="s">
        <v>10</v>
      </c>
      <c r="H1860" s="22">
        <v>1</v>
      </c>
      <c r="I1860" s="22">
        <f t="shared" si="42"/>
        <v>0.05</v>
      </c>
      <c r="J1860" s="22">
        <v>37</v>
      </c>
      <c r="K1860" s="22"/>
      <c r="L1860" s="22"/>
      <c r="M1860" s="22"/>
      <c r="N1860" s="22"/>
      <c r="O1860" s="22"/>
      <c r="P1860" s="22"/>
      <c r="Q1860" s="22"/>
      <c r="R1860" s="22"/>
      <c r="S1860" s="22"/>
      <c r="T1860" s="22">
        <v>10</v>
      </c>
      <c r="U1860" s="22"/>
      <c r="V1860" s="22"/>
      <c r="W1860" s="22">
        <v>10</v>
      </c>
      <c r="X1860" s="22"/>
      <c r="Y1860" s="22"/>
      <c r="Z1860" s="22"/>
      <c r="AA1860" s="22"/>
      <c r="AB1860" s="22"/>
    </row>
    <row r="1861" spans="1:28" x14ac:dyDescent="0.25">
      <c r="A1861" s="24">
        <v>41612</v>
      </c>
      <c r="B1861" s="22">
        <v>1</v>
      </c>
      <c r="C1861" s="22" t="s">
        <v>229</v>
      </c>
      <c r="D1861" s="22" t="s">
        <v>230</v>
      </c>
      <c r="E1861" s="22" t="s">
        <v>39</v>
      </c>
      <c r="F1861" s="22" t="s">
        <v>112</v>
      </c>
      <c r="G1861" s="25" t="s">
        <v>10</v>
      </c>
      <c r="H1861" s="22">
        <v>1</v>
      </c>
      <c r="I1861" s="22">
        <f t="shared" si="42"/>
        <v>0.05</v>
      </c>
      <c r="J1861" s="22">
        <v>37</v>
      </c>
      <c r="K1861" s="22"/>
      <c r="L1861" s="22"/>
      <c r="M1861" s="22"/>
      <c r="N1861" s="22"/>
      <c r="O1861" s="22"/>
      <c r="P1861" s="22"/>
      <c r="Q1861" s="22"/>
      <c r="R1861" s="22"/>
      <c r="S1861" s="22"/>
      <c r="T1861" s="22">
        <v>10</v>
      </c>
      <c r="U1861" s="22"/>
      <c r="V1861" s="22"/>
      <c r="W1861" s="22">
        <v>10</v>
      </c>
      <c r="X1861" s="22"/>
      <c r="Y1861" s="22"/>
      <c r="Z1861" s="22"/>
      <c r="AA1861" s="22"/>
      <c r="AB1861" s="22"/>
    </row>
    <row r="1862" spans="1:28" x14ac:dyDescent="0.25">
      <c r="A1862" s="24">
        <v>41612</v>
      </c>
      <c r="B1862" s="22">
        <v>1</v>
      </c>
      <c r="C1862" s="22" t="s">
        <v>229</v>
      </c>
      <c r="D1862" s="22" t="s">
        <v>230</v>
      </c>
      <c r="E1862" s="22" t="s">
        <v>39</v>
      </c>
      <c r="F1862" s="22" t="s">
        <v>112</v>
      </c>
      <c r="G1862" s="25" t="s">
        <v>10</v>
      </c>
      <c r="H1862" s="22">
        <v>1</v>
      </c>
      <c r="I1862" s="22">
        <f t="shared" si="42"/>
        <v>0.05</v>
      </c>
      <c r="J1862" s="22">
        <v>37</v>
      </c>
      <c r="K1862" s="22"/>
      <c r="L1862" s="22"/>
      <c r="M1862" s="22"/>
      <c r="N1862" s="22"/>
      <c r="O1862" s="22"/>
      <c r="P1862" s="22"/>
      <c r="Q1862" s="22"/>
      <c r="R1862" s="22"/>
      <c r="S1862" s="22"/>
      <c r="T1862" s="22">
        <v>10</v>
      </c>
      <c r="U1862" s="22"/>
      <c r="V1862" s="22"/>
      <c r="W1862" s="22">
        <v>10</v>
      </c>
      <c r="X1862" s="22"/>
      <c r="Y1862" s="22"/>
      <c r="Z1862" s="22"/>
      <c r="AA1862" s="22"/>
      <c r="AB1862" s="22"/>
    </row>
    <row r="1863" spans="1:28" x14ac:dyDescent="0.25">
      <c r="A1863" s="24">
        <v>41612</v>
      </c>
      <c r="B1863" s="22">
        <v>1</v>
      </c>
      <c r="C1863" s="22" t="s">
        <v>229</v>
      </c>
      <c r="D1863" s="22" t="s">
        <v>230</v>
      </c>
      <c r="E1863" s="22" t="s">
        <v>39</v>
      </c>
      <c r="F1863" s="22" t="s">
        <v>112</v>
      </c>
      <c r="G1863" s="25" t="s">
        <v>10</v>
      </c>
      <c r="H1863" s="22">
        <v>1</v>
      </c>
      <c r="I1863" s="22">
        <f t="shared" si="42"/>
        <v>0.05</v>
      </c>
      <c r="J1863" s="22">
        <v>37</v>
      </c>
      <c r="K1863" s="22"/>
      <c r="L1863" s="22"/>
      <c r="M1863" s="22"/>
      <c r="N1863" s="22"/>
      <c r="O1863" s="22"/>
      <c r="P1863" s="22"/>
      <c r="Q1863" s="22"/>
      <c r="R1863" s="22"/>
      <c r="S1863" s="22"/>
      <c r="T1863" s="22">
        <v>10</v>
      </c>
      <c r="U1863" s="22"/>
      <c r="V1863" s="22"/>
      <c r="W1863" s="22">
        <v>10</v>
      </c>
      <c r="X1863" s="22"/>
      <c r="Y1863" s="22"/>
      <c r="Z1863" s="22"/>
      <c r="AA1863" s="22"/>
      <c r="AB1863" s="22"/>
    </row>
    <row r="1864" spans="1:28" x14ac:dyDescent="0.25">
      <c r="A1864" s="24">
        <v>41612</v>
      </c>
      <c r="B1864" s="22">
        <v>1</v>
      </c>
      <c r="C1864" s="22" t="s">
        <v>229</v>
      </c>
      <c r="D1864" s="22" t="s">
        <v>230</v>
      </c>
      <c r="E1864" s="22" t="s">
        <v>39</v>
      </c>
      <c r="F1864" s="22" t="s">
        <v>112</v>
      </c>
      <c r="G1864" s="25" t="s">
        <v>10</v>
      </c>
      <c r="H1864" s="22">
        <v>1</v>
      </c>
      <c r="I1864" s="22">
        <f t="shared" si="42"/>
        <v>0.05</v>
      </c>
      <c r="J1864" s="22">
        <v>37</v>
      </c>
      <c r="K1864" s="22"/>
      <c r="L1864" s="22"/>
      <c r="M1864" s="22"/>
      <c r="N1864" s="22"/>
      <c r="O1864" s="22"/>
      <c r="P1864" s="22"/>
      <c r="Q1864" s="22"/>
      <c r="R1864" s="22"/>
      <c r="S1864" s="22"/>
      <c r="T1864" s="22">
        <v>10</v>
      </c>
      <c r="U1864" s="22"/>
      <c r="V1864" s="22"/>
      <c r="W1864" s="22">
        <v>10</v>
      </c>
      <c r="X1864" s="22"/>
      <c r="Y1864" s="22"/>
      <c r="Z1864" s="22"/>
      <c r="AA1864" s="22"/>
      <c r="AB1864" s="22"/>
    </row>
    <row r="1865" spans="1:28" x14ac:dyDescent="0.25">
      <c r="A1865" s="24">
        <v>41612</v>
      </c>
      <c r="B1865" s="22">
        <v>1</v>
      </c>
      <c r="C1865" s="22" t="s">
        <v>229</v>
      </c>
      <c r="D1865" s="22" t="s">
        <v>230</v>
      </c>
      <c r="E1865" s="22" t="s">
        <v>39</v>
      </c>
      <c r="F1865" s="22" t="s">
        <v>112</v>
      </c>
      <c r="G1865" s="25" t="s">
        <v>10</v>
      </c>
      <c r="H1865" s="22">
        <v>1</v>
      </c>
      <c r="I1865" s="22">
        <f t="shared" si="42"/>
        <v>0.05</v>
      </c>
      <c r="J1865" s="22">
        <v>37</v>
      </c>
      <c r="K1865" s="22"/>
      <c r="L1865" s="22"/>
      <c r="M1865" s="22"/>
      <c r="N1865" s="22"/>
      <c r="O1865" s="22"/>
      <c r="P1865" s="22"/>
      <c r="Q1865" s="22"/>
      <c r="R1865" s="22"/>
      <c r="S1865" s="22"/>
      <c r="T1865" s="22">
        <v>3</v>
      </c>
      <c r="U1865" s="22"/>
      <c r="V1865" s="22"/>
      <c r="W1865" s="22">
        <v>3</v>
      </c>
      <c r="X1865" s="22"/>
      <c r="Y1865" s="22"/>
      <c r="Z1865" s="22"/>
      <c r="AA1865" s="22"/>
      <c r="AB1865" s="22"/>
    </row>
    <row r="1866" spans="1:28" x14ac:dyDescent="0.25">
      <c r="A1866" s="24">
        <v>41612</v>
      </c>
      <c r="B1866" s="22">
        <v>1</v>
      </c>
      <c r="C1866" s="22" t="s">
        <v>229</v>
      </c>
      <c r="D1866" s="22" t="s">
        <v>230</v>
      </c>
      <c r="E1866" s="22" t="s">
        <v>39</v>
      </c>
      <c r="F1866" s="22" t="s">
        <v>112</v>
      </c>
      <c r="G1866" s="25" t="s">
        <v>10</v>
      </c>
      <c r="H1866" s="22">
        <v>1</v>
      </c>
      <c r="I1866" s="22">
        <f t="shared" si="42"/>
        <v>0.05</v>
      </c>
      <c r="J1866" s="22">
        <v>37</v>
      </c>
      <c r="K1866" s="22"/>
      <c r="L1866" s="22"/>
      <c r="M1866" s="22"/>
      <c r="N1866" s="22"/>
      <c r="O1866" s="22"/>
      <c r="P1866" s="22"/>
      <c r="Q1866" s="22"/>
      <c r="R1866" s="22"/>
      <c r="S1866" s="22"/>
      <c r="T1866" s="22">
        <v>3</v>
      </c>
      <c r="U1866" s="22"/>
      <c r="V1866" s="22"/>
      <c r="W1866" s="22">
        <v>3</v>
      </c>
      <c r="X1866" s="22"/>
      <c r="Y1866" s="22"/>
      <c r="Z1866" s="22"/>
      <c r="AA1866" s="22"/>
      <c r="AB1866" s="22"/>
    </row>
    <row r="1867" spans="1:28" x14ac:dyDescent="0.25">
      <c r="A1867" s="24">
        <v>41612</v>
      </c>
      <c r="B1867" s="22">
        <v>1</v>
      </c>
      <c r="C1867" s="22" t="s">
        <v>229</v>
      </c>
      <c r="D1867" s="22" t="s">
        <v>230</v>
      </c>
      <c r="E1867" s="22" t="s">
        <v>39</v>
      </c>
      <c r="F1867" s="22" t="s">
        <v>112</v>
      </c>
      <c r="G1867" s="25" t="s">
        <v>10</v>
      </c>
      <c r="H1867" s="22">
        <v>1</v>
      </c>
      <c r="I1867" s="22">
        <f t="shared" si="42"/>
        <v>0.05</v>
      </c>
      <c r="J1867" s="22">
        <v>37</v>
      </c>
      <c r="K1867" s="22"/>
      <c r="L1867" s="22"/>
      <c r="M1867" s="22"/>
      <c r="N1867" s="22"/>
      <c r="O1867" s="22"/>
      <c r="P1867" s="22"/>
      <c r="Q1867" s="22"/>
      <c r="R1867" s="22"/>
      <c r="S1867" s="22"/>
      <c r="T1867" s="22">
        <v>3</v>
      </c>
      <c r="U1867" s="22"/>
      <c r="V1867" s="22"/>
      <c r="W1867" s="22">
        <v>3</v>
      </c>
      <c r="X1867" s="22"/>
      <c r="Y1867" s="22"/>
      <c r="Z1867" s="22"/>
      <c r="AA1867" s="22"/>
      <c r="AB1867" s="22"/>
    </row>
    <row r="1868" spans="1:28" x14ac:dyDescent="0.25">
      <c r="A1868" s="24">
        <v>41612</v>
      </c>
      <c r="B1868" s="22">
        <v>1</v>
      </c>
      <c r="C1868" s="22" t="s">
        <v>229</v>
      </c>
      <c r="D1868" s="22" t="s">
        <v>230</v>
      </c>
      <c r="E1868" s="22" t="s">
        <v>39</v>
      </c>
      <c r="F1868" s="22" t="s">
        <v>112</v>
      </c>
      <c r="G1868" s="25" t="s">
        <v>10</v>
      </c>
      <c r="H1868" s="22">
        <v>1</v>
      </c>
      <c r="I1868" s="22">
        <f t="shared" si="42"/>
        <v>0.05</v>
      </c>
      <c r="J1868" s="22">
        <v>37</v>
      </c>
      <c r="K1868" s="22"/>
      <c r="L1868" s="22"/>
      <c r="M1868" s="22"/>
      <c r="N1868" s="22"/>
      <c r="O1868" s="22"/>
      <c r="P1868" s="22"/>
      <c r="Q1868" s="22"/>
      <c r="R1868" s="22"/>
      <c r="S1868" s="22"/>
      <c r="T1868" s="22">
        <v>3</v>
      </c>
      <c r="U1868" s="22"/>
      <c r="V1868" s="22"/>
      <c r="W1868" s="22">
        <v>3</v>
      </c>
      <c r="X1868" s="22"/>
      <c r="Y1868" s="22"/>
      <c r="Z1868" s="22"/>
      <c r="AA1868" s="22"/>
      <c r="AB1868" s="22"/>
    </row>
    <row r="1869" spans="1:28" x14ac:dyDescent="0.25">
      <c r="A1869" s="24">
        <v>41612</v>
      </c>
      <c r="B1869" s="22">
        <v>1</v>
      </c>
      <c r="C1869" s="22" t="s">
        <v>229</v>
      </c>
      <c r="D1869" s="22" t="s">
        <v>230</v>
      </c>
      <c r="E1869" s="22" t="s">
        <v>39</v>
      </c>
      <c r="F1869" s="22" t="s">
        <v>112</v>
      </c>
      <c r="G1869" s="25" t="s">
        <v>10</v>
      </c>
      <c r="H1869" s="22">
        <v>1</v>
      </c>
      <c r="I1869" s="22">
        <f t="shared" si="42"/>
        <v>0.05</v>
      </c>
      <c r="J1869" s="22">
        <v>37</v>
      </c>
      <c r="K1869" s="22"/>
      <c r="L1869" s="22"/>
      <c r="M1869" s="22"/>
      <c r="N1869" s="22"/>
      <c r="O1869" s="22"/>
      <c r="P1869" s="22"/>
      <c r="Q1869" s="22"/>
      <c r="R1869" s="22"/>
      <c r="S1869" s="22"/>
      <c r="T1869" s="22">
        <v>5</v>
      </c>
      <c r="U1869" s="22"/>
      <c r="V1869" s="22"/>
      <c r="W1869" s="22">
        <v>5</v>
      </c>
      <c r="X1869" s="22"/>
      <c r="Y1869" s="22"/>
      <c r="Z1869" s="22"/>
      <c r="AA1869" s="22"/>
      <c r="AB1869" s="22"/>
    </row>
    <row r="1870" spans="1:28" x14ac:dyDescent="0.25">
      <c r="A1870" s="24">
        <v>41612</v>
      </c>
      <c r="B1870" s="22">
        <v>1</v>
      </c>
      <c r="C1870" s="22" t="s">
        <v>229</v>
      </c>
      <c r="D1870" s="22" t="s">
        <v>230</v>
      </c>
      <c r="E1870" s="22" t="s">
        <v>39</v>
      </c>
      <c r="F1870" s="22" t="s">
        <v>112</v>
      </c>
      <c r="G1870" s="25" t="s">
        <v>10</v>
      </c>
      <c r="H1870" s="22">
        <v>1</v>
      </c>
      <c r="I1870" s="22">
        <f t="shared" si="42"/>
        <v>0.05</v>
      </c>
      <c r="J1870" s="22">
        <v>37</v>
      </c>
      <c r="K1870" s="22"/>
      <c r="L1870" s="22"/>
      <c r="M1870" s="22"/>
      <c r="N1870" s="22"/>
      <c r="O1870" s="22"/>
      <c r="P1870" s="22"/>
      <c r="Q1870" s="22"/>
      <c r="R1870" s="22"/>
      <c r="S1870" s="22"/>
      <c r="T1870" s="22">
        <v>5</v>
      </c>
      <c r="U1870" s="22"/>
      <c r="V1870" s="22"/>
      <c r="W1870" s="22">
        <v>5</v>
      </c>
      <c r="X1870" s="22"/>
      <c r="Y1870" s="22"/>
      <c r="Z1870" s="22"/>
      <c r="AA1870" s="22"/>
      <c r="AB1870" s="22"/>
    </row>
    <row r="1871" spans="1:28" x14ac:dyDescent="0.25">
      <c r="A1871" s="24">
        <v>41612</v>
      </c>
      <c r="B1871" s="22">
        <v>1</v>
      </c>
      <c r="C1871" s="22" t="s">
        <v>229</v>
      </c>
      <c r="D1871" s="22" t="s">
        <v>230</v>
      </c>
      <c r="E1871" s="22" t="s">
        <v>39</v>
      </c>
      <c r="F1871" s="22" t="s">
        <v>112</v>
      </c>
      <c r="G1871" s="25" t="s">
        <v>10</v>
      </c>
      <c r="H1871" s="22">
        <v>1</v>
      </c>
      <c r="I1871" s="22">
        <f t="shared" si="42"/>
        <v>0.05</v>
      </c>
      <c r="J1871" s="22">
        <v>37</v>
      </c>
      <c r="K1871" s="22"/>
      <c r="L1871" s="22"/>
      <c r="M1871" s="22"/>
      <c r="N1871" s="22"/>
      <c r="O1871" s="22"/>
      <c r="P1871" s="22"/>
      <c r="Q1871" s="22"/>
      <c r="R1871" s="22"/>
      <c r="S1871" s="22"/>
      <c r="T1871" s="22">
        <v>5</v>
      </c>
      <c r="U1871" s="22"/>
      <c r="V1871" s="22"/>
      <c r="W1871" s="22">
        <v>5</v>
      </c>
      <c r="X1871" s="22"/>
      <c r="Y1871" s="22"/>
      <c r="Z1871" s="22"/>
      <c r="AA1871" s="22"/>
      <c r="AB1871" s="22"/>
    </row>
    <row r="1872" spans="1:28" x14ac:dyDescent="0.25">
      <c r="A1872" s="24">
        <v>41612</v>
      </c>
      <c r="B1872" s="22">
        <v>1</v>
      </c>
      <c r="C1872" s="22" t="s">
        <v>229</v>
      </c>
      <c r="D1872" s="22" t="s">
        <v>230</v>
      </c>
      <c r="E1872" s="22" t="s">
        <v>39</v>
      </c>
      <c r="F1872" s="22" t="s">
        <v>112</v>
      </c>
      <c r="G1872" s="25" t="s">
        <v>10</v>
      </c>
      <c r="H1872" s="22">
        <v>1</v>
      </c>
      <c r="I1872" s="22">
        <f t="shared" si="42"/>
        <v>0.05</v>
      </c>
      <c r="J1872" s="22">
        <v>37</v>
      </c>
      <c r="K1872" s="22"/>
      <c r="L1872" s="22"/>
      <c r="M1872" s="22"/>
      <c r="N1872" s="22"/>
      <c r="O1872" s="22"/>
      <c r="P1872" s="22"/>
      <c r="Q1872" s="22"/>
      <c r="R1872" s="22"/>
      <c r="S1872" s="22"/>
      <c r="T1872" s="22">
        <v>5</v>
      </c>
      <c r="U1872" s="22"/>
      <c r="V1872" s="22"/>
      <c r="W1872" s="22">
        <v>5</v>
      </c>
      <c r="X1872" s="22"/>
      <c r="Y1872" s="22"/>
      <c r="Z1872" s="22"/>
      <c r="AA1872" s="22"/>
      <c r="AB1872" s="22"/>
    </row>
    <row r="1873" spans="1:29" x14ac:dyDescent="0.25">
      <c r="A1873" s="24">
        <v>41612</v>
      </c>
      <c r="B1873" s="22">
        <v>1</v>
      </c>
      <c r="C1873" s="22" t="s">
        <v>229</v>
      </c>
      <c r="D1873" s="22" t="s">
        <v>230</v>
      </c>
      <c r="E1873" s="22" t="s">
        <v>39</v>
      </c>
      <c r="F1873" s="22" t="s">
        <v>112</v>
      </c>
      <c r="G1873" s="25" t="s">
        <v>10</v>
      </c>
      <c r="H1873" s="22">
        <v>1</v>
      </c>
      <c r="I1873" s="22">
        <f t="shared" si="42"/>
        <v>0.05</v>
      </c>
      <c r="J1873" s="22">
        <v>37</v>
      </c>
      <c r="K1873" s="22"/>
      <c r="L1873" s="22"/>
      <c r="M1873" s="22"/>
      <c r="N1873" s="22"/>
      <c r="O1873" s="22"/>
      <c r="P1873" s="22"/>
      <c r="Q1873" s="22"/>
      <c r="R1873" s="22"/>
      <c r="S1873" s="22"/>
      <c r="T1873" s="22">
        <v>5</v>
      </c>
      <c r="U1873" s="22"/>
      <c r="V1873" s="22"/>
      <c r="W1873" s="22">
        <v>5</v>
      </c>
      <c r="X1873" s="22"/>
      <c r="Y1873" s="22"/>
      <c r="Z1873" s="22"/>
      <c r="AA1873" s="22"/>
      <c r="AB1873" s="22"/>
    </row>
    <row r="1874" spans="1:29" x14ac:dyDescent="0.25">
      <c r="A1874" s="24">
        <v>41612</v>
      </c>
      <c r="B1874" s="22">
        <v>1</v>
      </c>
      <c r="C1874" s="22" t="s">
        <v>229</v>
      </c>
      <c r="D1874" s="22" t="s">
        <v>230</v>
      </c>
      <c r="E1874" s="22" t="s">
        <v>39</v>
      </c>
      <c r="F1874" s="22" t="s">
        <v>112</v>
      </c>
      <c r="G1874" s="25" t="s">
        <v>10</v>
      </c>
      <c r="H1874" s="22">
        <v>1</v>
      </c>
      <c r="I1874" s="22">
        <f t="shared" si="42"/>
        <v>0.05</v>
      </c>
      <c r="J1874" s="22">
        <v>37</v>
      </c>
      <c r="K1874" s="22"/>
      <c r="L1874" s="22"/>
      <c r="M1874" s="22"/>
      <c r="N1874" s="22"/>
      <c r="O1874" s="22"/>
      <c r="P1874" s="22"/>
      <c r="Q1874" s="22"/>
      <c r="R1874" s="22"/>
      <c r="S1874" s="22"/>
      <c r="T1874" s="22">
        <v>5</v>
      </c>
      <c r="U1874" s="22"/>
      <c r="V1874" s="22"/>
      <c r="W1874" s="22">
        <v>5</v>
      </c>
      <c r="X1874" s="22"/>
      <c r="Y1874" s="22"/>
      <c r="Z1874" s="22"/>
      <c r="AA1874" s="22"/>
      <c r="AB1874" s="22"/>
    </row>
    <row r="1875" spans="1:29" x14ac:dyDescent="0.25">
      <c r="A1875" s="24">
        <v>41612</v>
      </c>
      <c r="B1875" s="22">
        <v>1</v>
      </c>
      <c r="C1875" s="22" t="s">
        <v>229</v>
      </c>
      <c r="D1875" s="22" t="s">
        <v>230</v>
      </c>
      <c r="E1875" s="22" t="s">
        <v>39</v>
      </c>
      <c r="F1875" s="22" t="s">
        <v>112</v>
      </c>
      <c r="G1875" s="25" t="s">
        <v>10</v>
      </c>
      <c r="H1875" s="22">
        <v>1</v>
      </c>
      <c r="I1875" s="22">
        <f t="shared" si="42"/>
        <v>0.05</v>
      </c>
      <c r="J1875" s="22">
        <v>37</v>
      </c>
      <c r="K1875" s="22"/>
      <c r="L1875" s="22"/>
      <c r="M1875" s="22"/>
      <c r="N1875" s="22"/>
      <c r="O1875" s="22"/>
      <c r="P1875" s="22"/>
      <c r="Q1875" s="22"/>
      <c r="R1875" s="22"/>
      <c r="S1875" s="22"/>
      <c r="T1875" s="22">
        <v>12</v>
      </c>
      <c r="U1875" s="22"/>
      <c r="V1875" s="22"/>
      <c r="W1875" s="22">
        <v>12</v>
      </c>
      <c r="X1875" s="22"/>
      <c r="Y1875" s="22"/>
      <c r="Z1875" s="22"/>
      <c r="AA1875" s="22"/>
      <c r="AB1875" s="22"/>
    </row>
    <row r="1876" spans="1:29" x14ac:dyDescent="0.25">
      <c r="A1876" s="24">
        <v>41612</v>
      </c>
      <c r="B1876" s="22">
        <v>1</v>
      </c>
      <c r="C1876" s="22" t="s">
        <v>229</v>
      </c>
      <c r="D1876" s="22" t="s">
        <v>230</v>
      </c>
      <c r="E1876" s="22" t="s">
        <v>39</v>
      </c>
      <c r="F1876" s="22" t="s">
        <v>112</v>
      </c>
      <c r="G1876" s="25" t="s">
        <v>10</v>
      </c>
      <c r="H1876" s="22">
        <v>1</v>
      </c>
      <c r="I1876" s="22">
        <f t="shared" si="42"/>
        <v>0.05</v>
      </c>
      <c r="J1876" s="22">
        <v>37</v>
      </c>
      <c r="K1876" s="22"/>
      <c r="L1876" s="22"/>
      <c r="M1876" s="22"/>
      <c r="N1876" s="22"/>
      <c r="O1876" s="22"/>
      <c r="P1876" s="22"/>
      <c r="Q1876" s="22"/>
      <c r="R1876" s="22"/>
      <c r="S1876" s="22"/>
      <c r="T1876" s="22">
        <v>12</v>
      </c>
      <c r="U1876" s="22"/>
      <c r="V1876" s="22"/>
      <c r="W1876" s="22">
        <v>12</v>
      </c>
      <c r="X1876" s="22"/>
      <c r="Y1876" s="22"/>
      <c r="Z1876" s="22"/>
      <c r="AA1876" s="22"/>
      <c r="AB1876" s="22"/>
    </row>
    <row r="1877" spans="1:29" x14ac:dyDescent="0.25">
      <c r="A1877" s="24">
        <v>41612</v>
      </c>
      <c r="B1877" s="22">
        <v>1</v>
      </c>
      <c r="C1877" s="22" t="s">
        <v>229</v>
      </c>
      <c r="D1877" s="22" t="s">
        <v>230</v>
      </c>
      <c r="E1877" s="22" t="s">
        <v>39</v>
      </c>
      <c r="F1877" s="22" t="s">
        <v>112</v>
      </c>
      <c r="G1877" s="25" t="s">
        <v>10</v>
      </c>
      <c r="H1877" s="22">
        <v>1</v>
      </c>
      <c r="I1877" s="22">
        <f t="shared" si="42"/>
        <v>0.05</v>
      </c>
      <c r="J1877" s="22">
        <v>37</v>
      </c>
      <c r="K1877" s="22"/>
      <c r="L1877" s="22"/>
      <c r="M1877" s="22"/>
      <c r="N1877" s="22"/>
      <c r="O1877" s="22"/>
      <c r="P1877" s="22"/>
      <c r="Q1877" s="22"/>
      <c r="R1877" s="22"/>
      <c r="S1877" s="22"/>
      <c r="T1877" s="22">
        <v>12</v>
      </c>
      <c r="U1877" s="22"/>
      <c r="V1877" s="22"/>
      <c r="W1877" s="22">
        <v>12</v>
      </c>
      <c r="X1877" s="22"/>
      <c r="Y1877" s="22"/>
      <c r="Z1877" s="22"/>
      <c r="AA1877" s="22"/>
      <c r="AB1877" s="22"/>
    </row>
    <row r="1878" spans="1:29" x14ac:dyDescent="0.25">
      <c r="A1878" s="24">
        <v>41612</v>
      </c>
      <c r="B1878" s="22">
        <v>1</v>
      </c>
      <c r="C1878" s="22" t="s">
        <v>229</v>
      </c>
      <c r="D1878" s="22" t="s">
        <v>230</v>
      </c>
      <c r="E1878" s="22" t="s">
        <v>39</v>
      </c>
      <c r="F1878" s="22" t="s">
        <v>112</v>
      </c>
      <c r="G1878" s="25" t="s">
        <v>10</v>
      </c>
      <c r="H1878" s="22">
        <v>1</v>
      </c>
      <c r="I1878" s="22">
        <f t="shared" si="42"/>
        <v>0.05</v>
      </c>
      <c r="J1878" s="22">
        <v>37</v>
      </c>
      <c r="K1878" s="22"/>
      <c r="L1878" s="22"/>
      <c r="M1878" s="22"/>
      <c r="N1878" s="22"/>
      <c r="O1878" s="22"/>
      <c r="P1878" s="22"/>
      <c r="Q1878" s="22"/>
      <c r="R1878" s="22"/>
      <c r="S1878" s="22"/>
      <c r="T1878" s="22">
        <v>12</v>
      </c>
      <c r="U1878" s="22"/>
      <c r="V1878" s="22"/>
      <c r="W1878" s="22">
        <v>12</v>
      </c>
      <c r="X1878" s="22"/>
      <c r="Y1878" s="22"/>
      <c r="Z1878" s="22"/>
      <c r="AA1878" s="22"/>
      <c r="AB1878" s="22"/>
    </row>
    <row r="1879" spans="1:29" x14ac:dyDescent="0.25">
      <c r="A1879" s="24">
        <v>41612</v>
      </c>
      <c r="B1879" s="22">
        <v>1</v>
      </c>
      <c r="C1879" s="22" t="s">
        <v>229</v>
      </c>
      <c r="D1879" s="22" t="s">
        <v>230</v>
      </c>
      <c r="E1879" s="22" t="s">
        <v>39</v>
      </c>
      <c r="F1879" s="22" t="s">
        <v>112</v>
      </c>
      <c r="G1879" s="25" t="s">
        <v>10</v>
      </c>
      <c r="H1879" s="22">
        <v>1</v>
      </c>
      <c r="I1879" s="22">
        <f t="shared" si="42"/>
        <v>0.05</v>
      </c>
      <c r="J1879" s="22">
        <v>37</v>
      </c>
      <c r="K1879" s="22"/>
      <c r="L1879" s="22"/>
      <c r="M1879" s="22"/>
      <c r="N1879" s="22"/>
      <c r="O1879" s="22"/>
      <c r="P1879" s="22"/>
      <c r="Q1879" s="22"/>
      <c r="R1879" s="22"/>
      <c r="S1879" s="22"/>
      <c r="T1879" s="22">
        <v>12</v>
      </c>
      <c r="U1879" s="22"/>
      <c r="V1879" s="22"/>
      <c r="W1879" s="22">
        <v>12</v>
      </c>
      <c r="X1879" s="22"/>
      <c r="Y1879" s="22"/>
      <c r="Z1879" s="22"/>
      <c r="AA1879" s="22"/>
      <c r="AB1879" s="22"/>
    </row>
    <row r="1880" spans="1:29" s="33" customFormat="1" x14ac:dyDescent="0.25">
      <c r="A1880" s="24">
        <v>41612</v>
      </c>
      <c r="B1880" s="40">
        <v>1</v>
      </c>
      <c r="C1880" s="22" t="s">
        <v>229</v>
      </c>
      <c r="D1880" s="40" t="s">
        <v>230</v>
      </c>
      <c r="E1880" s="40" t="s">
        <v>39</v>
      </c>
      <c r="F1880" s="40" t="s">
        <v>112</v>
      </c>
      <c r="G1880" s="42" t="s">
        <v>10</v>
      </c>
      <c r="H1880" s="40">
        <v>1</v>
      </c>
      <c r="I1880" s="22">
        <f t="shared" si="42"/>
        <v>0.05</v>
      </c>
      <c r="J1880" s="22">
        <v>37</v>
      </c>
      <c r="K1880" s="22"/>
      <c r="L1880" s="22"/>
      <c r="M1880" s="22"/>
      <c r="N1880" s="22"/>
      <c r="O1880" s="22"/>
      <c r="P1880" s="22"/>
      <c r="Q1880" s="40"/>
      <c r="R1880" s="22"/>
      <c r="S1880" s="22"/>
      <c r="T1880" s="22">
        <v>9</v>
      </c>
      <c r="U1880" s="22"/>
      <c r="V1880" s="22"/>
      <c r="W1880" s="22">
        <v>9</v>
      </c>
      <c r="X1880" s="22"/>
      <c r="Y1880" s="22"/>
      <c r="Z1880" s="22"/>
      <c r="AA1880" s="22"/>
      <c r="AB1880" s="22"/>
      <c r="AC1880" s="6"/>
    </row>
    <row r="1881" spans="1:29" x14ac:dyDescent="0.25">
      <c r="A1881" s="24">
        <v>41612</v>
      </c>
      <c r="B1881" s="22">
        <v>1</v>
      </c>
      <c r="C1881" s="22" t="s">
        <v>229</v>
      </c>
      <c r="D1881" s="22" t="s">
        <v>230</v>
      </c>
      <c r="E1881" s="22" t="s">
        <v>39</v>
      </c>
      <c r="F1881" s="22" t="s">
        <v>112</v>
      </c>
      <c r="G1881" s="25" t="s">
        <v>10</v>
      </c>
      <c r="H1881" s="22">
        <v>1</v>
      </c>
      <c r="I1881" s="22">
        <f t="shared" si="42"/>
        <v>0.05</v>
      </c>
      <c r="J1881" s="22">
        <v>37</v>
      </c>
      <c r="K1881" s="22"/>
      <c r="L1881" s="22"/>
      <c r="M1881" s="22"/>
      <c r="N1881" s="22"/>
      <c r="O1881" s="22"/>
      <c r="P1881" s="22"/>
      <c r="Q1881" s="22"/>
      <c r="R1881" s="22"/>
      <c r="S1881" s="22"/>
      <c r="T1881" s="22">
        <v>6</v>
      </c>
      <c r="U1881" s="22"/>
      <c r="V1881" s="22"/>
      <c r="W1881" s="22">
        <v>6</v>
      </c>
      <c r="X1881" s="22"/>
      <c r="Y1881" s="22"/>
      <c r="Z1881" s="22"/>
      <c r="AA1881" s="22"/>
      <c r="AB1881" s="22"/>
    </row>
    <row r="1882" spans="1:29" x14ac:dyDescent="0.25">
      <c r="A1882" s="24">
        <v>41612</v>
      </c>
      <c r="B1882" s="22">
        <v>1</v>
      </c>
      <c r="C1882" s="22" t="s">
        <v>229</v>
      </c>
      <c r="D1882" s="22" t="s">
        <v>230</v>
      </c>
      <c r="E1882" s="22" t="s">
        <v>39</v>
      </c>
      <c r="F1882" s="22" t="s">
        <v>112</v>
      </c>
      <c r="G1882" s="25" t="s">
        <v>10</v>
      </c>
      <c r="H1882" s="22">
        <v>1</v>
      </c>
      <c r="I1882" s="22">
        <f t="shared" si="42"/>
        <v>0.05</v>
      </c>
      <c r="J1882" s="22">
        <v>37</v>
      </c>
      <c r="K1882" s="22"/>
      <c r="L1882" s="22"/>
      <c r="M1882" s="22"/>
      <c r="N1882" s="22"/>
      <c r="O1882" s="22"/>
      <c r="P1882" s="22"/>
      <c r="Q1882" s="22"/>
      <c r="R1882" s="22"/>
      <c r="S1882" s="22"/>
      <c r="T1882" s="22">
        <v>6</v>
      </c>
      <c r="U1882" s="22"/>
      <c r="V1882" s="22"/>
      <c r="W1882" s="22">
        <v>6</v>
      </c>
      <c r="X1882" s="22"/>
      <c r="Y1882" s="22"/>
      <c r="Z1882" s="22"/>
      <c r="AA1882" s="22"/>
      <c r="AB1882" s="22"/>
    </row>
    <row r="1883" spans="1:29" x14ac:dyDescent="0.25">
      <c r="A1883" s="24">
        <v>41612</v>
      </c>
      <c r="B1883" s="22">
        <v>1</v>
      </c>
      <c r="C1883" s="22" t="s">
        <v>229</v>
      </c>
      <c r="D1883" s="22" t="s">
        <v>230</v>
      </c>
      <c r="E1883" s="22" t="s">
        <v>39</v>
      </c>
      <c r="F1883" s="22" t="s">
        <v>112</v>
      </c>
      <c r="G1883" s="25" t="s">
        <v>10</v>
      </c>
      <c r="H1883" s="22">
        <v>1</v>
      </c>
      <c r="I1883" s="22">
        <f t="shared" si="42"/>
        <v>0.05</v>
      </c>
      <c r="J1883" s="22">
        <v>37</v>
      </c>
      <c r="K1883" s="22"/>
      <c r="L1883" s="22"/>
      <c r="M1883" s="22"/>
      <c r="N1883" s="22"/>
      <c r="O1883" s="22"/>
      <c r="P1883" s="22"/>
      <c r="Q1883" s="22"/>
      <c r="R1883" s="22"/>
      <c r="S1883" s="22"/>
      <c r="T1883" s="22">
        <v>6</v>
      </c>
      <c r="U1883" s="22"/>
      <c r="V1883" s="22"/>
      <c r="W1883" s="22">
        <v>6</v>
      </c>
      <c r="X1883" s="22"/>
      <c r="Y1883" s="22"/>
      <c r="Z1883" s="22"/>
      <c r="AA1883" s="22"/>
      <c r="AB1883" s="22"/>
    </row>
    <row r="1884" spans="1:29" x14ac:dyDescent="0.25">
      <c r="A1884" s="24">
        <v>41612</v>
      </c>
      <c r="B1884" s="22">
        <v>1</v>
      </c>
      <c r="C1884" s="22" t="s">
        <v>229</v>
      </c>
      <c r="D1884" s="22" t="s">
        <v>230</v>
      </c>
      <c r="E1884" s="22" t="s">
        <v>39</v>
      </c>
      <c r="F1884" s="22" t="s">
        <v>112</v>
      </c>
      <c r="G1884" s="25" t="s">
        <v>10</v>
      </c>
      <c r="H1884" s="22">
        <v>1</v>
      </c>
      <c r="I1884" s="22">
        <f t="shared" si="42"/>
        <v>0.05</v>
      </c>
      <c r="J1884" s="22">
        <v>37</v>
      </c>
      <c r="K1884" s="22"/>
      <c r="L1884" s="22"/>
      <c r="M1884" s="22"/>
      <c r="N1884" s="22"/>
      <c r="O1884" s="22"/>
      <c r="P1884" s="22"/>
      <c r="Q1884" s="22"/>
      <c r="R1884" s="22"/>
      <c r="S1884" s="22"/>
      <c r="T1884" s="22">
        <v>6</v>
      </c>
      <c r="U1884" s="22"/>
      <c r="V1884" s="22"/>
      <c r="W1884" s="22">
        <v>6</v>
      </c>
      <c r="X1884" s="22"/>
      <c r="Y1884" s="22"/>
      <c r="Z1884" s="22"/>
      <c r="AA1884" s="22"/>
      <c r="AB1884" s="22"/>
    </row>
    <row r="1885" spans="1:29" x14ac:dyDescent="0.25">
      <c r="A1885" s="24">
        <v>41612</v>
      </c>
      <c r="B1885" s="22">
        <v>1</v>
      </c>
      <c r="C1885" s="22" t="s">
        <v>229</v>
      </c>
      <c r="D1885" s="22" t="s">
        <v>230</v>
      </c>
      <c r="E1885" s="22" t="s">
        <v>39</v>
      </c>
      <c r="F1885" s="22" t="s">
        <v>112</v>
      </c>
      <c r="G1885" s="25" t="s">
        <v>10</v>
      </c>
      <c r="H1885" s="22">
        <v>1</v>
      </c>
      <c r="I1885" s="22">
        <f t="shared" si="42"/>
        <v>0.05</v>
      </c>
      <c r="J1885" s="22">
        <v>37</v>
      </c>
      <c r="K1885" s="22"/>
      <c r="L1885" s="22"/>
      <c r="M1885" s="22"/>
      <c r="N1885" s="22"/>
      <c r="O1885" s="22"/>
      <c r="P1885" s="22"/>
      <c r="Q1885" s="22"/>
      <c r="R1885" s="22"/>
      <c r="S1885" s="22"/>
      <c r="T1885" s="22">
        <v>17</v>
      </c>
      <c r="U1885" s="22"/>
      <c r="V1885" s="22"/>
      <c r="W1885" s="22">
        <v>17</v>
      </c>
      <c r="X1885" s="22"/>
      <c r="Y1885" s="22"/>
      <c r="Z1885" s="22"/>
      <c r="AA1885" s="22"/>
      <c r="AB1885" s="22"/>
    </row>
    <row r="1886" spans="1:29" x14ac:dyDescent="0.25">
      <c r="A1886" s="24">
        <v>41612</v>
      </c>
      <c r="B1886" s="22">
        <v>1</v>
      </c>
      <c r="C1886" s="22" t="s">
        <v>229</v>
      </c>
      <c r="D1886" s="22" t="s">
        <v>230</v>
      </c>
      <c r="E1886" s="22" t="s">
        <v>39</v>
      </c>
      <c r="F1886" s="22" t="s">
        <v>112</v>
      </c>
      <c r="G1886" s="25" t="s">
        <v>10</v>
      </c>
      <c r="H1886" s="22">
        <v>1</v>
      </c>
      <c r="I1886" s="22">
        <f t="shared" si="42"/>
        <v>0.05</v>
      </c>
      <c r="J1886" s="22">
        <v>37</v>
      </c>
      <c r="K1886" s="22"/>
      <c r="L1886" s="22"/>
      <c r="M1886" s="22"/>
      <c r="N1886" s="22"/>
      <c r="O1886" s="22"/>
      <c r="P1886" s="22"/>
      <c r="Q1886" s="22"/>
      <c r="R1886" s="22"/>
      <c r="S1886" s="22"/>
      <c r="T1886" s="22">
        <v>11</v>
      </c>
      <c r="U1886" s="22"/>
      <c r="V1886" s="22"/>
      <c r="W1886" s="22">
        <v>11</v>
      </c>
      <c r="X1886" s="22"/>
      <c r="Y1886" s="22"/>
      <c r="Z1886" s="22"/>
      <c r="AA1886" s="22"/>
      <c r="AB1886" s="22"/>
    </row>
    <row r="1887" spans="1:29" x14ac:dyDescent="0.25">
      <c r="A1887" s="24">
        <v>41612</v>
      </c>
      <c r="B1887" s="22">
        <v>1</v>
      </c>
      <c r="C1887" s="22" t="s">
        <v>229</v>
      </c>
      <c r="D1887" s="22" t="s">
        <v>230</v>
      </c>
      <c r="E1887" s="22" t="s">
        <v>39</v>
      </c>
      <c r="F1887" s="22" t="s">
        <v>112</v>
      </c>
      <c r="G1887" s="25" t="s">
        <v>10</v>
      </c>
      <c r="H1887" s="22">
        <v>1</v>
      </c>
      <c r="I1887" s="22">
        <f t="shared" si="42"/>
        <v>0.05</v>
      </c>
      <c r="J1887" s="22">
        <v>37</v>
      </c>
      <c r="K1887" s="22"/>
      <c r="L1887" s="22"/>
      <c r="M1887" s="22"/>
      <c r="N1887" s="22"/>
      <c r="O1887" s="22"/>
      <c r="P1887" s="22"/>
      <c r="Q1887" s="22"/>
      <c r="R1887" s="22"/>
      <c r="S1887" s="22"/>
      <c r="T1887" s="22">
        <v>8</v>
      </c>
      <c r="U1887" s="22"/>
      <c r="V1887" s="22"/>
      <c r="W1887" s="22">
        <v>8</v>
      </c>
      <c r="X1887" s="22"/>
      <c r="Y1887" s="22"/>
      <c r="Z1887" s="22"/>
      <c r="AA1887" s="22"/>
      <c r="AB1887" s="22"/>
      <c r="AC1887" s="45"/>
    </row>
    <row r="1888" spans="1:29" x14ac:dyDescent="0.25">
      <c r="A1888" s="24">
        <v>41612</v>
      </c>
      <c r="B1888" s="22">
        <v>1</v>
      </c>
      <c r="C1888" s="22" t="s">
        <v>229</v>
      </c>
      <c r="D1888" s="22" t="s">
        <v>230</v>
      </c>
      <c r="E1888" s="22" t="s">
        <v>39</v>
      </c>
      <c r="F1888" s="22" t="s">
        <v>112</v>
      </c>
      <c r="G1888" s="25" t="s">
        <v>10</v>
      </c>
      <c r="H1888" s="22">
        <v>1</v>
      </c>
      <c r="I1888" s="22">
        <f t="shared" si="42"/>
        <v>0.05</v>
      </c>
      <c r="J1888" s="22">
        <v>37</v>
      </c>
      <c r="K1888" s="22"/>
      <c r="L1888" s="22"/>
      <c r="M1888" s="22"/>
      <c r="N1888" s="22"/>
      <c r="O1888" s="22"/>
      <c r="P1888" s="22"/>
      <c r="Q1888" s="22"/>
      <c r="R1888" s="22"/>
      <c r="S1888" s="22"/>
      <c r="T1888" s="22">
        <v>8</v>
      </c>
      <c r="U1888" s="22"/>
      <c r="V1888" s="22"/>
      <c r="W1888" s="22">
        <v>8</v>
      </c>
      <c r="X1888" s="22"/>
      <c r="Y1888" s="22"/>
      <c r="Z1888" s="22"/>
      <c r="AA1888" s="22"/>
      <c r="AB1888" s="22"/>
    </row>
    <row r="1889" spans="1:29" x14ac:dyDescent="0.25">
      <c r="A1889" s="24">
        <v>41612</v>
      </c>
      <c r="B1889" s="22">
        <v>1</v>
      </c>
      <c r="C1889" s="22" t="s">
        <v>229</v>
      </c>
      <c r="D1889" s="22" t="s">
        <v>230</v>
      </c>
      <c r="E1889" s="22" t="s">
        <v>39</v>
      </c>
      <c r="F1889" s="22" t="s">
        <v>112</v>
      </c>
      <c r="G1889" s="25" t="s">
        <v>10</v>
      </c>
      <c r="H1889" s="22">
        <v>1</v>
      </c>
      <c r="I1889" s="22">
        <f t="shared" si="42"/>
        <v>0.05</v>
      </c>
      <c r="J1889" s="22">
        <v>37</v>
      </c>
      <c r="K1889" s="22"/>
      <c r="L1889" s="22"/>
      <c r="M1889" s="22"/>
      <c r="N1889" s="22"/>
      <c r="O1889" s="22"/>
      <c r="P1889" s="22"/>
      <c r="Q1889" s="22"/>
      <c r="R1889" s="22"/>
      <c r="S1889" s="22"/>
      <c r="T1889" s="22">
        <v>14</v>
      </c>
      <c r="U1889" s="22"/>
      <c r="V1889" s="22"/>
      <c r="W1889" s="22">
        <v>14</v>
      </c>
      <c r="X1889" s="22"/>
      <c r="Y1889" s="22"/>
      <c r="Z1889" s="22"/>
      <c r="AA1889" s="22"/>
      <c r="AB1889" s="22"/>
    </row>
    <row r="1890" spans="1:29" x14ac:dyDescent="0.25">
      <c r="A1890" s="24">
        <v>41612</v>
      </c>
      <c r="B1890" s="22">
        <v>1</v>
      </c>
      <c r="C1890" s="22" t="s">
        <v>229</v>
      </c>
      <c r="D1890" s="22" t="s">
        <v>230</v>
      </c>
      <c r="E1890" s="22" t="s">
        <v>39</v>
      </c>
      <c r="F1890" s="22" t="s">
        <v>112</v>
      </c>
      <c r="G1890" s="25" t="s">
        <v>10</v>
      </c>
      <c r="H1890" s="22">
        <v>1</v>
      </c>
      <c r="I1890" s="22">
        <f t="shared" si="42"/>
        <v>0.05</v>
      </c>
      <c r="J1890" s="22">
        <v>37</v>
      </c>
      <c r="K1890" s="22"/>
      <c r="L1890" s="22"/>
      <c r="M1890" s="22"/>
      <c r="N1890" s="22"/>
      <c r="O1890" s="22"/>
      <c r="P1890" s="22"/>
      <c r="Q1890" s="22"/>
      <c r="R1890" s="22"/>
      <c r="S1890" s="22"/>
      <c r="T1890" s="22">
        <v>14</v>
      </c>
      <c r="U1890" s="22"/>
      <c r="V1890" s="22"/>
      <c r="W1890" s="22">
        <v>14</v>
      </c>
      <c r="X1890" s="22"/>
      <c r="Y1890" s="22"/>
      <c r="Z1890" s="22"/>
      <c r="AA1890" s="22"/>
      <c r="AB1890" s="22"/>
    </row>
    <row r="1891" spans="1:29" s="33" customFormat="1" x14ac:dyDescent="0.25">
      <c r="A1891" s="24">
        <v>41612</v>
      </c>
      <c r="B1891" s="40">
        <v>1</v>
      </c>
      <c r="C1891" s="22" t="s">
        <v>229</v>
      </c>
      <c r="D1891" s="40" t="s">
        <v>230</v>
      </c>
      <c r="E1891" s="40" t="s">
        <v>39</v>
      </c>
      <c r="F1891" s="40" t="s">
        <v>112</v>
      </c>
      <c r="G1891" s="42" t="s">
        <v>9</v>
      </c>
      <c r="H1891" s="40">
        <v>1</v>
      </c>
      <c r="I1891" s="22">
        <f t="shared" si="42"/>
        <v>0.05</v>
      </c>
      <c r="J1891" s="22">
        <v>37</v>
      </c>
      <c r="K1891" s="22"/>
      <c r="L1891" s="22"/>
      <c r="M1891" s="22"/>
      <c r="N1891" s="22"/>
      <c r="O1891" s="22"/>
      <c r="P1891" s="22"/>
      <c r="Q1891" s="40"/>
      <c r="R1891" s="22"/>
      <c r="S1891" s="22"/>
      <c r="T1891" s="22">
        <v>10</v>
      </c>
      <c r="U1891" s="22"/>
      <c r="V1891" s="22"/>
      <c r="W1891" s="22">
        <v>10</v>
      </c>
      <c r="X1891" s="22"/>
      <c r="Y1891" s="22"/>
      <c r="Z1891" s="22"/>
      <c r="AA1891" s="22"/>
      <c r="AB1891" s="22"/>
      <c r="AC1891" s="6"/>
    </row>
    <row r="1892" spans="1:29" x14ac:dyDescent="0.25">
      <c r="A1892" s="24">
        <v>41612</v>
      </c>
      <c r="B1892" s="22">
        <v>1</v>
      </c>
      <c r="C1892" s="22" t="s">
        <v>229</v>
      </c>
      <c r="D1892" s="22" t="s">
        <v>230</v>
      </c>
      <c r="E1892" s="22" t="s">
        <v>39</v>
      </c>
      <c r="F1892" s="22" t="s">
        <v>112</v>
      </c>
      <c r="G1892" s="25" t="s">
        <v>9</v>
      </c>
      <c r="H1892" s="22">
        <v>1</v>
      </c>
      <c r="I1892" s="22">
        <f t="shared" si="42"/>
        <v>0.05</v>
      </c>
      <c r="J1892" s="22">
        <v>37</v>
      </c>
      <c r="K1892" s="22"/>
      <c r="L1892" s="22"/>
      <c r="M1892" s="22"/>
      <c r="N1892" s="22"/>
      <c r="O1892" s="22"/>
      <c r="P1892" s="22"/>
      <c r="Q1892" s="22"/>
      <c r="R1892" s="22"/>
      <c r="S1892" s="22"/>
      <c r="T1892" s="22">
        <v>12</v>
      </c>
      <c r="U1892" s="22"/>
      <c r="V1892" s="22"/>
      <c r="W1892" s="22">
        <v>12</v>
      </c>
      <c r="X1892" s="22"/>
      <c r="Y1892" s="22"/>
      <c r="Z1892" s="22"/>
      <c r="AA1892" s="22"/>
      <c r="AB1892" s="22"/>
    </row>
    <row r="1893" spans="1:29" x14ac:dyDescent="0.25">
      <c r="A1893" s="24">
        <v>41612</v>
      </c>
      <c r="B1893" s="22">
        <v>1</v>
      </c>
      <c r="C1893" s="22" t="s">
        <v>229</v>
      </c>
      <c r="D1893" s="22" t="s">
        <v>230</v>
      </c>
      <c r="E1893" s="22" t="s">
        <v>39</v>
      </c>
      <c r="F1893" s="22" t="s">
        <v>112</v>
      </c>
      <c r="G1893" s="25" t="s">
        <v>3</v>
      </c>
      <c r="H1893" s="22">
        <v>1</v>
      </c>
      <c r="I1893" s="22">
        <f t="shared" si="42"/>
        <v>0.05</v>
      </c>
      <c r="J1893" s="22">
        <v>37</v>
      </c>
      <c r="K1893" s="22"/>
      <c r="L1893" s="22"/>
      <c r="M1893" s="22"/>
      <c r="N1893" s="22"/>
      <c r="O1893" s="22"/>
      <c r="P1893" s="22"/>
      <c r="Q1893" s="22"/>
      <c r="R1893" s="22"/>
      <c r="S1893" s="22"/>
      <c r="T1893" s="22">
        <v>3</v>
      </c>
      <c r="U1893" s="22"/>
      <c r="V1893" s="22"/>
      <c r="W1893" s="22">
        <v>3</v>
      </c>
      <c r="X1893" s="22"/>
      <c r="Y1893" s="22"/>
      <c r="Z1893" s="22"/>
      <c r="AA1893" s="22"/>
      <c r="AB1893" s="22"/>
    </row>
    <row r="1894" spans="1:29" x14ac:dyDescent="0.25">
      <c r="A1894" s="24">
        <v>41612</v>
      </c>
      <c r="B1894" s="22">
        <v>1</v>
      </c>
      <c r="C1894" s="22" t="s">
        <v>229</v>
      </c>
      <c r="D1894" s="22" t="s">
        <v>230</v>
      </c>
      <c r="E1894" s="22" t="s">
        <v>39</v>
      </c>
      <c r="F1894" s="22" t="s">
        <v>112</v>
      </c>
      <c r="G1894" s="25" t="s">
        <v>16</v>
      </c>
      <c r="H1894" s="22">
        <v>1</v>
      </c>
      <c r="I1894" s="22">
        <f t="shared" si="42"/>
        <v>0.05</v>
      </c>
      <c r="J1894" s="22">
        <v>37</v>
      </c>
      <c r="K1894" s="22"/>
      <c r="L1894" s="22"/>
      <c r="M1894" s="22"/>
      <c r="N1894" s="22"/>
      <c r="O1894" s="22"/>
      <c r="P1894" s="22"/>
      <c r="Q1894" s="22"/>
      <c r="R1894" s="22"/>
      <c r="S1894" s="22"/>
      <c r="T1894" s="22">
        <v>12</v>
      </c>
      <c r="U1894" s="22"/>
      <c r="V1894" s="22"/>
      <c r="W1894" s="22">
        <v>12</v>
      </c>
      <c r="X1894" s="22"/>
      <c r="Y1894" s="22"/>
      <c r="Z1894" s="22"/>
      <c r="AA1894" s="22"/>
      <c r="AB1894" s="22"/>
    </row>
    <row r="1895" spans="1:29" x14ac:dyDescent="0.25">
      <c r="A1895" s="24">
        <v>41612</v>
      </c>
      <c r="B1895" s="22">
        <v>1</v>
      </c>
      <c r="C1895" s="22" t="s">
        <v>229</v>
      </c>
      <c r="D1895" s="22" t="s">
        <v>230</v>
      </c>
      <c r="E1895" s="22" t="s">
        <v>39</v>
      </c>
      <c r="F1895" s="22" t="s">
        <v>112</v>
      </c>
      <c r="G1895" s="25" t="s">
        <v>16</v>
      </c>
      <c r="H1895" s="22">
        <v>1</v>
      </c>
      <c r="I1895" s="22">
        <f t="shared" si="42"/>
        <v>0.05</v>
      </c>
      <c r="J1895" s="22">
        <v>37</v>
      </c>
      <c r="K1895" s="22"/>
      <c r="L1895" s="22"/>
      <c r="M1895" s="22"/>
      <c r="N1895" s="22"/>
      <c r="O1895" s="22"/>
      <c r="P1895" s="22"/>
      <c r="Q1895" s="22"/>
      <c r="R1895" s="22"/>
      <c r="S1895" s="22"/>
      <c r="T1895" s="22">
        <v>12</v>
      </c>
      <c r="U1895" s="22"/>
      <c r="V1895" s="22"/>
      <c r="W1895" s="22">
        <v>12</v>
      </c>
      <c r="X1895" s="22"/>
      <c r="Y1895" s="22"/>
      <c r="Z1895" s="22"/>
      <c r="AA1895" s="22"/>
      <c r="AB1895" s="22"/>
    </row>
    <row r="1896" spans="1:29" x14ac:dyDescent="0.25">
      <c r="A1896" s="24">
        <v>41612</v>
      </c>
      <c r="B1896" s="22">
        <v>1</v>
      </c>
      <c r="C1896" s="22" t="s">
        <v>229</v>
      </c>
      <c r="D1896" s="22" t="s">
        <v>230</v>
      </c>
      <c r="E1896" s="22" t="s">
        <v>39</v>
      </c>
      <c r="F1896" s="22" t="s">
        <v>112</v>
      </c>
      <c r="G1896" s="25" t="s">
        <v>16</v>
      </c>
      <c r="H1896" s="22">
        <v>1</v>
      </c>
      <c r="I1896" s="22">
        <f t="shared" si="42"/>
        <v>0.05</v>
      </c>
      <c r="J1896" s="22">
        <v>37</v>
      </c>
      <c r="K1896" s="22"/>
      <c r="L1896" s="22"/>
      <c r="M1896" s="22"/>
      <c r="N1896" s="22"/>
      <c r="O1896" s="22"/>
      <c r="P1896" s="22"/>
      <c r="Q1896" s="22"/>
      <c r="R1896" s="22"/>
      <c r="S1896" s="22"/>
      <c r="T1896" s="22">
        <v>10</v>
      </c>
      <c r="U1896" s="22"/>
      <c r="V1896" s="22"/>
      <c r="W1896" s="22">
        <v>10</v>
      </c>
      <c r="X1896" s="22"/>
      <c r="Y1896" s="22"/>
      <c r="Z1896" s="22"/>
      <c r="AA1896" s="22"/>
      <c r="AB1896" s="22"/>
    </row>
    <row r="1897" spans="1:29" x14ac:dyDescent="0.25">
      <c r="A1897" s="24">
        <v>41612</v>
      </c>
      <c r="B1897" s="22">
        <v>1</v>
      </c>
      <c r="C1897" s="22" t="s">
        <v>229</v>
      </c>
      <c r="D1897" s="22" t="s">
        <v>230</v>
      </c>
      <c r="E1897" s="22" t="s">
        <v>39</v>
      </c>
      <c r="F1897" s="22" t="s">
        <v>112</v>
      </c>
      <c r="G1897" s="25" t="s">
        <v>16</v>
      </c>
      <c r="H1897" s="22">
        <v>1</v>
      </c>
      <c r="I1897" s="22">
        <f t="shared" si="42"/>
        <v>0.05</v>
      </c>
      <c r="J1897" s="22">
        <v>37</v>
      </c>
      <c r="K1897" s="22"/>
      <c r="L1897" s="22"/>
      <c r="M1897" s="22"/>
      <c r="N1897" s="22"/>
      <c r="O1897" s="22"/>
      <c r="P1897" s="22"/>
      <c r="Q1897" s="22"/>
      <c r="R1897" s="22"/>
      <c r="S1897" s="22"/>
      <c r="T1897" s="22">
        <v>10</v>
      </c>
      <c r="U1897" s="22"/>
      <c r="V1897" s="22"/>
      <c r="W1897" s="22">
        <v>10</v>
      </c>
      <c r="X1897" s="22"/>
      <c r="Y1897" s="22"/>
      <c r="Z1897" s="22"/>
      <c r="AA1897" s="22"/>
      <c r="AB1897" s="22"/>
    </row>
    <row r="1898" spans="1:29" x14ac:dyDescent="0.25">
      <c r="A1898" s="24">
        <v>41612</v>
      </c>
      <c r="B1898" s="22">
        <v>1</v>
      </c>
      <c r="C1898" s="22" t="s">
        <v>229</v>
      </c>
      <c r="D1898" s="22" t="s">
        <v>230</v>
      </c>
      <c r="E1898" s="22" t="s">
        <v>39</v>
      </c>
      <c r="F1898" s="22" t="s">
        <v>112</v>
      </c>
      <c r="G1898" s="25" t="s">
        <v>16</v>
      </c>
      <c r="H1898" s="22">
        <v>1</v>
      </c>
      <c r="I1898" s="22">
        <f t="shared" si="42"/>
        <v>0.05</v>
      </c>
      <c r="J1898" s="22">
        <v>37</v>
      </c>
      <c r="K1898" s="22"/>
      <c r="L1898" s="22"/>
      <c r="M1898" s="22"/>
      <c r="N1898" s="22"/>
      <c r="O1898" s="22"/>
      <c r="P1898" s="22"/>
      <c r="Q1898" s="22"/>
      <c r="R1898" s="22"/>
      <c r="S1898" s="22"/>
      <c r="T1898" s="22">
        <v>4</v>
      </c>
      <c r="U1898" s="22"/>
      <c r="V1898" s="22"/>
      <c r="W1898" s="22">
        <v>4</v>
      </c>
      <c r="X1898" s="22"/>
      <c r="Y1898" s="22"/>
      <c r="Z1898" s="22"/>
      <c r="AA1898" s="22"/>
      <c r="AB1898" s="22"/>
    </row>
    <row r="1899" spans="1:29" x14ac:dyDescent="0.25">
      <c r="A1899" s="24">
        <v>41612</v>
      </c>
      <c r="B1899" s="22">
        <v>1</v>
      </c>
      <c r="C1899" s="22" t="s">
        <v>229</v>
      </c>
      <c r="D1899" s="22" t="s">
        <v>230</v>
      </c>
      <c r="E1899" s="22" t="s">
        <v>39</v>
      </c>
      <c r="F1899" s="22" t="s">
        <v>112</v>
      </c>
      <c r="G1899" s="25" t="s">
        <v>16</v>
      </c>
      <c r="H1899" s="22">
        <v>1</v>
      </c>
      <c r="I1899" s="22">
        <f t="shared" si="42"/>
        <v>0.05</v>
      </c>
      <c r="J1899" s="22">
        <v>37</v>
      </c>
      <c r="K1899" s="22"/>
      <c r="L1899" s="22"/>
      <c r="M1899" s="22"/>
      <c r="N1899" s="22"/>
      <c r="O1899" s="22"/>
      <c r="P1899" s="22"/>
      <c r="Q1899" s="22"/>
      <c r="R1899" s="22"/>
      <c r="S1899" s="22"/>
      <c r="T1899" s="22">
        <v>8</v>
      </c>
      <c r="U1899" s="22"/>
      <c r="V1899" s="22"/>
      <c r="W1899" s="22">
        <v>8</v>
      </c>
      <c r="X1899" s="22"/>
      <c r="Y1899" s="22"/>
      <c r="Z1899" s="22"/>
      <c r="AA1899" s="22"/>
      <c r="AB1899" s="22"/>
      <c r="AC1899" s="45"/>
    </row>
    <row r="1900" spans="1:29" x14ac:dyDescent="0.25">
      <c r="A1900" s="24">
        <v>41612</v>
      </c>
      <c r="B1900" s="22">
        <v>1</v>
      </c>
      <c r="C1900" s="22" t="s">
        <v>229</v>
      </c>
      <c r="D1900" s="22" t="s">
        <v>230</v>
      </c>
      <c r="E1900" s="22" t="s">
        <v>39</v>
      </c>
      <c r="F1900" s="22" t="s">
        <v>112</v>
      </c>
      <c r="G1900" s="25" t="s">
        <v>16</v>
      </c>
      <c r="H1900" s="22">
        <v>1</v>
      </c>
      <c r="I1900" s="22">
        <f t="shared" si="42"/>
        <v>0.05</v>
      </c>
      <c r="J1900" s="22">
        <v>37</v>
      </c>
      <c r="K1900" s="22"/>
      <c r="L1900" s="22"/>
      <c r="M1900" s="22"/>
      <c r="N1900" s="22"/>
      <c r="O1900" s="22"/>
      <c r="P1900" s="22"/>
      <c r="Q1900" s="22"/>
      <c r="R1900" s="22"/>
      <c r="S1900" s="22"/>
      <c r="T1900" s="22">
        <v>6</v>
      </c>
      <c r="U1900" s="22"/>
      <c r="V1900" s="22"/>
      <c r="W1900" s="22">
        <v>6</v>
      </c>
      <c r="X1900" s="22"/>
      <c r="Y1900" s="22"/>
      <c r="Z1900" s="22"/>
      <c r="AA1900" s="22"/>
      <c r="AB1900" s="22"/>
    </row>
    <row r="1901" spans="1:29" x14ac:dyDescent="0.25">
      <c r="A1901" s="24">
        <v>41612</v>
      </c>
      <c r="B1901" s="22">
        <v>1</v>
      </c>
      <c r="C1901" s="22" t="s">
        <v>229</v>
      </c>
      <c r="D1901" s="22" t="s">
        <v>230</v>
      </c>
      <c r="E1901" s="22" t="s">
        <v>39</v>
      </c>
      <c r="F1901" s="22" t="s">
        <v>112</v>
      </c>
      <c r="G1901" s="25" t="s">
        <v>11</v>
      </c>
      <c r="H1901" s="22">
        <v>1</v>
      </c>
      <c r="I1901" s="22">
        <f t="shared" si="42"/>
        <v>0.05</v>
      </c>
      <c r="J1901" s="22">
        <v>37</v>
      </c>
      <c r="K1901" s="22"/>
      <c r="L1901" s="22"/>
      <c r="M1901" s="22"/>
      <c r="N1901" s="22"/>
      <c r="O1901" s="22"/>
      <c r="P1901" s="22"/>
      <c r="Q1901" s="22"/>
      <c r="R1901" s="22"/>
      <c r="S1901" s="22"/>
      <c r="T1901" s="22">
        <v>3</v>
      </c>
      <c r="U1901" s="22"/>
      <c r="V1901" s="22"/>
      <c r="W1901" s="22">
        <v>3</v>
      </c>
      <c r="X1901" s="22"/>
      <c r="Y1901" s="22"/>
      <c r="Z1901" s="22"/>
      <c r="AA1901" s="22"/>
      <c r="AB1901" s="22"/>
    </row>
    <row r="1902" spans="1:29" x14ac:dyDescent="0.25">
      <c r="A1902" s="24">
        <v>41612</v>
      </c>
      <c r="B1902" s="22">
        <v>1</v>
      </c>
      <c r="C1902" s="22" t="s">
        <v>229</v>
      </c>
      <c r="D1902" s="22" t="s">
        <v>230</v>
      </c>
      <c r="E1902" s="22" t="s">
        <v>39</v>
      </c>
      <c r="F1902" s="22" t="s">
        <v>112</v>
      </c>
      <c r="G1902" s="25" t="s">
        <v>11</v>
      </c>
      <c r="H1902" s="22">
        <v>1</v>
      </c>
      <c r="I1902" s="22">
        <f t="shared" si="42"/>
        <v>0.05</v>
      </c>
      <c r="J1902" s="22">
        <v>37</v>
      </c>
      <c r="K1902" s="22"/>
      <c r="L1902" s="22"/>
      <c r="M1902" s="22"/>
      <c r="N1902" s="22"/>
      <c r="O1902" s="22"/>
      <c r="P1902" s="22"/>
      <c r="Q1902" s="22"/>
      <c r="R1902" s="22"/>
      <c r="S1902" s="22"/>
      <c r="T1902" s="22">
        <v>3</v>
      </c>
      <c r="U1902" s="22"/>
      <c r="V1902" s="22"/>
      <c r="W1902" s="22">
        <v>3</v>
      </c>
      <c r="X1902" s="22"/>
      <c r="Y1902" s="22"/>
      <c r="Z1902" s="22"/>
      <c r="AA1902" s="22"/>
      <c r="AB1902" s="22"/>
    </row>
    <row r="1903" spans="1:29" x14ac:dyDescent="0.25">
      <c r="A1903" s="24">
        <v>41612</v>
      </c>
      <c r="B1903" s="22">
        <v>1</v>
      </c>
      <c r="C1903" s="22" t="s">
        <v>229</v>
      </c>
      <c r="D1903" s="22" t="s">
        <v>230</v>
      </c>
      <c r="E1903" s="22" t="s">
        <v>39</v>
      </c>
      <c r="F1903" s="22" t="s">
        <v>112</v>
      </c>
      <c r="G1903" s="25" t="s">
        <v>11</v>
      </c>
      <c r="H1903" s="22">
        <v>1</v>
      </c>
      <c r="I1903" s="22">
        <f t="shared" si="42"/>
        <v>0.05</v>
      </c>
      <c r="J1903" s="22">
        <v>37</v>
      </c>
      <c r="K1903" s="22"/>
      <c r="L1903" s="22"/>
      <c r="M1903" s="22"/>
      <c r="N1903" s="22"/>
      <c r="O1903" s="22"/>
      <c r="P1903" s="22"/>
      <c r="Q1903" s="22"/>
      <c r="R1903" s="22"/>
      <c r="S1903" s="22"/>
      <c r="T1903" s="22">
        <v>3</v>
      </c>
      <c r="U1903" s="22"/>
      <c r="V1903" s="22"/>
      <c r="W1903" s="22">
        <v>3</v>
      </c>
      <c r="X1903" s="22"/>
      <c r="Y1903" s="22"/>
      <c r="Z1903" s="22"/>
      <c r="AA1903" s="22"/>
      <c r="AB1903" s="22"/>
    </row>
    <row r="1904" spans="1:29" s="33" customFormat="1" x14ac:dyDescent="0.25">
      <c r="A1904" s="24">
        <v>41612</v>
      </c>
      <c r="B1904" s="40">
        <v>1</v>
      </c>
      <c r="C1904" s="22" t="s">
        <v>229</v>
      </c>
      <c r="D1904" s="40" t="s">
        <v>230</v>
      </c>
      <c r="E1904" s="40" t="s">
        <v>39</v>
      </c>
      <c r="F1904" s="40" t="s">
        <v>112</v>
      </c>
      <c r="G1904" s="42" t="s">
        <v>11</v>
      </c>
      <c r="H1904" s="40">
        <v>1</v>
      </c>
      <c r="I1904" s="22">
        <f t="shared" si="42"/>
        <v>0.05</v>
      </c>
      <c r="J1904" s="22">
        <v>37</v>
      </c>
      <c r="K1904" s="22"/>
      <c r="L1904" s="22"/>
      <c r="M1904" s="22"/>
      <c r="N1904" s="22"/>
      <c r="O1904" s="22"/>
      <c r="P1904" s="22"/>
      <c r="Q1904" s="40"/>
      <c r="R1904" s="22"/>
      <c r="S1904" s="22"/>
      <c r="T1904" s="22">
        <v>5</v>
      </c>
      <c r="U1904" s="22"/>
      <c r="V1904" s="22"/>
      <c r="W1904" s="22">
        <v>5</v>
      </c>
      <c r="X1904" s="22"/>
      <c r="Y1904" s="22"/>
      <c r="Z1904" s="22"/>
      <c r="AA1904" s="22"/>
      <c r="AB1904" s="22"/>
      <c r="AC1904" s="6"/>
    </row>
    <row r="1905" spans="1:42" x14ac:dyDescent="0.25">
      <c r="A1905" s="24">
        <v>41612</v>
      </c>
      <c r="B1905" s="22">
        <v>1</v>
      </c>
      <c r="C1905" s="22" t="s">
        <v>229</v>
      </c>
      <c r="D1905" s="22" t="s">
        <v>230</v>
      </c>
      <c r="E1905" s="22" t="s">
        <v>39</v>
      </c>
      <c r="F1905" s="22" t="s">
        <v>112</v>
      </c>
      <c r="G1905" s="25" t="s">
        <v>12</v>
      </c>
      <c r="H1905" s="22">
        <v>1</v>
      </c>
      <c r="I1905" s="22">
        <f t="shared" si="42"/>
        <v>0.05</v>
      </c>
      <c r="J1905" s="22">
        <v>37</v>
      </c>
      <c r="K1905" s="22"/>
      <c r="L1905" s="22"/>
      <c r="M1905" s="22"/>
      <c r="N1905" s="22"/>
      <c r="O1905" s="22"/>
      <c r="P1905" s="22"/>
      <c r="Q1905" s="22"/>
      <c r="R1905" s="22"/>
      <c r="S1905" s="22"/>
      <c r="T1905" s="22">
        <v>3</v>
      </c>
      <c r="U1905" s="22"/>
      <c r="V1905" s="22"/>
      <c r="W1905" s="22">
        <v>3</v>
      </c>
      <c r="X1905" s="22"/>
      <c r="Y1905" s="22"/>
      <c r="Z1905" s="22"/>
      <c r="AA1905" s="22"/>
      <c r="AB1905" s="22"/>
    </row>
    <row r="1906" spans="1:42" x14ac:dyDescent="0.25">
      <c r="A1906" s="24">
        <v>41612</v>
      </c>
      <c r="B1906" s="22">
        <v>1</v>
      </c>
      <c r="C1906" s="22" t="s">
        <v>229</v>
      </c>
      <c r="D1906" s="22" t="s">
        <v>230</v>
      </c>
      <c r="E1906" s="22" t="s">
        <v>39</v>
      </c>
      <c r="F1906" s="22" t="s">
        <v>112</v>
      </c>
      <c r="G1906" s="25" t="s">
        <v>12</v>
      </c>
      <c r="H1906" s="22">
        <v>1</v>
      </c>
      <c r="I1906" s="22">
        <f t="shared" si="42"/>
        <v>0.05</v>
      </c>
      <c r="J1906" s="22">
        <v>37</v>
      </c>
      <c r="K1906" s="22"/>
      <c r="L1906" s="22"/>
      <c r="M1906" s="22"/>
      <c r="N1906" s="22"/>
      <c r="O1906" s="22"/>
      <c r="P1906" s="22"/>
      <c r="Q1906" s="22"/>
      <c r="R1906" s="22"/>
      <c r="S1906" s="22"/>
      <c r="T1906" s="22">
        <v>3</v>
      </c>
      <c r="U1906" s="22"/>
      <c r="V1906" s="22"/>
      <c r="W1906" s="22">
        <v>3</v>
      </c>
      <c r="X1906" s="22"/>
      <c r="Y1906" s="22"/>
      <c r="Z1906" s="22"/>
      <c r="AA1906" s="22"/>
      <c r="AB1906" s="22"/>
    </row>
    <row r="1907" spans="1:42" x14ac:dyDescent="0.25">
      <c r="A1907" s="24">
        <v>41612</v>
      </c>
      <c r="B1907" s="22">
        <v>1</v>
      </c>
      <c r="C1907" s="22" t="s">
        <v>229</v>
      </c>
      <c r="D1907" s="22" t="s">
        <v>230</v>
      </c>
      <c r="E1907" s="22" t="s">
        <v>39</v>
      </c>
      <c r="F1907" s="22" t="s">
        <v>112</v>
      </c>
      <c r="G1907" s="25" t="s">
        <v>12</v>
      </c>
      <c r="H1907" s="22">
        <v>1</v>
      </c>
      <c r="I1907" s="22">
        <f t="shared" si="42"/>
        <v>0.05</v>
      </c>
      <c r="J1907" s="22">
        <v>37</v>
      </c>
      <c r="K1907" s="22"/>
      <c r="L1907" s="22"/>
      <c r="M1907" s="22"/>
      <c r="N1907" s="22"/>
      <c r="O1907" s="22"/>
      <c r="P1907" s="22"/>
      <c r="Q1907" s="22"/>
      <c r="R1907" s="22"/>
      <c r="S1907" s="22"/>
      <c r="T1907" s="22">
        <v>4</v>
      </c>
      <c r="U1907" s="22"/>
      <c r="V1907" s="22"/>
      <c r="W1907" s="22">
        <v>4</v>
      </c>
      <c r="X1907" s="22"/>
      <c r="Y1907" s="22"/>
      <c r="Z1907" s="22"/>
      <c r="AA1907" s="22"/>
      <c r="AB1907" s="22"/>
    </row>
    <row r="1908" spans="1:42" x14ac:dyDescent="0.25">
      <c r="A1908" s="24">
        <v>41612</v>
      </c>
      <c r="B1908" s="132">
        <v>1</v>
      </c>
      <c r="C1908" s="22" t="s">
        <v>229</v>
      </c>
      <c r="D1908" s="132" t="s">
        <v>231</v>
      </c>
      <c r="E1908" s="132" t="s">
        <v>39</v>
      </c>
      <c r="F1908" s="132" t="s">
        <v>112</v>
      </c>
      <c r="G1908" s="139" t="s">
        <v>10</v>
      </c>
      <c r="H1908" s="132">
        <v>1</v>
      </c>
      <c r="I1908" s="22">
        <f t="shared" si="42"/>
        <v>0.05</v>
      </c>
      <c r="J1908" s="22">
        <v>39</v>
      </c>
      <c r="K1908" s="22"/>
      <c r="L1908" s="22"/>
      <c r="M1908" s="22"/>
      <c r="N1908" s="22"/>
      <c r="O1908" s="22"/>
      <c r="P1908" s="22" t="s">
        <v>4</v>
      </c>
      <c r="Q1908" s="132">
        <v>1</v>
      </c>
      <c r="R1908" s="22" t="s">
        <v>343</v>
      </c>
      <c r="S1908" s="22" t="s">
        <v>5</v>
      </c>
      <c r="T1908" s="22">
        <v>20</v>
      </c>
      <c r="U1908" s="22"/>
      <c r="V1908" s="22"/>
      <c r="W1908" s="22">
        <v>20</v>
      </c>
      <c r="X1908" s="22"/>
      <c r="Y1908" s="22">
        <v>0</v>
      </c>
      <c r="Z1908" s="22">
        <v>0</v>
      </c>
      <c r="AA1908" s="22"/>
      <c r="AB1908" s="22"/>
      <c r="AC1908" s="47">
        <v>0</v>
      </c>
      <c r="AD1908" s="47"/>
      <c r="AE1908" s="47"/>
      <c r="AF1908" s="47"/>
      <c r="AG1908" s="47"/>
      <c r="AH1908" s="47"/>
      <c r="AI1908" s="47"/>
      <c r="AJ1908" s="47"/>
      <c r="AK1908" s="47"/>
      <c r="AL1908" s="47"/>
      <c r="AM1908" s="47"/>
      <c r="AN1908" s="47"/>
      <c r="AO1908" s="47"/>
      <c r="AP1908" s="47"/>
    </row>
    <row r="1909" spans="1:42" x14ac:dyDescent="0.25">
      <c r="A1909" s="24">
        <v>41612</v>
      </c>
      <c r="B1909" s="22">
        <v>1</v>
      </c>
      <c r="C1909" s="22" t="s">
        <v>229</v>
      </c>
      <c r="D1909" s="22" t="s">
        <v>231</v>
      </c>
      <c r="E1909" s="22" t="s">
        <v>39</v>
      </c>
      <c r="F1909" s="22" t="s">
        <v>112</v>
      </c>
      <c r="G1909" s="25" t="s">
        <v>9</v>
      </c>
      <c r="H1909" s="22">
        <v>1</v>
      </c>
      <c r="I1909" s="22">
        <f t="shared" si="42"/>
        <v>0.05</v>
      </c>
      <c r="J1909" s="22">
        <v>39</v>
      </c>
      <c r="K1909" s="22"/>
      <c r="L1909" s="22"/>
      <c r="M1909" s="22"/>
      <c r="N1909" s="22"/>
      <c r="O1909" s="22"/>
      <c r="P1909" s="22" t="s">
        <v>4</v>
      </c>
      <c r="Q1909" s="22">
        <v>2</v>
      </c>
      <c r="R1909" s="22" t="s">
        <v>364</v>
      </c>
      <c r="S1909" s="22" t="s">
        <v>5</v>
      </c>
      <c r="T1909" s="22">
        <v>22</v>
      </c>
      <c r="U1909" s="22"/>
      <c r="V1909" s="22"/>
      <c r="W1909" s="22">
        <v>22</v>
      </c>
      <c r="X1909" s="22"/>
      <c r="Y1909" s="22">
        <v>0</v>
      </c>
      <c r="Z1909" s="22">
        <v>0</v>
      </c>
      <c r="AA1909" s="22"/>
      <c r="AB1909" s="22"/>
      <c r="AC1909" s="47">
        <v>0</v>
      </c>
    </row>
    <row r="1910" spans="1:42" x14ac:dyDescent="0.25">
      <c r="A1910" s="24">
        <v>41612</v>
      </c>
      <c r="B1910" s="22">
        <v>1</v>
      </c>
      <c r="C1910" s="22" t="s">
        <v>229</v>
      </c>
      <c r="D1910" s="22" t="s">
        <v>231</v>
      </c>
      <c r="E1910" s="22" t="s">
        <v>39</v>
      </c>
      <c r="F1910" s="22" t="s">
        <v>112</v>
      </c>
      <c r="G1910" s="25" t="s">
        <v>10</v>
      </c>
      <c r="H1910" s="22">
        <v>1</v>
      </c>
      <c r="I1910" s="22">
        <f t="shared" si="42"/>
        <v>0.05</v>
      </c>
      <c r="J1910" s="22">
        <v>39</v>
      </c>
      <c r="K1910" s="22"/>
      <c r="L1910" s="22"/>
      <c r="M1910" s="22"/>
      <c r="N1910" s="22"/>
      <c r="O1910" s="22"/>
      <c r="P1910" s="22" t="s">
        <v>4</v>
      </c>
      <c r="Q1910" s="22">
        <v>3</v>
      </c>
      <c r="R1910" s="22" t="s">
        <v>430</v>
      </c>
      <c r="S1910" s="22" t="s">
        <v>8</v>
      </c>
      <c r="T1910" s="22">
        <v>12</v>
      </c>
      <c r="U1910" s="22"/>
      <c r="V1910" s="22"/>
      <c r="W1910" s="22">
        <v>12</v>
      </c>
      <c r="X1910" s="22"/>
      <c r="Y1910" s="22">
        <v>0</v>
      </c>
      <c r="Z1910" s="22">
        <v>0</v>
      </c>
      <c r="AA1910" s="22"/>
      <c r="AB1910" s="22"/>
      <c r="AC1910" s="6">
        <v>0</v>
      </c>
    </row>
    <row r="1911" spans="1:42" x14ac:dyDescent="0.25">
      <c r="A1911" s="24">
        <v>41612</v>
      </c>
      <c r="B1911" s="22">
        <v>1</v>
      </c>
      <c r="C1911" s="22" t="s">
        <v>229</v>
      </c>
      <c r="D1911" s="22" t="s">
        <v>231</v>
      </c>
      <c r="E1911" s="22" t="s">
        <v>39</v>
      </c>
      <c r="F1911" s="22" t="s">
        <v>112</v>
      </c>
      <c r="G1911" s="25" t="s">
        <v>10</v>
      </c>
      <c r="H1911" s="22">
        <v>1</v>
      </c>
      <c r="I1911" s="22">
        <f t="shared" si="42"/>
        <v>0.05</v>
      </c>
      <c r="J1911" s="22">
        <v>39</v>
      </c>
      <c r="K1911" s="22"/>
      <c r="L1911" s="22"/>
      <c r="M1911" s="22"/>
      <c r="N1911" s="22"/>
      <c r="O1911" s="22"/>
      <c r="P1911" s="22" t="s">
        <v>4</v>
      </c>
      <c r="Q1911" s="22">
        <v>4</v>
      </c>
      <c r="R1911" s="22" t="s">
        <v>431</v>
      </c>
      <c r="S1911" s="22" t="s">
        <v>8</v>
      </c>
      <c r="T1911" s="22">
        <v>20</v>
      </c>
      <c r="U1911" s="22"/>
      <c r="V1911" s="22"/>
      <c r="W1911" s="22">
        <v>20</v>
      </c>
      <c r="X1911" s="22"/>
      <c r="Y1911" s="22">
        <v>0</v>
      </c>
      <c r="Z1911" s="22">
        <v>0</v>
      </c>
      <c r="AA1911" s="22"/>
      <c r="AB1911" s="22"/>
      <c r="AC1911" s="45">
        <v>1</v>
      </c>
      <c r="AD1911" s="6" t="s">
        <v>251</v>
      </c>
    </row>
    <row r="1912" spans="1:42" x14ac:dyDescent="0.25">
      <c r="A1912" s="24">
        <v>41612</v>
      </c>
      <c r="B1912" s="22">
        <v>1</v>
      </c>
      <c r="C1912" s="22" t="s">
        <v>229</v>
      </c>
      <c r="D1912" s="22" t="s">
        <v>231</v>
      </c>
      <c r="E1912" s="22" t="s">
        <v>39</v>
      </c>
      <c r="F1912" s="22" t="s">
        <v>112</v>
      </c>
      <c r="G1912" s="25"/>
      <c r="H1912" s="22"/>
      <c r="I1912" s="22">
        <f t="shared" si="42"/>
        <v>0</v>
      </c>
      <c r="J1912" s="22">
        <v>39</v>
      </c>
      <c r="K1912" s="22"/>
      <c r="L1912" s="22"/>
      <c r="M1912" s="22"/>
      <c r="N1912" s="22"/>
      <c r="O1912" s="22"/>
      <c r="P1912" s="22" t="s">
        <v>4</v>
      </c>
      <c r="Q1912" s="22">
        <v>5</v>
      </c>
      <c r="R1912" s="22"/>
      <c r="S1912" s="22"/>
      <c r="T1912" s="22"/>
      <c r="U1912" s="22"/>
      <c r="V1912" s="22"/>
      <c r="W1912" s="22"/>
      <c r="X1912" s="22"/>
      <c r="Y1912" s="22"/>
      <c r="Z1912" s="22"/>
      <c r="AA1912" s="22"/>
      <c r="AB1912" s="22" t="s">
        <v>200</v>
      </c>
    </row>
    <row r="1913" spans="1:42" x14ac:dyDescent="0.25">
      <c r="A1913" s="24">
        <v>41612</v>
      </c>
      <c r="B1913" s="22">
        <v>1</v>
      </c>
      <c r="C1913" s="22" t="s">
        <v>229</v>
      </c>
      <c r="D1913" s="22" t="s">
        <v>231</v>
      </c>
      <c r="E1913" s="22" t="s">
        <v>39</v>
      </c>
      <c r="F1913" s="22" t="s">
        <v>112</v>
      </c>
      <c r="G1913" s="25" t="s">
        <v>9</v>
      </c>
      <c r="H1913" s="22">
        <v>1</v>
      </c>
      <c r="I1913" s="22">
        <f t="shared" si="42"/>
        <v>0.05</v>
      </c>
      <c r="J1913" s="22">
        <v>39</v>
      </c>
      <c r="K1913" s="22"/>
      <c r="L1913" s="22"/>
      <c r="M1913" s="22"/>
      <c r="N1913" s="22"/>
      <c r="O1913" s="22"/>
      <c r="P1913" s="22" t="s">
        <v>4</v>
      </c>
      <c r="Q1913" s="22">
        <v>6</v>
      </c>
      <c r="R1913" s="22" t="s">
        <v>386</v>
      </c>
      <c r="S1913" s="22" t="s">
        <v>8</v>
      </c>
      <c r="T1913" s="22">
        <v>15</v>
      </c>
      <c r="U1913" s="22"/>
      <c r="V1913" s="22"/>
      <c r="W1913" s="22">
        <v>15</v>
      </c>
      <c r="X1913" s="22"/>
      <c r="Y1913" s="22">
        <v>0</v>
      </c>
      <c r="Z1913" s="22">
        <v>0</v>
      </c>
      <c r="AA1913" s="22"/>
      <c r="AB1913" s="22"/>
      <c r="AC1913" s="6">
        <v>1</v>
      </c>
      <c r="AD1913" s="6" t="s">
        <v>251</v>
      </c>
    </row>
    <row r="1914" spans="1:42" x14ac:dyDescent="0.25">
      <c r="A1914" s="24">
        <v>41612</v>
      </c>
      <c r="B1914" s="22">
        <v>1</v>
      </c>
      <c r="C1914" s="22" t="s">
        <v>229</v>
      </c>
      <c r="D1914" s="22" t="s">
        <v>231</v>
      </c>
      <c r="E1914" s="22" t="s">
        <v>39</v>
      </c>
      <c r="F1914" s="22" t="s">
        <v>112</v>
      </c>
      <c r="G1914" s="25" t="s">
        <v>16</v>
      </c>
      <c r="H1914" s="22">
        <v>1</v>
      </c>
      <c r="I1914" s="22">
        <f t="shared" si="42"/>
        <v>0.05</v>
      </c>
      <c r="J1914" s="22">
        <v>39</v>
      </c>
      <c r="K1914" s="22"/>
      <c r="L1914" s="22"/>
      <c r="M1914" s="22"/>
      <c r="N1914" s="22"/>
      <c r="O1914" s="22"/>
      <c r="P1914" s="22" t="s">
        <v>4</v>
      </c>
      <c r="Q1914" s="22">
        <v>7</v>
      </c>
      <c r="R1914" s="22" t="s">
        <v>432</v>
      </c>
      <c r="S1914" s="22" t="s">
        <v>5</v>
      </c>
      <c r="T1914" s="22">
        <v>12</v>
      </c>
      <c r="U1914" s="22"/>
      <c r="V1914" s="22"/>
      <c r="W1914" s="22">
        <v>12</v>
      </c>
      <c r="X1914" s="22"/>
      <c r="Y1914" s="22">
        <v>0</v>
      </c>
      <c r="Z1914" s="22">
        <v>0</v>
      </c>
      <c r="AA1914" s="22"/>
      <c r="AB1914" s="22" t="s">
        <v>433</v>
      </c>
    </row>
    <row r="1915" spans="1:42" x14ac:dyDescent="0.25">
      <c r="A1915" s="24">
        <v>41612</v>
      </c>
      <c r="B1915" s="22">
        <v>1</v>
      </c>
      <c r="C1915" s="22" t="s">
        <v>229</v>
      </c>
      <c r="D1915" s="22" t="s">
        <v>231</v>
      </c>
      <c r="E1915" s="22" t="s">
        <v>39</v>
      </c>
      <c r="F1915" s="22" t="s">
        <v>112</v>
      </c>
      <c r="G1915" s="25" t="s">
        <v>10</v>
      </c>
      <c r="H1915" s="22">
        <v>1</v>
      </c>
      <c r="I1915" s="22">
        <f t="shared" si="42"/>
        <v>0.05</v>
      </c>
      <c r="J1915" s="22">
        <v>39</v>
      </c>
      <c r="K1915" s="22"/>
      <c r="L1915" s="22"/>
      <c r="M1915" s="22"/>
      <c r="N1915" s="22"/>
      <c r="O1915" s="22"/>
      <c r="P1915" s="22" t="s">
        <v>4</v>
      </c>
      <c r="Q1915" s="22">
        <v>8</v>
      </c>
      <c r="R1915" s="22">
        <v>18</v>
      </c>
      <c r="S1915" s="22" t="s">
        <v>36</v>
      </c>
      <c r="T1915" s="22">
        <v>15</v>
      </c>
      <c r="U1915" s="22"/>
      <c r="V1915" s="22"/>
      <c r="W1915" s="22">
        <v>15</v>
      </c>
      <c r="X1915" s="22"/>
      <c r="Y1915" s="22">
        <v>0</v>
      </c>
      <c r="Z1915" s="22">
        <v>0</v>
      </c>
      <c r="AA1915" s="22"/>
      <c r="AB1915" s="22"/>
      <c r="AC1915" s="6">
        <v>1</v>
      </c>
      <c r="AD1915" s="6" t="s">
        <v>251</v>
      </c>
    </row>
    <row r="1916" spans="1:42" x14ac:dyDescent="0.25">
      <c r="A1916" s="24">
        <v>41612</v>
      </c>
      <c r="B1916" s="22">
        <v>1</v>
      </c>
      <c r="C1916" s="22" t="s">
        <v>229</v>
      </c>
      <c r="D1916" s="22" t="s">
        <v>231</v>
      </c>
      <c r="E1916" s="22" t="s">
        <v>39</v>
      </c>
      <c r="F1916" s="22" t="s">
        <v>112</v>
      </c>
      <c r="G1916" s="25" t="s">
        <v>7</v>
      </c>
      <c r="H1916" s="22">
        <v>1</v>
      </c>
      <c r="I1916" s="22">
        <f t="shared" si="42"/>
        <v>0.05</v>
      </c>
      <c r="J1916" s="22">
        <v>39</v>
      </c>
      <c r="K1916" s="22"/>
      <c r="L1916" s="22"/>
      <c r="M1916" s="22"/>
      <c r="N1916" s="22"/>
      <c r="O1916" s="22"/>
      <c r="P1916" s="22" t="s">
        <v>4</v>
      </c>
      <c r="Q1916" s="22">
        <v>9</v>
      </c>
      <c r="R1916" s="22" t="s">
        <v>434</v>
      </c>
      <c r="S1916" s="22" t="s">
        <v>5</v>
      </c>
      <c r="T1916" s="22">
        <v>25</v>
      </c>
      <c r="U1916" s="22"/>
      <c r="V1916" s="22"/>
      <c r="W1916" s="22">
        <v>25</v>
      </c>
      <c r="X1916" s="22"/>
      <c r="Y1916" s="22">
        <v>0</v>
      </c>
      <c r="Z1916" s="22">
        <v>0</v>
      </c>
      <c r="AA1916" s="22"/>
      <c r="AB1916" s="22"/>
      <c r="AC1916" s="47">
        <v>0</v>
      </c>
    </row>
    <row r="1917" spans="1:42" s="33" customFormat="1" x14ac:dyDescent="0.25">
      <c r="A1917" s="24">
        <v>41612</v>
      </c>
      <c r="B1917" s="40">
        <v>1</v>
      </c>
      <c r="C1917" s="22" t="s">
        <v>229</v>
      </c>
      <c r="D1917" s="40" t="s">
        <v>231</v>
      </c>
      <c r="E1917" s="40" t="s">
        <v>39</v>
      </c>
      <c r="F1917" s="40" t="s">
        <v>112</v>
      </c>
      <c r="G1917" s="42" t="s">
        <v>17</v>
      </c>
      <c r="H1917" s="40">
        <v>1</v>
      </c>
      <c r="I1917" s="22">
        <f t="shared" si="42"/>
        <v>0.05</v>
      </c>
      <c r="J1917" s="22">
        <v>39</v>
      </c>
      <c r="K1917" s="22"/>
      <c r="L1917" s="22"/>
      <c r="M1917" s="22"/>
      <c r="N1917" s="22"/>
      <c r="O1917" s="22"/>
      <c r="P1917" s="22"/>
      <c r="Q1917" s="40"/>
      <c r="R1917" s="22"/>
      <c r="S1917" s="22"/>
      <c r="T1917" s="22">
        <v>6</v>
      </c>
      <c r="U1917" s="22"/>
      <c r="V1917" s="22"/>
      <c r="W1917" s="22">
        <v>6</v>
      </c>
      <c r="X1917" s="22"/>
      <c r="Y1917" s="22"/>
      <c r="Z1917" s="22"/>
      <c r="AA1917" s="22"/>
      <c r="AB1917" s="22"/>
      <c r="AC1917" s="6"/>
    </row>
    <row r="1918" spans="1:42" x14ac:dyDescent="0.25">
      <c r="A1918" s="24">
        <v>41612</v>
      </c>
      <c r="B1918" s="22">
        <v>1</v>
      </c>
      <c r="C1918" s="22" t="s">
        <v>229</v>
      </c>
      <c r="D1918" s="22" t="s">
        <v>231</v>
      </c>
      <c r="E1918" s="22" t="s">
        <v>39</v>
      </c>
      <c r="F1918" s="22" t="s">
        <v>112</v>
      </c>
      <c r="G1918" s="25" t="s">
        <v>7</v>
      </c>
      <c r="H1918" s="22">
        <v>1</v>
      </c>
      <c r="I1918" s="22">
        <f t="shared" si="42"/>
        <v>0.05</v>
      </c>
      <c r="J1918" s="22">
        <v>39</v>
      </c>
      <c r="K1918" s="22"/>
      <c r="L1918" s="22"/>
      <c r="M1918" s="22"/>
      <c r="N1918" s="22"/>
      <c r="O1918" s="22"/>
      <c r="P1918" s="22"/>
      <c r="Q1918" s="22"/>
      <c r="R1918" s="22"/>
      <c r="S1918" s="22"/>
      <c r="T1918" s="22">
        <v>5</v>
      </c>
      <c r="U1918" s="22"/>
      <c r="V1918" s="22"/>
      <c r="W1918" s="22">
        <v>5</v>
      </c>
      <c r="X1918" s="22"/>
      <c r="Y1918" s="22"/>
      <c r="Z1918" s="22"/>
      <c r="AA1918" s="22"/>
      <c r="AB1918" s="22"/>
    </row>
    <row r="1919" spans="1:42" x14ac:dyDescent="0.25">
      <c r="A1919" s="24">
        <v>41612</v>
      </c>
      <c r="B1919" s="22">
        <v>1</v>
      </c>
      <c r="C1919" s="22" t="s">
        <v>229</v>
      </c>
      <c r="D1919" s="22" t="s">
        <v>231</v>
      </c>
      <c r="E1919" s="22" t="s">
        <v>39</v>
      </c>
      <c r="F1919" s="22" t="s">
        <v>112</v>
      </c>
      <c r="G1919" s="25" t="s">
        <v>7</v>
      </c>
      <c r="H1919" s="22">
        <v>1</v>
      </c>
      <c r="I1919" s="22">
        <f t="shared" si="42"/>
        <v>0.05</v>
      </c>
      <c r="J1919" s="22">
        <v>39</v>
      </c>
      <c r="K1919" s="22"/>
      <c r="L1919" s="22"/>
      <c r="M1919" s="22"/>
      <c r="N1919" s="22"/>
      <c r="O1919" s="22"/>
      <c r="P1919" s="22"/>
      <c r="Q1919" s="22"/>
      <c r="R1919" s="22"/>
      <c r="S1919" s="22"/>
      <c r="T1919" s="22">
        <v>6</v>
      </c>
      <c r="U1919" s="22"/>
      <c r="V1919" s="22"/>
      <c r="W1919" s="22">
        <v>6</v>
      </c>
      <c r="X1919" s="22"/>
      <c r="Y1919" s="22"/>
      <c r="Z1919" s="22"/>
      <c r="AA1919" s="22"/>
      <c r="AB1919" s="22"/>
    </row>
    <row r="1920" spans="1:42" x14ac:dyDescent="0.25">
      <c r="A1920" s="24">
        <v>41612</v>
      </c>
      <c r="B1920" s="22">
        <v>1</v>
      </c>
      <c r="C1920" s="22" t="s">
        <v>229</v>
      </c>
      <c r="D1920" s="22" t="s">
        <v>231</v>
      </c>
      <c r="E1920" s="22" t="s">
        <v>39</v>
      </c>
      <c r="F1920" s="22" t="s">
        <v>112</v>
      </c>
      <c r="G1920" s="25" t="s">
        <v>56</v>
      </c>
      <c r="H1920" s="22">
        <v>1</v>
      </c>
      <c r="I1920" s="22">
        <f t="shared" si="42"/>
        <v>0.05</v>
      </c>
      <c r="J1920" s="22">
        <v>39</v>
      </c>
      <c r="K1920" s="22"/>
      <c r="L1920" s="22"/>
      <c r="M1920" s="22"/>
      <c r="N1920" s="22"/>
      <c r="O1920" s="22"/>
      <c r="P1920" s="22"/>
      <c r="Q1920" s="22"/>
      <c r="R1920" s="22"/>
      <c r="S1920" s="22"/>
      <c r="T1920" s="22">
        <v>3</v>
      </c>
      <c r="U1920" s="22"/>
      <c r="V1920" s="22"/>
      <c r="W1920" s="22">
        <v>3</v>
      </c>
      <c r="X1920" s="22"/>
      <c r="Y1920" s="22"/>
      <c r="Z1920" s="22"/>
      <c r="AA1920" s="22"/>
      <c r="AB1920" s="22"/>
    </row>
    <row r="1921" spans="1:29" x14ac:dyDescent="0.25">
      <c r="A1921" s="24">
        <v>41612</v>
      </c>
      <c r="B1921" s="22">
        <v>1</v>
      </c>
      <c r="C1921" s="22" t="s">
        <v>229</v>
      </c>
      <c r="D1921" s="22" t="s">
        <v>231</v>
      </c>
      <c r="E1921" s="22" t="s">
        <v>39</v>
      </c>
      <c r="F1921" s="22" t="s">
        <v>112</v>
      </c>
      <c r="G1921" s="25" t="s">
        <v>56</v>
      </c>
      <c r="H1921" s="22">
        <v>1</v>
      </c>
      <c r="I1921" s="22">
        <f t="shared" si="42"/>
        <v>0.05</v>
      </c>
      <c r="J1921" s="22">
        <v>39</v>
      </c>
      <c r="K1921" s="22"/>
      <c r="L1921" s="22"/>
      <c r="M1921" s="22"/>
      <c r="N1921" s="22"/>
      <c r="O1921" s="22"/>
      <c r="P1921" s="22"/>
      <c r="Q1921" s="22"/>
      <c r="R1921" s="22"/>
      <c r="S1921" s="22"/>
      <c r="T1921" s="22">
        <v>3</v>
      </c>
      <c r="U1921" s="22"/>
      <c r="V1921" s="22"/>
      <c r="W1921" s="22">
        <v>3</v>
      </c>
      <c r="X1921" s="22"/>
      <c r="Y1921" s="22"/>
      <c r="Z1921" s="22"/>
      <c r="AA1921" s="22"/>
      <c r="AB1921" s="22"/>
    </row>
    <row r="1922" spans="1:29" x14ac:dyDescent="0.25">
      <c r="A1922" s="24">
        <v>41612</v>
      </c>
      <c r="B1922" s="22">
        <v>1</v>
      </c>
      <c r="C1922" s="22" t="s">
        <v>229</v>
      </c>
      <c r="D1922" s="22" t="s">
        <v>231</v>
      </c>
      <c r="E1922" s="22" t="s">
        <v>39</v>
      </c>
      <c r="F1922" s="22" t="s">
        <v>112</v>
      </c>
      <c r="G1922" s="25" t="s">
        <v>56</v>
      </c>
      <c r="H1922" s="22">
        <v>1</v>
      </c>
      <c r="I1922" s="22">
        <f t="shared" ref="I1922:I1985" si="43">H1922/20</f>
        <v>0.05</v>
      </c>
      <c r="J1922" s="22">
        <v>39</v>
      </c>
      <c r="K1922" s="22"/>
      <c r="L1922" s="22"/>
      <c r="M1922" s="22"/>
      <c r="N1922" s="22"/>
      <c r="O1922" s="22"/>
      <c r="P1922" s="22"/>
      <c r="Q1922" s="22"/>
      <c r="R1922" s="22"/>
      <c r="S1922" s="22"/>
      <c r="T1922" s="22">
        <v>5</v>
      </c>
      <c r="U1922" s="22"/>
      <c r="V1922" s="22"/>
      <c r="W1922" s="22">
        <v>5</v>
      </c>
      <c r="X1922" s="22"/>
      <c r="Y1922" s="22"/>
      <c r="Z1922" s="22"/>
      <c r="AA1922" s="22"/>
      <c r="AB1922" s="22"/>
    </row>
    <row r="1923" spans="1:29" x14ac:dyDescent="0.25">
      <c r="A1923" s="24">
        <v>41612</v>
      </c>
      <c r="B1923" s="22">
        <v>1</v>
      </c>
      <c r="C1923" s="22" t="s">
        <v>229</v>
      </c>
      <c r="D1923" s="22" t="s">
        <v>231</v>
      </c>
      <c r="E1923" s="22" t="s">
        <v>39</v>
      </c>
      <c r="F1923" s="22" t="s">
        <v>112</v>
      </c>
      <c r="G1923" s="25" t="s">
        <v>57</v>
      </c>
      <c r="H1923" s="22">
        <v>1</v>
      </c>
      <c r="I1923" s="22">
        <f t="shared" si="43"/>
        <v>0.05</v>
      </c>
      <c r="J1923" s="22">
        <v>39</v>
      </c>
      <c r="K1923" s="22"/>
      <c r="L1923" s="22"/>
      <c r="M1923" s="22"/>
      <c r="N1923" s="22"/>
      <c r="O1923" s="22"/>
      <c r="P1923" s="22"/>
      <c r="Q1923" s="22"/>
      <c r="R1923" s="22"/>
      <c r="S1923" s="22"/>
      <c r="T1923" s="22">
        <v>4</v>
      </c>
      <c r="U1923" s="22"/>
      <c r="V1923" s="22"/>
      <c r="W1923" s="22">
        <v>4</v>
      </c>
      <c r="X1923" s="22"/>
      <c r="Y1923" s="22"/>
      <c r="Z1923" s="22"/>
      <c r="AA1923" s="22"/>
      <c r="AB1923" s="22"/>
    </row>
    <row r="1924" spans="1:29" x14ac:dyDescent="0.25">
      <c r="A1924" s="24">
        <v>41612</v>
      </c>
      <c r="B1924" s="22">
        <v>1</v>
      </c>
      <c r="C1924" s="22" t="s">
        <v>229</v>
      </c>
      <c r="D1924" s="22" t="s">
        <v>231</v>
      </c>
      <c r="E1924" s="22" t="s">
        <v>39</v>
      </c>
      <c r="F1924" s="22" t="s">
        <v>112</v>
      </c>
      <c r="G1924" s="25" t="s">
        <v>57</v>
      </c>
      <c r="H1924" s="22">
        <v>1</v>
      </c>
      <c r="I1924" s="22">
        <f t="shared" si="43"/>
        <v>0.05</v>
      </c>
      <c r="J1924" s="22">
        <v>39</v>
      </c>
      <c r="K1924" s="22"/>
      <c r="L1924" s="22"/>
      <c r="M1924" s="22"/>
      <c r="N1924" s="22"/>
      <c r="O1924" s="22"/>
      <c r="P1924" s="22"/>
      <c r="Q1924" s="22"/>
      <c r="R1924" s="22"/>
      <c r="S1924" s="22"/>
      <c r="T1924" s="22">
        <v>4</v>
      </c>
      <c r="U1924" s="22"/>
      <c r="V1924" s="22"/>
      <c r="W1924" s="22">
        <v>4</v>
      </c>
      <c r="X1924" s="22"/>
      <c r="Y1924" s="22"/>
      <c r="Z1924" s="22"/>
      <c r="AA1924" s="22"/>
      <c r="AB1924" s="22"/>
      <c r="AC1924" s="45"/>
    </row>
    <row r="1925" spans="1:29" x14ac:dyDescent="0.25">
      <c r="A1925" s="24">
        <v>41612</v>
      </c>
      <c r="B1925" s="22">
        <v>1</v>
      </c>
      <c r="C1925" s="22" t="s">
        <v>229</v>
      </c>
      <c r="D1925" s="22" t="s">
        <v>231</v>
      </c>
      <c r="E1925" s="22" t="s">
        <v>39</v>
      </c>
      <c r="F1925" s="22" t="s">
        <v>112</v>
      </c>
      <c r="G1925" s="25" t="s">
        <v>57</v>
      </c>
      <c r="H1925" s="22">
        <v>1</v>
      </c>
      <c r="I1925" s="22">
        <f t="shared" si="43"/>
        <v>0.05</v>
      </c>
      <c r="J1925" s="22">
        <v>39</v>
      </c>
      <c r="K1925" s="22"/>
      <c r="L1925" s="22"/>
      <c r="M1925" s="22"/>
      <c r="N1925" s="22"/>
      <c r="O1925" s="22"/>
      <c r="P1925" s="22"/>
      <c r="Q1925" s="22"/>
      <c r="R1925" s="22"/>
      <c r="S1925" s="22"/>
      <c r="T1925" s="22">
        <v>4</v>
      </c>
      <c r="U1925" s="22"/>
      <c r="V1925" s="22"/>
      <c r="W1925" s="22">
        <v>4</v>
      </c>
      <c r="X1925" s="22"/>
      <c r="Y1925" s="22"/>
      <c r="Z1925" s="22"/>
      <c r="AA1925" s="22"/>
      <c r="AB1925" s="22"/>
    </row>
    <row r="1926" spans="1:29" x14ac:dyDescent="0.25">
      <c r="A1926" s="24">
        <v>41612</v>
      </c>
      <c r="B1926" s="22">
        <v>1</v>
      </c>
      <c r="C1926" s="22" t="s">
        <v>229</v>
      </c>
      <c r="D1926" s="22" t="s">
        <v>231</v>
      </c>
      <c r="E1926" s="22" t="s">
        <v>39</v>
      </c>
      <c r="F1926" s="22" t="s">
        <v>112</v>
      </c>
      <c r="G1926" s="25" t="s">
        <v>57</v>
      </c>
      <c r="H1926" s="22">
        <v>1</v>
      </c>
      <c r="I1926" s="22">
        <f t="shared" si="43"/>
        <v>0.05</v>
      </c>
      <c r="J1926" s="22">
        <v>39</v>
      </c>
      <c r="K1926" s="22"/>
      <c r="L1926" s="22"/>
      <c r="M1926" s="22"/>
      <c r="N1926" s="22"/>
      <c r="O1926" s="22"/>
      <c r="P1926" s="22"/>
      <c r="Q1926" s="22"/>
      <c r="R1926" s="22"/>
      <c r="S1926" s="22"/>
      <c r="T1926" s="22">
        <v>4</v>
      </c>
      <c r="U1926" s="22"/>
      <c r="V1926" s="22"/>
      <c r="W1926" s="22">
        <v>4</v>
      </c>
      <c r="X1926" s="22"/>
      <c r="Y1926" s="22"/>
      <c r="Z1926" s="22"/>
      <c r="AA1926" s="22"/>
      <c r="AB1926" s="22"/>
    </row>
    <row r="1927" spans="1:29" x14ac:dyDescent="0.25">
      <c r="A1927" s="24">
        <v>41612</v>
      </c>
      <c r="B1927" s="22">
        <v>1</v>
      </c>
      <c r="C1927" s="22" t="s">
        <v>229</v>
      </c>
      <c r="D1927" s="22" t="s">
        <v>231</v>
      </c>
      <c r="E1927" s="22" t="s">
        <v>39</v>
      </c>
      <c r="F1927" s="22" t="s">
        <v>112</v>
      </c>
      <c r="G1927" s="25" t="s">
        <v>57</v>
      </c>
      <c r="H1927" s="22">
        <v>1</v>
      </c>
      <c r="I1927" s="22">
        <f t="shared" si="43"/>
        <v>0.05</v>
      </c>
      <c r="J1927" s="22">
        <v>39</v>
      </c>
      <c r="K1927" s="22"/>
      <c r="L1927" s="22"/>
      <c r="M1927" s="22"/>
      <c r="N1927" s="22"/>
      <c r="O1927" s="22"/>
      <c r="P1927" s="22"/>
      <c r="Q1927" s="22"/>
      <c r="R1927" s="22"/>
      <c r="S1927" s="22"/>
      <c r="T1927" s="22">
        <v>9</v>
      </c>
      <c r="U1927" s="22"/>
      <c r="V1927" s="22"/>
      <c r="W1927" s="22">
        <v>9</v>
      </c>
      <c r="X1927" s="22"/>
      <c r="Y1927" s="22"/>
      <c r="Z1927" s="22"/>
      <c r="AA1927" s="22"/>
      <c r="AB1927" s="22"/>
    </row>
    <row r="1928" spans="1:29" x14ac:dyDescent="0.25">
      <c r="A1928" s="24">
        <v>41612</v>
      </c>
      <c r="B1928" s="22">
        <v>1</v>
      </c>
      <c r="C1928" s="22" t="s">
        <v>229</v>
      </c>
      <c r="D1928" s="22" t="s">
        <v>231</v>
      </c>
      <c r="E1928" s="22" t="s">
        <v>39</v>
      </c>
      <c r="F1928" s="22" t="s">
        <v>112</v>
      </c>
      <c r="G1928" s="25" t="s">
        <v>57</v>
      </c>
      <c r="H1928" s="22">
        <v>1</v>
      </c>
      <c r="I1928" s="22">
        <f t="shared" si="43"/>
        <v>0.05</v>
      </c>
      <c r="J1928" s="22">
        <v>39</v>
      </c>
      <c r="K1928" s="22"/>
      <c r="L1928" s="22"/>
      <c r="M1928" s="22"/>
      <c r="N1928" s="22"/>
      <c r="O1928" s="22"/>
      <c r="P1928" s="22"/>
      <c r="Q1928" s="22"/>
      <c r="R1928" s="22"/>
      <c r="S1928" s="22"/>
      <c r="T1928" s="22">
        <v>5</v>
      </c>
      <c r="U1928" s="22"/>
      <c r="V1928" s="22"/>
      <c r="W1928" s="22">
        <v>5</v>
      </c>
      <c r="X1928" s="22"/>
      <c r="Y1928" s="22"/>
      <c r="Z1928" s="22"/>
      <c r="AA1928" s="22"/>
      <c r="AB1928" s="22"/>
    </row>
    <row r="1929" spans="1:29" x14ac:dyDescent="0.25">
      <c r="A1929" s="24">
        <v>41612</v>
      </c>
      <c r="B1929" s="22">
        <v>1</v>
      </c>
      <c r="C1929" s="22" t="s">
        <v>229</v>
      </c>
      <c r="D1929" s="22" t="s">
        <v>231</v>
      </c>
      <c r="E1929" s="22" t="s">
        <v>39</v>
      </c>
      <c r="F1929" s="22" t="s">
        <v>112</v>
      </c>
      <c r="G1929" s="25" t="s">
        <v>57</v>
      </c>
      <c r="H1929" s="22">
        <v>1</v>
      </c>
      <c r="I1929" s="22">
        <f t="shared" si="43"/>
        <v>0.05</v>
      </c>
      <c r="J1929" s="22">
        <v>39</v>
      </c>
      <c r="K1929" s="22"/>
      <c r="L1929" s="22"/>
      <c r="M1929" s="22"/>
      <c r="N1929" s="22"/>
      <c r="O1929" s="22"/>
      <c r="P1929" s="22"/>
      <c r="Q1929" s="22"/>
      <c r="R1929" s="22"/>
      <c r="S1929" s="22"/>
      <c r="T1929" s="22">
        <v>6</v>
      </c>
      <c r="U1929" s="22"/>
      <c r="V1929" s="22"/>
      <c r="W1929" s="22">
        <v>6</v>
      </c>
      <c r="X1929" s="22"/>
      <c r="Y1929" s="22"/>
      <c r="Z1929" s="22"/>
      <c r="AA1929" s="22"/>
      <c r="AB1929" s="22"/>
    </row>
    <row r="1930" spans="1:29" s="33" customFormat="1" x14ac:dyDescent="0.25">
      <c r="A1930" s="24">
        <v>41612</v>
      </c>
      <c r="B1930" s="40">
        <v>1</v>
      </c>
      <c r="C1930" s="22" t="s">
        <v>229</v>
      </c>
      <c r="D1930" s="40" t="s">
        <v>231</v>
      </c>
      <c r="E1930" s="40" t="s">
        <v>39</v>
      </c>
      <c r="F1930" s="40" t="s">
        <v>112</v>
      </c>
      <c r="G1930" s="42" t="s">
        <v>57</v>
      </c>
      <c r="H1930" s="40">
        <v>1</v>
      </c>
      <c r="I1930" s="22">
        <f t="shared" si="43"/>
        <v>0.05</v>
      </c>
      <c r="J1930" s="22">
        <v>39</v>
      </c>
      <c r="K1930" s="22"/>
      <c r="L1930" s="22"/>
      <c r="M1930" s="22"/>
      <c r="N1930" s="22"/>
      <c r="O1930" s="22"/>
      <c r="P1930" s="22"/>
      <c r="Q1930" s="40"/>
      <c r="R1930" s="22"/>
      <c r="S1930" s="22"/>
      <c r="T1930" s="22">
        <v>6</v>
      </c>
      <c r="U1930" s="22"/>
      <c r="V1930" s="22"/>
      <c r="W1930" s="22">
        <v>6</v>
      </c>
      <c r="X1930" s="22"/>
      <c r="Y1930" s="22"/>
      <c r="Z1930" s="22"/>
      <c r="AA1930" s="22"/>
      <c r="AB1930" s="22"/>
      <c r="AC1930" s="6"/>
    </row>
    <row r="1931" spans="1:29" x14ac:dyDescent="0.25">
      <c r="A1931" s="24">
        <v>41612</v>
      </c>
      <c r="B1931" s="22">
        <v>1</v>
      </c>
      <c r="C1931" s="22" t="s">
        <v>229</v>
      </c>
      <c r="D1931" s="22" t="s">
        <v>231</v>
      </c>
      <c r="E1931" s="22" t="s">
        <v>39</v>
      </c>
      <c r="F1931" s="22" t="s">
        <v>112</v>
      </c>
      <c r="G1931" s="25" t="s">
        <v>57</v>
      </c>
      <c r="H1931" s="22">
        <v>1</v>
      </c>
      <c r="I1931" s="22">
        <f t="shared" si="43"/>
        <v>0.05</v>
      </c>
      <c r="J1931" s="22">
        <v>39</v>
      </c>
      <c r="K1931" s="22"/>
      <c r="L1931" s="22"/>
      <c r="M1931" s="22"/>
      <c r="N1931" s="22"/>
      <c r="O1931" s="22"/>
      <c r="P1931" s="22"/>
      <c r="Q1931" s="22"/>
      <c r="R1931" s="22"/>
      <c r="S1931" s="22"/>
      <c r="T1931" s="22">
        <v>6</v>
      </c>
      <c r="U1931" s="22"/>
      <c r="V1931" s="22"/>
      <c r="W1931" s="22">
        <v>6</v>
      </c>
      <c r="X1931" s="22"/>
      <c r="Y1931" s="22"/>
      <c r="Z1931" s="22"/>
      <c r="AA1931" s="22"/>
      <c r="AB1931" s="22"/>
    </row>
    <row r="1932" spans="1:29" x14ac:dyDescent="0.25">
      <c r="A1932" s="24">
        <v>41612</v>
      </c>
      <c r="B1932" s="22">
        <v>1</v>
      </c>
      <c r="C1932" s="22" t="s">
        <v>229</v>
      </c>
      <c r="D1932" s="22" t="s">
        <v>231</v>
      </c>
      <c r="E1932" s="22" t="s">
        <v>39</v>
      </c>
      <c r="F1932" s="22" t="s">
        <v>112</v>
      </c>
      <c r="G1932" s="25" t="s">
        <v>57</v>
      </c>
      <c r="H1932" s="22">
        <v>1</v>
      </c>
      <c r="I1932" s="22">
        <f t="shared" si="43"/>
        <v>0.05</v>
      </c>
      <c r="J1932" s="22">
        <v>39</v>
      </c>
      <c r="K1932" s="22"/>
      <c r="L1932" s="22"/>
      <c r="M1932" s="22"/>
      <c r="N1932" s="22"/>
      <c r="O1932" s="22"/>
      <c r="P1932" s="22"/>
      <c r="Q1932" s="22"/>
      <c r="R1932" s="22"/>
      <c r="S1932" s="22"/>
      <c r="T1932" s="22">
        <v>6</v>
      </c>
      <c r="U1932" s="22"/>
      <c r="V1932" s="22"/>
      <c r="W1932" s="22">
        <v>6</v>
      </c>
      <c r="X1932" s="22"/>
      <c r="Y1932" s="22"/>
      <c r="Z1932" s="22"/>
      <c r="AA1932" s="22"/>
      <c r="AB1932" s="22"/>
    </row>
    <row r="1933" spans="1:29" x14ac:dyDescent="0.25">
      <c r="A1933" s="24">
        <v>41612</v>
      </c>
      <c r="B1933" s="22">
        <v>1</v>
      </c>
      <c r="C1933" s="22" t="s">
        <v>229</v>
      </c>
      <c r="D1933" s="22" t="s">
        <v>231</v>
      </c>
      <c r="E1933" s="22" t="s">
        <v>39</v>
      </c>
      <c r="F1933" s="22" t="s">
        <v>112</v>
      </c>
      <c r="G1933" s="25" t="s">
        <v>57</v>
      </c>
      <c r="H1933" s="22">
        <v>1</v>
      </c>
      <c r="I1933" s="22">
        <f t="shared" si="43"/>
        <v>0.05</v>
      </c>
      <c r="J1933" s="22">
        <v>39</v>
      </c>
      <c r="K1933" s="22"/>
      <c r="L1933" s="22"/>
      <c r="M1933" s="22"/>
      <c r="N1933" s="22"/>
      <c r="O1933" s="22"/>
      <c r="P1933" s="22"/>
      <c r="Q1933" s="22"/>
      <c r="R1933" s="22"/>
      <c r="S1933" s="22"/>
      <c r="T1933" s="22">
        <v>6</v>
      </c>
      <c r="U1933" s="22"/>
      <c r="V1933" s="22"/>
      <c r="W1933" s="22">
        <v>6</v>
      </c>
      <c r="X1933" s="22"/>
      <c r="Y1933" s="22"/>
      <c r="Z1933" s="22"/>
      <c r="AA1933" s="22"/>
      <c r="AB1933" s="22"/>
    </row>
    <row r="1934" spans="1:29" x14ac:dyDescent="0.25">
      <c r="A1934" s="24">
        <v>41612</v>
      </c>
      <c r="B1934" s="22">
        <v>1</v>
      </c>
      <c r="C1934" s="22" t="s">
        <v>229</v>
      </c>
      <c r="D1934" s="22" t="s">
        <v>231</v>
      </c>
      <c r="E1934" s="22" t="s">
        <v>39</v>
      </c>
      <c r="F1934" s="22" t="s">
        <v>112</v>
      </c>
      <c r="G1934" s="25" t="s">
        <v>57</v>
      </c>
      <c r="H1934" s="22">
        <v>1</v>
      </c>
      <c r="I1934" s="22">
        <f t="shared" si="43"/>
        <v>0.05</v>
      </c>
      <c r="J1934" s="22">
        <v>39</v>
      </c>
      <c r="K1934" s="22"/>
      <c r="L1934" s="22"/>
      <c r="M1934" s="22"/>
      <c r="N1934" s="22"/>
      <c r="O1934" s="22"/>
      <c r="P1934" s="22"/>
      <c r="Q1934" s="22"/>
      <c r="R1934" s="22"/>
      <c r="S1934" s="22"/>
      <c r="T1934" s="22">
        <v>6</v>
      </c>
      <c r="U1934" s="22"/>
      <c r="V1934" s="22"/>
      <c r="W1934" s="22">
        <v>6</v>
      </c>
      <c r="X1934" s="22"/>
      <c r="Y1934" s="22"/>
      <c r="Z1934" s="22"/>
      <c r="AA1934" s="22"/>
      <c r="AB1934" s="22"/>
    </row>
    <row r="1935" spans="1:29" x14ac:dyDescent="0.25">
      <c r="A1935" s="24">
        <v>41612</v>
      </c>
      <c r="B1935" s="22">
        <v>1</v>
      </c>
      <c r="C1935" s="22" t="s">
        <v>229</v>
      </c>
      <c r="D1935" s="22" t="s">
        <v>231</v>
      </c>
      <c r="E1935" s="22" t="s">
        <v>39</v>
      </c>
      <c r="F1935" s="22" t="s">
        <v>112</v>
      </c>
      <c r="G1935" s="25" t="s">
        <v>10</v>
      </c>
      <c r="H1935" s="22">
        <v>1</v>
      </c>
      <c r="I1935" s="22">
        <f t="shared" si="43"/>
        <v>0.05</v>
      </c>
      <c r="J1935" s="22">
        <v>39</v>
      </c>
      <c r="K1935" s="22"/>
      <c r="L1935" s="22"/>
      <c r="M1935" s="22"/>
      <c r="N1935" s="22"/>
      <c r="O1935" s="22"/>
      <c r="P1935" s="22"/>
      <c r="Q1935" s="22"/>
      <c r="R1935" s="22"/>
      <c r="S1935" s="22"/>
      <c r="T1935" s="22">
        <v>25</v>
      </c>
      <c r="U1935" s="22"/>
      <c r="V1935" s="22"/>
      <c r="W1935" s="22">
        <v>25</v>
      </c>
      <c r="X1935" s="22"/>
      <c r="Y1935" s="22"/>
      <c r="Z1935" s="22"/>
      <c r="AA1935" s="22"/>
      <c r="AB1935" s="22"/>
    </row>
    <row r="1936" spans="1:29" x14ac:dyDescent="0.25">
      <c r="A1936" s="24">
        <v>41612</v>
      </c>
      <c r="B1936" s="22">
        <v>1</v>
      </c>
      <c r="C1936" s="22" t="s">
        <v>229</v>
      </c>
      <c r="D1936" s="22" t="s">
        <v>231</v>
      </c>
      <c r="E1936" s="22" t="s">
        <v>39</v>
      </c>
      <c r="F1936" s="22" t="s">
        <v>112</v>
      </c>
      <c r="G1936" s="25" t="s">
        <v>10</v>
      </c>
      <c r="H1936" s="22">
        <v>1</v>
      </c>
      <c r="I1936" s="22">
        <f t="shared" si="43"/>
        <v>0.05</v>
      </c>
      <c r="J1936" s="22">
        <v>39</v>
      </c>
      <c r="K1936" s="22"/>
      <c r="L1936" s="22"/>
      <c r="M1936" s="22"/>
      <c r="N1936" s="22"/>
      <c r="O1936" s="22"/>
      <c r="P1936" s="22"/>
      <c r="Q1936" s="22"/>
      <c r="R1936" s="22"/>
      <c r="S1936" s="22"/>
      <c r="T1936" s="22">
        <v>7</v>
      </c>
      <c r="U1936" s="22"/>
      <c r="V1936" s="22"/>
      <c r="W1936" s="22">
        <v>7</v>
      </c>
      <c r="X1936" s="22"/>
      <c r="Y1936" s="22"/>
      <c r="Z1936" s="22"/>
      <c r="AA1936" s="22"/>
      <c r="AB1936" s="22"/>
    </row>
    <row r="1937" spans="1:42" x14ac:dyDescent="0.25">
      <c r="A1937" s="24">
        <v>41612</v>
      </c>
      <c r="B1937" s="22">
        <v>1</v>
      </c>
      <c r="C1937" s="22" t="s">
        <v>229</v>
      </c>
      <c r="D1937" s="22" t="s">
        <v>231</v>
      </c>
      <c r="E1937" s="22" t="s">
        <v>39</v>
      </c>
      <c r="F1937" s="22" t="s">
        <v>112</v>
      </c>
      <c r="G1937" s="25" t="s">
        <v>10</v>
      </c>
      <c r="H1937" s="22">
        <v>1</v>
      </c>
      <c r="I1937" s="22">
        <f t="shared" si="43"/>
        <v>0.05</v>
      </c>
      <c r="J1937" s="22">
        <v>39</v>
      </c>
      <c r="K1937" s="22"/>
      <c r="L1937" s="22"/>
      <c r="M1937" s="22"/>
      <c r="N1937" s="22"/>
      <c r="O1937" s="22"/>
      <c r="P1937" s="22"/>
      <c r="Q1937" s="22"/>
      <c r="R1937" s="22"/>
      <c r="S1937" s="22"/>
      <c r="T1937" s="22">
        <v>7</v>
      </c>
      <c r="U1937" s="22"/>
      <c r="V1937" s="22"/>
      <c r="W1937" s="22">
        <v>7</v>
      </c>
      <c r="X1937" s="22"/>
      <c r="Y1937" s="22"/>
      <c r="Z1937" s="22"/>
      <c r="AA1937" s="22"/>
      <c r="AB1937" s="22"/>
    </row>
    <row r="1938" spans="1:42" x14ac:dyDescent="0.25">
      <c r="A1938" s="24">
        <v>41612</v>
      </c>
      <c r="B1938" s="22">
        <v>1</v>
      </c>
      <c r="C1938" s="22" t="s">
        <v>229</v>
      </c>
      <c r="D1938" s="22" t="s">
        <v>231</v>
      </c>
      <c r="E1938" s="22" t="s">
        <v>39</v>
      </c>
      <c r="F1938" s="22" t="s">
        <v>112</v>
      </c>
      <c r="G1938" s="25" t="s">
        <v>10</v>
      </c>
      <c r="H1938" s="22">
        <v>1</v>
      </c>
      <c r="I1938" s="22">
        <f t="shared" si="43"/>
        <v>0.05</v>
      </c>
      <c r="J1938" s="22">
        <v>39</v>
      </c>
      <c r="K1938" s="22"/>
      <c r="L1938" s="22"/>
      <c r="M1938" s="22"/>
      <c r="N1938" s="22"/>
      <c r="O1938" s="22"/>
      <c r="P1938" s="22"/>
      <c r="Q1938" s="22"/>
      <c r="R1938" s="22"/>
      <c r="S1938" s="22"/>
      <c r="T1938" s="22">
        <v>7</v>
      </c>
      <c r="U1938" s="22"/>
      <c r="V1938" s="22"/>
      <c r="W1938" s="22">
        <v>7</v>
      </c>
      <c r="X1938" s="22"/>
      <c r="Y1938" s="22"/>
      <c r="Z1938" s="22"/>
      <c r="AA1938" s="22"/>
      <c r="AB1938" s="22"/>
      <c r="AC1938" s="45"/>
    </row>
    <row r="1939" spans="1:42" x14ac:dyDescent="0.25">
      <c r="A1939" s="24">
        <v>41612</v>
      </c>
      <c r="B1939" s="22">
        <v>1</v>
      </c>
      <c r="C1939" s="22" t="s">
        <v>229</v>
      </c>
      <c r="D1939" s="22" t="s">
        <v>231</v>
      </c>
      <c r="E1939" s="22" t="s">
        <v>39</v>
      </c>
      <c r="F1939" s="22" t="s">
        <v>112</v>
      </c>
      <c r="G1939" s="25" t="s">
        <v>10</v>
      </c>
      <c r="H1939" s="22">
        <v>1</v>
      </c>
      <c r="I1939" s="22">
        <f t="shared" si="43"/>
        <v>0.05</v>
      </c>
      <c r="J1939" s="22">
        <v>39</v>
      </c>
      <c r="K1939" s="22"/>
      <c r="L1939" s="22"/>
      <c r="M1939" s="22"/>
      <c r="N1939" s="22"/>
      <c r="O1939" s="22"/>
      <c r="P1939" s="22"/>
      <c r="Q1939" s="22"/>
      <c r="R1939" s="22"/>
      <c r="S1939" s="22"/>
      <c r="T1939" s="22">
        <v>7</v>
      </c>
      <c r="U1939" s="22"/>
      <c r="V1939" s="22"/>
      <c r="W1939" s="22">
        <v>7</v>
      </c>
      <c r="X1939" s="22"/>
      <c r="Y1939" s="22"/>
      <c r="Z1939" s="22"/>
      <c r="AA1939" s="22"/>
      <c r="AB1939" s="22"/>
    </row>
    <row r="1940" spans="1:42" x14ac:dyDescent="0.25">
      <c r="A1940" s="24">
        <v>41612</v>
      </c>
      <c r="B1940" s="22">
        <v>1</v>
      </c>
      <c r="C1940" s="22" t="s">
        <v>229</v>
      </c>
      <c r="D1940" s="22" t="s">
        <v>231</v>
      </c>
      <c r="E1940" s="22" t="s">
        <v>39</v>
      </c>
      <c r="F1940" s="22" t="s">
        <v>112</v>
      </c>
      <c r="G1940" s="25" t="s">
        <v>10</v>
      </c>
      <c r="H1940" s="22">
        <v>1</v>
      </c>
      <c r="I1940" s="22">
        <f t="shared" si="43"/>
        <v>0.05</v>
      </c>
      <c r="J1940" s="22">
        <v>39</v>
      </c>
      <c r="K1940" s="22"/>
      <c r="L1940" s="22"/>
      <c r="M1940" s="22"/>
      <c r="N1940" s="22"/>
      <c r="O1940" s="22"/>
      <c r="P1940" s="22"/>
      <c r="Q1940" s="22"/>
      <c r="R1940" s="22"/>
      <c r="S1940" s="22"/>
      <c r="T1940" s="22">
        <v>7</v>
      </c>
      <c r="U1940" s="22"/>
      <c r="V1940" s="22"/>
      <c r="W1940" s="22">
        <v>7</v>
      </c>
      <c r="X1940" s="22"/>
      <c r="Y1940" s="22"/>
      <c r="Z1940" s="22"/>
      <c r="AA1940" s="22"/>
      <c r="AB1940" s="22"/>
    </row>
    <row r="1941" spans="1:42" x14ac:dyDescent="0.25">
      <c r="A1941" s="24">
        <v>41612</v>
      </c>
      <c r="B1941" s="22">
        <v>1</v>
      </c>
      <c r="C1941" s="22" t="s">
        <v>229</v>
      </c>
      <c r="D1941" s="22" t="s">
        <v>231</v>
      </c>
      <c r="E1941" s="22" t="s">
        <v>39</v>
      </c>
      <c r="F1941" s="22" t="s">
        <v>112</v>
      </c>
      <c r="G1941" s="25" t="s">
        <v>10</v>
      </c>
      <c r="H1941" s="22">
        <v>1</v>
      </c>
      <c r="I1941" s="22">
        <f t="shared" si="43"/>
        <v>0.05</v>
      </c>
      <c r="J1941" s="22">
        <v>39</v>
      </c>
      <c r="K1941" s="22"/>
      <c r="L1941" s="22"/>
      <c r="M1941" s="22"/>
      <c r="N1941" s="22"/>
      <c r="O1941" s="22"/>
      <c r="P1941" s="22"/>
      <c r="Q1941" s="22"/>
      <c r="R1941" s="22"/>
      <c r="S1941" s="22"/>
      <c r="T1941" s="22">
        <v>4</v>
      </c>
      <c r="U1941" s="22"/>
      <c r="V1941" s="22"/>
      <c r="W1941" s="22">
        <v>4</v>
      </c>
      <c r="X1941" s="22"/>
      <c r="Y1941" s="22"/>
      <c r="Z1941" s="22"/>
      <c r="AA1941" s="22"/>
      <c r="AB1941" s="22"/>
    </row>
    <row r="1942" spans="1:42" x14ac:dyDescent="0.25">
      <c r="A1942" s="24">
        <v>41612</v>
      </c>
      <c r="B1942" s="22">
        <v>1</v>
      </c>
      <c r="C1942" s="22" t="s">
        <v>229</v>
      </c>
      <c r="D1942" s="22" t="s">
        <v>231</v>
      </c>
      <c r="E1942" s="22" t="s">
        <v>39</v>
      </c>
      <c r="F1942" s="22" t="s">
        <v>112</v>
      </c>
      <c r="G1942" s="25" t="s">
        <v>10</v>
      </c>
      <c r="H1942" s="22">
        <v>1</v>
      </c>
      <c r="I1942" s="22">
        <f t="shared" si="43"/>
        <v>0.05</v>
      </c>
      <c r="J1942" s="22">
        <v>39</v>
      </c>
      <c r="K1942" s="22"/>
      <c r="L1942" s="22"/>
      <c r="M1942" s="22"/>
      <c r="N1942" s="22"/>
      <c r="O1942" s="22"/>
      <c r="P1942" s="22"/>
      <c r="Q1942" s="22"/>
      <c r="R1942" s="22"/>
      <c r="S1942" s="22"/>
      <c r="T1942" s="22">
        <v>4</v>
      </c>
      <c r="U1942" s="22"/>
      <c r="V1942" s="22"/>
      <c r="W1942" s="22">
        <v>4</v>
      </c>
      <c r="X1942" s="22"/>
      <c r="Y1942" s="22"/>
      <c r="Z1942" s="22"/>
      <c r="AA1942" s="22"/>
      <c r="AB1942" s="22"/>
    </row>
    <row r="1943" spans="1:42" s="33" customFormat="1" x14ac:dyDescent="0.25">
      <c r="A1943" s="24">
        <v>41612</v>
      </c>
      <c r="B1943" s="40">
        <v>1</v>
      </c>
      <c r="C1943" s="22" t="s">
        <v>229</v>
      </c>
      <c r="D1943" s="40" t="s">
        <v>231</v>
      </c>
      <c r="E1943" s="40" t="s">
        <v>39</v>
      </c>
      <c r="F1943" s="40" t="s">
        <v>112</v>
      </c>
      <c r="G1943" s="42" t="s">
        <v>10</v>
      </c>
      <c r="H1943" s="40">
        <v>1</v>
      </c>
      <c r="I1943" s="22">
        <f t="shared" si="43"/>
        <v>0.05</v>
      </c>
      <c r="J1943" s="22">
        <v>39</v>
      </c>
      <c r="K1943" s="22"/>
      <c r="L1943" s="22"/>
      <c r="M1943" s="22"/>
      <c r="N1943" s="22"/>
      <c r="O1943" s="22"/>
      <c r="P1943" s="22"/>
      <c r="Q1943" s="40"/>
      <c r="R1943" s="22"/>
      <c r="S1943" s="22"/>
      <c r="T1943" s="22">
        <v>4</v>
      </c>
      <c r="U1943" s="22"/>
      <c r="V1943" s="22"/>
      <c r="W1943" s="22">
        <v>4</v>
      </c>
      <c r="X1943" s="22"/>
      <c r="Y1943" s="22"/>
      <c r="Z1943" s="22"/>
      <c r="AA1943" s="22"/>
      <c r="AB1943" s="22"/>
      <c r="AC1943" s="6"/>
    </row>
    <row r="1944" spans="1:42" x14ac:dyDescent="0.25">
      <c r="A1944" s="24">
        <v>41612</v>
      </c>
      <c r="B1944" s="22">
        <v>1</v>
      </c>
      <c r="C1944" s="22" t="s">
        <v>229</v>
      </c>
      <c r="D1944" s="22" t="s">
        <v>231</v>
      </c>
      <c r="E1944" s="22" t="s">
        <v>39</v>
      </c>
      <c r="F1944" s="22" t="s">
        <v>112</v>
      </c>
      <c r="G1944" s="25" t="s">
        <v>10</v>
      </c>
      <c r="H1944" s="22">
        <v>1</v>
      </c>
      <c r="I1944" s="22">
        <f t="shared" si="43"/>
        <v>0.05</v>
      </c>
      <c r="J1944" s="22">
        <v>39</v>
      </c>
      <c r="K1944" s="22"/>
      <c r="L1944" s="22"/>
      <c r="M1944" s="22"/>
      <c r="N1944" s="22"/>
      <c r="O1944" s="22"/>
      <c r="P1944" s="22"/>
      <c r="Q1944" s="22"/>
      <c r="R1944" s="22"/>
      <c r="S1944" s="22"/>
      <c r="T1944" s="22">
        <v>13</v>
      </c>
      <c r="U1944" s="22"/>
      <c r="V1944" s="22"/>
      <c r="W1944" s="22">
        <v>13</v>
      </c>
      <c r="X1944" s="22"/>
      <c r="Y1944" s="22"/>
      <c r="Z1944" s="22"/>
      <c r="AA1944" s="22"/>
      <c r="AB1944" s="22"/>
    </row>
    <row r="1945" spans="1:42" x14ac:dyDescent="0.25">
      <c r="A1945" s="24">
        <v>41612</v>
      </c>
      <c r="B1945" s="22">
        <v>1</v>
      </c>
      <c r="C1945" s="22" t="s">
        <v>229</v>
      </c>
      <c r="D1945" s="22" t="s">
        <v>231</v>
      </c>
      <c r="E1945" s="22" t="s">
        <v>39</v>
      </c>
      <c r="F1945" s="22" t="s">
        <v>112</v>
      </c>
      <c r="G1945" s="25" t="s">
        <v>10</v>
      </c>
      <c r="H1945" s="22">
        <v>1</v>
      </c>
      <c r="I1945" s="22">
        <f t="shared" si="43"/>
        <v>0.05</v>
      </c>
      <c r="J1945" s="22">
        <v>39</v>
      </c>
      <c r="K1945" s="22"/>
      <c r="L1945" s="22"/>
      <c r="M1945" s="22"/>
      <c r="N1945" s="22"/>
      <c r="O1945" s="22"/>
      <c r="P1945" s="22"/>
      <c r="Q1945" s="22"/>
      <c r="R1945" s="22"/>
      <c r="S1945" s="22"/>
      <c r="T1945" s="22">
        <v>15</v>
      </c>
      <c r="U1945" s="22"/>
      <c r="V1945" s="22"/>
      <c r="W1945" s="22">
        <v>15</v>
      </c>
      <c r="X1945" s="22"/>
      <c r="Y1945" s="22"/>
      <c r="Z1945" s="22"/>
      <c r="AA1945" s="22"/>
      <c r="AB1945" s="22"/>
    </row>
    <row r="1946" spans="1:42" x14ac:dyDescent="0.25">
      <c r="A1946" s="24">
        <v>41612</v>
      </c>
      <c r="B1946" s="22">
        <v>1</v>
      </c>
      <c r="C1946" s="22" t="s">
        <v>229</v>
      </c>
      <c r="D1946" s="22" t="s">
        <v>231</v>
      </c>
      <c r="E1946" s="22" t="s">
        <v>39</v>
      </c>
      <c r="F1946" s="22" t="s">
        <v>112</v>
      </c>
      <c r="G1946" s="25" t="s">
        <v>10</v>
      </c>
      <c r="H1946" s="22">
        <v>1</v>
      </c>
      <c r="I1946" s="22">
        <f t="shared" si="43"/>
        <v>0.05</v>
      </c>
      <c r="J1946" s="22">
        <v>39</v>
      </c>
      <c r="K1946" s="22"/>
      <c r="L1946" s="22"/>
      <c r="M1946" s="22"/>
      <c r="N1946" s="22"/>
      <c r="O1946" s="22"/>
      <c r="P1946" s="22"/>
      <c r="Q1946" s="22"/>
      <c r="R1946" s="22"/>
      <c r="S1946" s="22"/>
      <c r="T1946" s="22">
        <v>15</v>
      </c>
      <c r="U1946" s="22"/>
      <c r="V1946" s="22"/>
      <c r="W1946" s="22">
        <v>15</v>
      </c>
      <c r="X1946" s="22"/>
      <c r="Y1946" s="22"/>
      <c r="Z1946" s="22"/>
      <c r="AA1946" s="22"/>
      <c r="AB1946" s="22"/>
    </row>
    <row r="1947" spans="1:42" x14ac:dyDescent="0.25">
      <c r="A1947" s="24">
        <v>41612</v>
      </c>
      <c r="B1947" s="22">
        <v>1</v>
      </c>
      <c r="C1947" s="22" t="s">
        <v>229</v>
      </c>
      <c r="D1947" s="22" t="s">
        <v>231</v>
      </c>
      <c r="E1947" s="22" t="s">
        <v>39</v>
      </c>
      <c r="F1947" s="22" t="s">
        <v>112</v>
      </c>
      <c r="G1947" s="25" t="s">
        <v>10</v>
      </c>
      <c r="H1947" s="22">
        <v>1</v>
      </c>
      <c r="I1947" s="22">
        <f t="shared" si="43"/>
        <v>0.05</v>
      </c>
      <c r="J1947" s="22">
        <v>39</v>
      </c>
      <c r="K1947" s="22"/>
      <c r="L1947" s="22"/>
      <c r="M1947" s="22"/>
      <c r="N1947" s="22"/>
      <c r="O1947" s="22"/>
      <c r="P1947" s="22"/>
      <c r="Q1947" s="22"/>
      <c r="R1947" s="22"/>
      <c r="S1947" s="22"/>
      <c r="T1947" s="22">
        <v>12</v>
      </c>
      <c r="U1947" s="22"/>
      <c r="V1947" s="22"/>
      <c r="W1947" s="22">
        <v>12</v>
      </c>
      <c r="X1947" s="22"/>
      <c r="Y1947" s="22"/>
      <c r="Z1947" s="22"/>
      <c r="AA1947" s="22"/>
      <c r="AB1947" s="22"/>
    </row>
    <row r="1948" spans="1:42" x14ac:dyDescent="0.25">
      <c r="A1948" s="24">
        <v>41612</v>
      </c>
      <c r="B1948" s="22">
        <v>1</v>
      </c>
      <c r="C1948" s="22" t="s">
        <v>229</v>
      </c>
      <c r="D1948" s="22" t="s">
        <v>231</v>
      </c>
      <c r="E1948" s="22" t="s">
        <v>39</v>
      </c>
      <c r="F1948" s="22" t="s">
        <v>112</v>
      </c>
      <c r="G1948" s="25" t="s">
        <v>10</v>
      </c>
      <c r="H1948" s="22">
        <v>1</v>
      </c>
      <c r="I1948" s="22">
        <f t="shared" si="43"/>
        <v>0.05</v>
      </c>
      <c r="J1948" s="22">
        <v>39</v>
      </c>
      <c r="K1948" s="22"/>
      <c r="L1948" s="22"/>
      <c r="M1948" s="22"/>
      <c r="N1948" s="22"/>
      <c r="O1948" s="22"/>
      <c r="P1948" s="22"/>
      <c r="Q1948" s="22"/>
      <c r="R1948" s="22"/>
      <c r="S1948" s="22"/>
      <c r="T1948" s="22">
        <v>11</v>
      </c>
      <c r="U1948" s="22"/>
      <c r="V1948" s="22"/>
      <c r="W1948" s="22">
        <v>11</v>
      </c>
      <c r="X1948" s="22"/>
      <c r="Y1948" s="22"/>
      <c r="Z1948" s="22"/>
      <c r="AA1948" s="22"/>
      <c r="AB1948" s="22"/>
    </row>
    <row r="1949" spans="1:42" x14ac:dyDescent="0.25">
      <c r="A1949" s="24">
        <v>41612</v>
      </c>
      <c r="B1949" s="22">
        <v>1</v>
      </c>
      <c r="C1949" s="22" t="s">
        <v>229</v>
      </c>
      <c r="D1949" s="22" t="s">
        <v>231</v>
      </c>
      <c r="E1949" s="22" t="s">
        <v>39</v>
      </c>
      <c r="F1949" s="22" t="s">
        <v>112</v>
      </c>
      <c r="G1949" s="25" t="s">
        <v>10</v>
      </c>
      <c r="H1949" s="22">
        <v>1</v>
      </c>
      <c r="I1949" s="22">
        <f t="shared" si="43"/>
        <v>0.05</v>
      </c>
      <c r="J1949" s="22">
        <v>39</v>
      </c>
      <c r="K1949" s="22"/>
      <c r="L1949" s="22"/>
      <c r="M1949" s="22"/>
      <c r="N1949" s="22"/>
      <c r="O1949" s="22"/>
      <c r="P1949" s="22"/>
      <c r="Q1949" s="22"/>
      <c r="R1949" s="22"/>
      <c r="S1949" s="22"/>
      <c r="T1949" s="22">
        <v>10</v>
      </c>
      <c r="U1949" s="22"/>
      <c r="V1949" s="22"/>
      <c r="W1949" s="22">
        <v>10</v>
      </c>
      <c r="X1949" s="22"/>
      <c r="Y1949" s="22"/>
      <c r="Z1949" s="22"/>
      <c r="AA1949" s="22"/>
      <c r="AB1949" s="22"/>
    </row>
    <row r="1950" spans="1:42" x14ac:dyDescent="0.25">
      <c r="A1950" s="24">
        <v>41612</v>
      </c>
      <c r="B1950" s="132">
        <v>1</v>
      </c>
      <c r="C1950" s="22" t="s">
        <v>229</v>
      </c>
      <c r="D1950" s="132" t="s">
        <v>231</v>
      </c>
      <c r="E1950" s="132" t="s">
        <v>39</v>
      </c>
      <c r="F1950" s="132" t="s">
        <v>112</v>
      </c>
      <c r="G1950" s="139" t="s">
        <v>10</v>
      </c>
      <c r="H1950" s="132">
        <v>1</v>
      </c>
      <c r="I1950" s="22">
        <f t="shared" si="43"/>
        <v>0.05</v>
      </c>
      <c r="J1950" s="22">
        <v>39</v>
      </c>
      <c r="K1950" s="22"/>
      <c r="L1950" s="22"/>
      <c r="M1950" s="22"/>
      <c r="N1950" s="22"/>
      <c r="O1950" s="22"/>
      <c r="P1950" s="22"/>
      <c r="Q1950" s="132"/>
      <c r="R1950" s="22"/>
      <c r="S1950" s="22"/>
      <c r="T1950" s="22">
        <v>14</v>
      </c>
      <c r="U1950" s="22"/>
      <c r="V1950" s="22"/>
      <c r="W1950" s="22">
        <v>14</v>
      </c>
      <c r="X1950" s="22"/>
      <c r="Y1950" s="22"/>
      <c r="Z1950" s="22"/>
      <c r="AA1950" s="22"/>
      <c r="AB1950" s="22"/>
      <c r="AC1950" s="45"/>
      <c r="AD1950" s="47"/>
      <c r="AE1950" s="47"/>
      <c r="AF1950" s="47"/>
      <c r="AG1950" s="47"/>
      <c r="AH1950" s="47"/>
      <c r="AI1950" s="47"/>
      <c r="AJ1950" s="47"/>
      <c r="AK1950" s="47"/>
      <c r="AL1950" s="47"/>
      <c r="AM1950" s="47"/>
      <c r="AN1950" s="47"/>
      <c r="AO1950" s="47"/>
      <c r="AP1950" s="47"/>
    </row>
    <row r="1951" spans="1:42" s="33" customFormat="1" x14ac:dyDescent="0.25">
      <c r="A1951" s="24">
        <v>41612</v>
      </c>
      <c r="B1951" s="40">
        <v>1</v>
      </c>
      <c r="C1951" s="22" t="s">
        <v>229</v>
      </c>
      <c r="D1951" s="40" t="s">
        <v>231</v>
      </c>
      <c r="E1951" s="40" t="s">
        <v>39</v>
      </c>
      <c r="F1951" s="40" t="s">
        <v>112</v>
      </c>
      <c r="G1951" s="42" t="s">
        <v>10</v>
      </c>
      <c r="H1951" s="40">
        <v>1</v>
      </c>
      <c r="I1951" s="22">
        <f t="shared" si="43"/>
        <v>0.05</v>
      </c>
      <c r="J1951" s="22">
        <v>39</v>
      </c>
      <c r="K1951" s="22"/>
      <c r="L1951" s="22"/>
      <c r="M1951" s="22"/>
      <c r="N1951" s="22"/>
      <c r="O1951" s="22"/>
      <c r="P1951" s="22"/>
      <c r="Q1951" s="40"/>
      <c r="R1951" s="22"/>
      <c r="S1951" s="22"/>
      <c r="T1951" s="22">
        <v>16</v>
      </c>
      <c r="U1951" s="22"/>
      <c r="V1951" s="22"/>
      <c r="W1951" s="22">
        <v>16</v>
      </c>
      <c r="X1951" s="22"/>
      <c r="Y1951" s="22"/>
      <c r="Z1951" s="22"/>
      <c r="AA1951" s="22"/>
      <c r="AB1951" s="22"/>
      <c r="AC1951" s="6"/>
    </row>
    <row r="1952" spans="1:42" x14ac:dyDescent="0.25">
      <c r="A1952" s="24">
        <v>41612</v>
      </c>
      <c r="B1952" s="22">
        <v>1</v>
      </c>
      <c r="C1952" s="22" t="s">
        <v>229</v>
      </c>
      <c r="D1952" s="22" t="s">
        <v>231</v>
      </c>
      <c r="E1952" s="22" t="s">
        <v>39</v>
      </c>
      <c r="F1952" s="22" t="s">
        <v>112</v>
      </c>
      <c r="G1952" s="25" t="s">
        <v>10</v>
      </c>
      <c r="H1952" s="22">
        <v>1</v>
      </c>
      <c r="I1952" s="22">
        <f t="shared" si="43"/>
        <v>0.05</v>
      </c>
      <c r="J1952" s="22">
        <v>39</v>
      </c>
      <c r="K1952" s="22"/>
      <c r="L1952" s="22"/>
      <c r="M1952" s="22"/>
      <c r="N1952" s="22"/>
      <c r="O1952" s="22"/>
      <c r="P1952" s="22"/>
      <c r="Q1952" s="22"/>
      <c r="R1952" s="22"/>
      <c r="S1952" s="22"/>
      <c r="T1952" s="22">
        <v>5</v>
      </c>
      <c r="U1952" s="22"/>
      <c r="V1952" s="22"/>
      <c r="W1952" s="22">
        <v>5</v>
      </c>
      <c r="X1952" s="22"/>
      <c r="Y1952" s="22"/>
      <c r="Z1952" s="22"/>
      <c r="AA1952" s="22"/>
      <c r="AB1952" s="22"/>
    </row>
    <row r="1953" spans="1:42" x14ac:dyDescent="0.25">
      <c r="A1953" s="24">
        <v>41612</v>
      </c>
      <c r="B1953" s="22">
        <v>1</v>
      </c>
      <c r="C1953" s="22" t="s">
        <v>229</v>
      </c>
      <c r="D1953" s="22" t="s">
        <v>231</v>
      </c>
      <c r="E1953" s="22" t="s">
        <v>39</v>
      </c>
      <c r="F1953" s="22" t="s">
        <v>112</v>
      </c>
      <c r="G1953" s="25" t="s">
        <v>10</v>
      </c>
      <c r="H1953" s="22">
        <v>1</v>
      </c>
      <c r="I1953" s="22">
        <f t="shared" si="43"/>
        <v>0.05</v>
      </c>
      <c r="J1953" s="22">
        <v>39</v>
      </c>
      <c r="K1953" s="22"/>
      <c r="L1953" s="22"/>
      <c r="M1953" s="22"/>
      <c r="N1953" s="22"/>
      <c r="O1953" s="22"/>
      <c r="P1953" s="22"/>
      <c r="Q1953" s="22"/>
      <c r="R1953" s="22"/>
      <c r="S1953" s="22"/>
      <c r="T1953" s="22">
        <v>5</v>
      </c>
      <c r="U1953" s="22"/>
      <c r="V1953" s="22"/>
      <c r="W1953" s="22">
        <v>5</v>
      </c>
      <c r="X1953" s="22"/>
      <c r="Y1953" s="22"/>
      <c r="Z1953" s="22"/>
      <c r="AA1953" s="22"/>
      <c r="AB1953" s="22"/>
    </row>
    <row r="1954" spans="1:42" x14ac:dyDescent="0.25">
      <c r="A1954" s="24">
        <v>41612</v>
      </c>
      <c r="B1954" s="22">
        <v>1</v>
      </c>
      <c r="C1954" s="22" t="s">
        <v>229</v>
      </c>
      <c r="D1954" s="22" t="s">
        <v>231</v>
      </c>
      <c r="E1954" s="22" t="s">
        <v>39</v>
      </c>
      <c r="F1954" s="22" t="s">
        <v>112</v>
      </c>
      <c r="G1954" s="25" t="s">
        <v>10</v>
      </c>
      <c r="H1954" s="22">
        <v>1</v>
      </c>
      <c r="I1954" s="22">
        <f t="shared" si="43"/>
        <v>0.05</v>
      </c>
      <c r="J1954" s="22">
        <v>39</v>
      </c>
      <c r="K1954" s="22"/>
      <c r="L1954" s="22"/>
      <c r="M1954" s="22"/>
      <c r="N1954" s="22"/>
      <c r="O1954" s="22"/>
      <c r="P1954" s="22"/>
      <c r="Q1954" s="22"/>
      <c r="R1954" s="22"/>
      <c r="S1954" s="22"/>
      <c r="T1954" s="22">
        <v>5</v>
      </c>
      <c r="U1954" s="22"/>
      <c r="V1954" s="22"/>
      <c r="W1954" s="22">
        <v>5</v>
      </c>
      <c r="X1954" s="22"/>
      <c r="Y1954" s="22"/>
      <c r="Z1954" s="22"/>
      <c r="AA1954" s="22"/>
      <c r="AB1954" s="22"/>
    </row>
    <row r="1955" spans="1:42" x14ac:dyDescent="0.25">
      <c r="A1955" s="24">
        <v>41612</v>
      </c>
      <c r="B1955" s="22">
        <v>1</v>
      </c>
      <c r="C1955" s="22" t="s">
        <v>229</v>
      </c>
      <c r="D1955" s="22" t="s">
        <v>231</v>
      </c>
      <c r="E1955" s="22" t="s">
        <v>39</v>
      </c>
      <c r="F1955" s="22" t="s">
        <v>112</v>
      </c>
      <c r="G1955" s="25" t="s">
        <v>10</v>
      </c>
      <c r="H1955" s="22">
        <v>1</v>
      </c>
      <c r="I1955" s="22">
        <f t="shared" si="43"/>
        <v>0.05</v>
      </c>
      <c r="J1955" s="22">
        <v>39</v>
      </c>
      <c r="K1955" s="22"/>
      <c r="L1955" s="22"/>
      <c r="M1955" s="22"/>
      <c r="N1955" s="22"/>
      <c r="O1955" s="22"/>
      <c r="P1955" s="22"/>
      <c r="Q1955" s="22"/>
      <c r="R1955" s="22"/>
      <c r="S1955" s="22"/>
      <c r="T1955" s="22">
        <v>5</v>
      </c>
      <c r="U1955" s="22"/>
      <c r="V1955" s="22"/>
      <c r="W1955" s="22">
        <v>5</v>
      </c>
      <c r="X1955" s="22"/>
      <c r="Y1955" s="22"/>
      <c r="Z1955" s="22"/>
      <c r="AA1955" s="22"/>
      <c r="AB1955" s="22"/>
    </row>
    <row r="1956" spans="1:42" x14ac:dyDescent="0.25">
      <c r="A1956" s="24">
        <v>41612</v>
      </c>
      <c r="B1956" s="22">
        <v>1</v>
      </c>
      <c r="C1956" s="22" t="s">
        <v>229</v>
      </c>
      <c r="D1956" s="22" t="s">
        <v>231</v>
      </c>
      <c r="E1956" s="22" t="s">
        <v>39</v>
      </c>
      <c r="F1956" s="22" t="s">
        <v>112</v>
      </c>
      <c r="G1956" s="25" t="s">
        <v>10</v>
      </c>
      <c r="H1956" s="22">
        <v>1</v>
      </c>
      <c r="I1956" s="22">
        <f t="shared" si="43"/>
        <v>0.05</v>
      </c>
      <c r="J1956" s="22">
        <v>39</v>
      </c>
      <c r="K1956" s="22"/>
      <c r="L1956" s="22"/>
      <c r="M1956" s="22"/>
      <c r="N1956" s="22"/>
      <c r="O1956" s="22"/>
      <c r="P1956" s="22"/>
      <c r="Q1956" s="22"/>
      <c r="R1956" s="22"/>
      <c r="S1956" s="22"/>
      <c r="T1956" s="22">
        <v>5</v>
      </c>
      <c r="U1956" s="22"/>
      <c r="V1956" s="22"/>
      <c r="W1956" s="22">
        <v>5</v>
      </c>
      <c r="X1956" s="22"/>
      <c r="Y1956" s="22"/>
      <c r="Z1956" s="22"/>
      <c r="AA1956" s="22"/>
      <c r="AB1956" s="22"/>
      <c r="AC1956" s="47"/>
    </row>
    <row r="1957" spans="1:42" x14ac:dyDescent="0.25">
      <c r="A1957" s="24">
        <v>41612</v>
      </c>
      <c r="B1957" s="22">
        <v>1</v>
      </c>
      <c r="C1957" s="22" t="s">
        <v>229</v>
      </c>
      <c r="D1957" s="22" t="s">
        <v>231</v>
      </c>
      <c r="E1957" s="22" t="s">
        <v>39</v>
      </c>
      <c r="F1957" s="22" t="s">
        <v>112</v>
      </c>
      <c r="G1957" s="25" t="s">
        <v>10</v>
      </c>
      <c r="H1957" s="22">
        <v>1</v>
      </c>
      <c r="I1957" s="22">
        <f t="shared" si="43"/>
        <v>0.05</v>
      </c>
      <c r="J1957" s="22">
        <v>39</v>
      </c>
      <c r="K1957" s="22"/>
      <c r="L1957" s="22"/>
      <c r="M1957" s="22"/>
      <c r="N1957" s="22"/>
      <c r="O1957" s="22"/>
      <c r="P1957" s="22"/>
      <c r="Q1957" s="22"/>
      <c r="R1957" s="22"/>
      <c r="S1957" s="22"/>
      <c r="T1957" s="22">
        <v>5</v>
      </c>
      <c r="U1957" s="22"/>
      <c r="V1957" s="22"/>
      <c r="W1957" s="22">
        <v>5</v>
      </c>
      <c r="X1957" s="22"/>
      <c r="Y1957" s="22"/>
      <c r="Z1957" s="22"/>
      <c r="AA1957" s="22"/>
      <c r="AB1957" s="22"/>
    </row>
    <row r="1958" spans="1:42" x14ac:dyDescent="0.25">
      <c r="A1958" s="24">
        <v>41612</v>
      </c>
      <c r="B1958" s="22">
        <v>1</v>
      </c>
      <c r="C1958" s="22" t="s">
        <v>229</v>
      </c>
      <c r="D1958" s="22" t="s">
        <v>231</v>
      </c>
      <c r="E1958" s="22" t="s">
        <v>39</v>
      </c>
      <c r="F1958" s="22" t="s">
        <v>112</v>
      </c>
      <c r="G1958" s="25" t="s">
        <v>10</v>
      </c>
      <c r="H1958" s="22">
        <v>1</v>
      </c>
      <c r="I1958" s="22">
        <f t="shared" si="43"/>
        <v>0.05</v>
      </c>
      <c r="J1958" s="22">
        <v>39</v>
      </c>
      <c r="K1958" s="22"/>
      <c r="L1958" s="22"/>
      <c r="M1958" s="22"/>
      <c r="N1958" s="22"/>
      <c r="O1958" s="22"/>
      <c r="P1958" s="22"/>
      <c r="Q1958" s="22"/>
      <c r="R1958" s="22"/>
      <c r="S1958" s="22"/>
      <c r="T1958" s="22">
        <v>3</v>
      </c>
      <c r="U1958" s="22"/>
      <c r="V1958" s="22"/>
      <c r="W1958" s="22">
        <v>3</v>
      </c>
      <c r="X1958" s="22"/>
      <c r="Y1958" s="22"/>
      <c r="Z1958" s="22"/>
      <c r="AA1958" s="22"/>
      <c r="AB1958" s="22"/>
    </row>
    <row r="1959" spans="1:42" x14ac:dyDescent="0.25">
      <c r="A1959" s="24">
        <v>41612</v>
      </c>
      <c r="B1959" s="22">
        <v>1</v>
      </c>
      <c r="C1959" s="22" t="s">
        <v>229</v>
      </c>
      <c r="D1959" s="22" t="s">
        <v>231</v>
      </c>
      <c r="E1959" s="22" t="s">
        <v>39</v>
      </c>
      <c r="F1959" s="22" t="s">
        <v>112</v>
      </c>
      <c r="G1959" s="25" t="s">
        <v>9</v>
      </c>
      <c r="H1959" s="22">
        <v>1</v>
      </c>
      <c r="I1959" s="22">
        <f t="shared" si="43"/>
        <v>0.05</v>
      </c>
      <c r="J1959" s="22">
        <v>39</v>
      </c>
      <c r="K1959" s="22"/>
      <c r="L1959" s="22"/>
      <c r="M1959" s="22"/>
      <c r="N1959" s="22"/>
      <c r="O1959" s="22"/>
      <c r="P1959" s="22"/>
      <c r="Q1959" s="22"/>
      <c r="R1959" s="22"/>
      <c r="S1959" s="22"/>
      <c r="T1959" s="22">
        <v>25</v>
      </c>
      <c r="U1959" s="22"/>
      <c r="V1959" s="22"/>
      <c r="W1959" s="22">
        <v>25</v>
      </c>
      <c r="X1959" s="22"/>
      <c r="Y1959" s="22"/>
      <c r="Z1959" s="22"/>
      <c r="AA1959" s="22"/>
      <c r="AB1959" s="22"/>
    </row>
    <row r="1960" spans="1:42" x14ac:dyDescent="0.25">
      <c r="A1960" s="24">
        <v>41612</v>
      </c>
      <c r="B1960" s="22">
        <v>1</v>
      </c>
      <c r="C1960" s="22" t="s">
        <v>229</v>
      </c>
      <c r="D1960" s="22" t="s">
        <v>231</v>
      </c>
      <c r="E1960" s="22" t="s">
        <v>39</v>
      </c>
      <c r="F1960" s="22" t="s">
        <v>112</v>
      </c>
      <c r="G1960" s="25" t="s">
        <v>3</v>
      </c>
      <c r="H1960" s="22">
        <v>1</v>
      </c>
      <c r="I1960" s="22">
        <f t="shared" si="43"/>
        <v>0.05</v>
      </c>
      <c r="J1960" s="22">
        <v>39</v>
      </c>
      <c r="K1960" s="22"/>
      <c r="L1960" s="22"/>
      <c r="M1960" s="22"/>
      <c r="N1960" s="22"/>
      <c r="O1960" s="22"/>
      <c r="P1960" s="22"/>
      <c r="Q1960" s="22"/>
      <c r="R1960" s="22"/>
      <c r="S1960" s="22"/>
      <c r="T1960" s="22">
        <v>4</v>
      </c>
      <c r="U1960" s="22"/>
      <c r="V1960" s="22"/>
      <c r="W1960" s="22">
        <v>4</v>
      </c>
      <c r="X1960" s="22"/>
      <c r="Y1960" s="22"/>
      <c r="Z1960" s="22"/>
      <c r="AA1960" s="22"/>
      <c r="AB1960" s="22"/>
      <c r="AC1960" s="45"/>
    </row>
    <row r="1961" spans="1:42" x14ac:dyDescent="0.25">
      <c r="A1961" s="24">
        <v>41612</v>
      </c>
      <c r="B1961" s="22">
        <v>1</v>
      </c>
      <c r="C1961" s="22" t="s">
        <v>229</v>
      </c>
      <c r="D1961" s="22" t="s">
        <v>231</v>
      </c>
      <c r="E1961" s="22" t="s">
        <v>39</v>
      </c>
      <c r="F1961" s="22" t="s">
        <v>112</v>
      </c>
      <c r="G1961" s="25" t="s">
        <v>3</v>
      </c>
      <c r="H1961" s="22">
        <v>1</v>
      </c>
      <c r="I1961" s="22">
        <f t="shared" si="43"/>
        <v>0.05</v>
      </c>
      <c r="J1961" s="22">
        <v>39</v>
      </c>
      <c r="K1961" s="22"/>
      <c r="L1961" s="22"/>
      <c r="M1961" s="22"/>
      <c r="N1961" s="22"/>
      <c r="O1961" s="22"/>
      <c r="P1961" s="22"/>
      <c r="Q1961" s="22"/>
      <c r="R1961" s="22"/>
      <c r="S1961" s="22"/>
      <c r="T1961" s="22">
        <v>4</v>
      </c>
      <c r="U1961" s="22"/>
      <c r="V1961" s="22"/>
      <c r="W1961" s="22">
        <v>4</v>
      </c>
      <c r="X1961" s="22"/>
      <c r="Y1961" s="22"/>
      <c r="Z1961" s="22"/>
      <c r="AA1961" s="22"/>
      <c r="AB1961" s="22"/>
    </row>
    <row r="1962" spans="1:42" x14ac:dyDescent="0.25">
      <c r="A1962" s="24">
        <v>41612</v>
      </c>
      <c r="B1962" s="22">
        <v>1</v>
      </c>
      <c r="C1962" s="22" t="s">
        <v>229</v>
      </c>
      <c r="D1962" s="22" t="s">
        <v>231</v>
      </c>
      <c r="E1962" s="22" t="s">
        <v>39</v>
      </c>
      <c r="F1962" s="22" t="s">
        <v>112</v>
      </c>
      <c r="G1962" s="25" t="s">
        <v>3</v>
      </c>
      <c r="H1962" s="22">
        <v>1</v>
      </c>
      <c r="I1962" s="22">
        <f t="shared" si="43"/>
        <v>0.05</v>
      </c>
      <c r="J1962" s="22">
        <v>39</v>
      </c>
      <c r="K1962" s="22"/>
      <c r="L1962" s="22"/>
      <c r="M1962" s="22"/>
      <c r="N1962" s="22"/>
      <c r="O1962" s="22"/>
      <c r="P1962" s="22"/>
      <c r="Q1962" s="22"/>
      <c r="R1962" s="22"/>
      <c r="S1962" s="22"/>
      <c r="T1962" s="22">
        <v>10</v>
      </c>
      <c r="U1962" s="22"/>
      <c r="V1962" s="22"/>
      <c r="W1962" s="22">
        <v>10</v>
      </c>
      <c r="X1962" s="22"/>
      <c r="Y1962" s="22"/>
      <c r="Z1962" s="22"/>
      <c r="AA1962" s="22"/>
      <c r="AB1962" s="22"/>
    </row>
    <row r="1963" spans="1:42" x14ac:dyDescent="0.25">
      <c r="A1963" s="24">
        <v>41612</v>
      </c>
      <c r="B1963" s="22">
        <v>1</v>
      </c>
      <c r="C1963" s="22" t="s">
        <v>229</v>
      </c>
      <c r="D1963" s="22" t="s">
        <v>231</v>
      </c>
      <c r="E1963" s="22" t="s">
        <v>39</v>
      </c>
      <c r="F1963" s="22" t="s">
        <v>112</v>
      </c>
      <c r="G1963" s="25" t="s">
        <v>3</v>
      </c>
      <c r="H1963" s="22">
        <v>1</v>
      </c>
      <c r="I1963" s="22">
        <f t="shared" si="43"/>
        <v>0.05</v>
      </c>
      <c r="J1963" s="22">
        <v>39</v>
      </c>
      <c r="K1963" s="22"/>
      <c r="L1963" s="22"/>
      <c r="M1963" s="22"/>
      <c r="N1963" s="22"/>
      <c r="O1963" s="22"/>
      <c r="P1963" s="22"/>
      <c r="Q1963" s="22"/>
      <c r="R1963" s="22"/>
      <c r="S1963" s="22"/>
      <c r="T1963" s="22">
        <v>10</v>
      </c>
      <c r="U1963" s="22"/>
      <c r="V1963" s="22"/>
      <c r="W1963" s="22">
        <v>10</v>
      </c>
      <c r="X1963" s="22"/>
      <c r="Y1963" s="22"/>
      <c r="Z1963" s="22"/>
      <c r="AA1963" s="22"/>
      <c r="AB1963" s="22"/>
    </row>
    <row r="1964" spans="1:42" x14ac:dyDescent="0.25">
      <c r="A1964" s="24">
        <v>41612</v>
      </c>
      <c r="B1964" s="22">
        <v>1</v>
      </c>
      <c r="C1964" s="22" t="s">
        <v>229</v>
      </c>
      <c r="D1964" s="22" t="s">
        <v>231</v>
      </c>
      <c r="E1964" s="22" t="s">
        <v>39</v>
      </c>
      <c r="F1964" s="22" t="s">
        <v>112</v>
      </c>
      <c r="G1964" s="25" t="s">
        <v>3</v>
      </c>
      <c r="H1964" s="22">
        <v>1</v>
      </c>
      <c r="I1964" s="22">
        <f t="shared" si="43"/>
        <v>0.05</v>
      </c>
      <c r="J1964" s="22">
        <v>39</v>
      </c>
      <c r="K1964" s="22"/>
      <c r="L1964" s="22"/>
      <c r="M1964" s="22"/>
      <c r="N1964" s="22"/>
      <c r="O1964" s="22"/>
      <c r="P1964" s="22"/>
      <c r="Q1964" s="22"/>
      <c r="R1964" s="22"/>
      <c r="S1964" s="22"/>
      <c r="T1964" s="22">
        <v>3</v>
      </c>
      <c r="U1964" s="22"/>
      <c r="V1964" s="22"/>
      <c r="W1964" s="22">
        <v>3</v>
      </c>
      <c r="X1964" s="22"/>
      <c r="Y1964" s="22"/>
      <c r="Z1964" s="22"/>
      <c r="AA1964" s="22"/>
      <c r="AB1964" s="22"/>
    </row>
    <row r="1965" spans="1:42" x14ac:dyDescent="0.25">
      <c r="A1965" s="24">
        <v>41612</v>
      </c>
      <c r="B1965" s="22">
        <v>1</v>
      </c>
      <c r="C1965" s="22" t="s">
        <v>229</v>
      </c>
      <c r="D1965" s="22" t="s">
        <v>231</v>
      </c>
      <c r="E1965" s="22" t="s">
        <v>39</v>
      </c>
      <c r="F1965" s="22" t="s">
        <v>112</v>
      </c>
      <c r="G1965" s="25" t="s">
        <v>3</v>
      </c>
      <c r="H1965" s="22">
        <v>1</v>
      </c>
      <c r="I1965" s="22">
        <f t="shared" si="43"/>
        <v>0.05</v>
      </c>
      <c r="J1965" s="22">
        <v>39</v>
      </c>
      <c r="K1965" s="22"/>
      <c r="L1965" s="22"/>
      <c r="M1965" s="22"/>
      <c r="N1965" s="22"/>
      <c r="O1965" s="22"/>
      <c r="P1965" s="22"/>
      <c r="Q1965" s="22"/>
      <c r="R1965" s="22"/>
      <c r="S1965" s="22"/>
      <c r="T1965" s="22">
        <v>5</v>
      </c>
      <c r="U1965" s="22"/>
      <c r="V1965" s="22"/>
      <c r="W1965" s="22">
        <v>5</v>
      </c>
      <c r="X1965" s="22"/>
      <c r="Y1965" s="22"/>
      <c r="Z1965" s="22"/>
      <c r="AA1965" s="22"/>
      <c r="AB1965" s="22"/>
    </row>
    <row r="1966" spans="1:42" x14ac:dyDescent="0.25">
      <c r="A1966" s="24">
        <v>41612</v>
      </c>
      <c r="B1966" s="22">
        <v>1</v>
      </c>
      <c r="C1966" s="22" t="s">
        <v>229</v>
      </c>
      <c r="D1966" s="22" t="s">
        <v>231</v>
      </c>
      <c r="E1966" s="22" t="s">
        <v>39</v>
      </c>
      <c r="F1966" s="22" t="s">
        <v>112</v>
      </c>
      <c r="G1966" s="25" t="s">
        <v>3</v>
      </c>
      <c r="H1966" s="22">
        <v>1</v>
      </c>
      <c r="I1966" s="22">
        <f t="shared" si="43"/>
        <v>0.05</v>
      </c>
      <c r="J1966" s="22">
        <v>39</v>
      </c>
      <c r="K1966" s="22"/>
      <c r="L1966" s="22"/>
      <c r="M1966" s="22"/>
      <c r="N1966" s="22"/>
      <c r="O1966" s="22"/>
      <c r="P1966" s="22"/>
      <c r="Q1966" s="22"/>
      <c r="R1966" s="22"/>
      <c r="S1966" s="22"/>
      <c r="T1966" s="22">
        <v>5</v>
      </c>
      <c r="U1966" s="22"/>
      <c r="V1966" s="22"/>
      <c r="W1966" s="22">
        <v>5</v>
      </c>
      <c r="X1966" s="22"/>
      <c r="Y1966" s="22"/>
      <c r="Z1966" s="22"/>
      <c r="AA1966" s="22"/>
      <c r="AB1966" s="22"/>
    </row>
    <row r="1967" spans="1:42" x14ac:dyDescent="0.25">
      <c r="A1967" s="24">
        <v>41612</v>
      </c>
      <c r="B1967" s="132">
        <v>1</v>
      </c>
      <c r="C1967" s="22" t="s">
        <v>229</v>
      </c>
      <c r="D1967" s="132" t="s">
        <v>231</v>
      </c>
      <c r="E1967" s="132" t="s">
        <v>39</v>
      </c>
      <c r="F1967" s="132" t="s">
        <v>112</v>
      </c>
      <c r="G1967" s="139" t="s">
        <v>3</v>
      </c>
      <c r="H1967" s="132">
        <v>1</v>
      </c>
      <c r="I1967" s="22">
        <f t="shared" si="43"/>
        <v>0.05</v>
      </c>
      <c r="J1967" s="22">
        <v>39</v>
      </c>
      <c r="K1967" s="22"/>
      <c r="L1967" s="22"/>
      <c r="M1967" s="22"/>
      <c r="N1967" s="22"/>
      <c r="O1967" s="22"/>
      <c r="P1967" s="22"/>
      <c r="Q1967" s="132"/>
      <c r="R1967" s="22"/>
      <c r="S1967" s="22"/>
      <c r="T1967" s="22">
        <v>5</v>
      </c>
      <c r="U1967" s="22"/>
      <c r="V1967" s="22"/>
      <c r="W1967" s="22">
        <v>5</v>
      </c>
      <c r="X1967" s="22"/>
      <c r="Y1967" s="22"/>
      <c r="Z1967" s="22"/>
      <c r="AA1967" s="22"/>
      <c r="AB1967" s="22"/>
      <c r="AD1967" s="47"/>
      <c r="AE1967" s="47"/>
      <c r="AF1967" s="47"/>
      <c r="AG1967" s="47"/>
      <c r="AH1967" s="47"/>
      <c r="AI1967" s="47"/>
      <c r="AJ1967" s="47"/>
      <c r="AK1967" s="47"/>
      <c r="AL1967" s="47"/>
      <c r="AM1967" s="47"/>
      <c r="AN1967" s="47"/>
      <c r="AO1967" s="47"/>
      <c r="AP1967" s="47"/>
    </row>
    <row r="1968" spans="1:42" x14ac:dyDescent="0.25">
      <c r="A1968" s="24">
        <v>41612</v>
      </c>
      <c r="B1968" s="22">
        <v>1</v>
      </c>
      <c r="C1968" s="22" t="s">
        <v>229</v>
      </c>
      <c r="D1968" s="22" t="s">
        <v>231</v>
      </c>
      <c r="E1968" s="22" t="s">
        <v>39</v>
      </c>
      <c r="F1968" s="22" t="s">
        <v>112</v>
      </c>
      <c r="G1968" s="25" t="s">
        <v>16</v>
      </c>
      <c r="H1968" s="22">
        <v>1</v>
      </c>
      <c r="I1968" s="22">
        <f t="shared" si="43"/>
        <v>0.05</v>
      </c>
      <c r="J1968" s="22">
        <v>39</v>
      </c>
      <c r="K1968" s="22"/>
      <c r="L1968" s="22"/>
      <c r="M1968" s="22"/>
      <c r="N1968" s="22"/>
      <c r="O1968" s="22"/>
      <c r="P1968" s="22"/>
      <c r="Q1968" s="22"/>
      <c r="R1968" s="22"/>
      <c r="S1968" s="22"/>
      <c r="T1968" s="22">
        <v>6</v>
      </c>
      <c r="U1968" s="22"/>
      <c r="V1968" s="22"/>
      <c r="W1968" s="22">
        <v>6</v>
      </c>
      <c r="X1968" s="22"/>
      <c r="Y1968" s="22"/>
      <c r="Z1968" s="22"/>
      <c r="AA1968" s="22"/>
      <c r="AB1968" s="22"/>
    </row>
    <row r="1969" spans="1:42" x14ac:dyDescent="0.25">
      <c r="A1969" s="24">
        <v>41612</v>
      </c>
      <c r="B1969" s="22">
        <v>1</v>
      </c>
      <c r="C1969" s="22" t="s">
        <v>229</v>
      </c>
      <c r="D1969" s="22" t="s">
        <v>231</v>
      </c>
      <c r="E1969" s="22" t="s">
        <v>39</v>
      </c>
      <c r="F1969" s="22" t="s">
        <v>112</v>
      </c>
      <c r="G1969" s="25" t="s">
        <v>16</v>
      </c>
      <c r="H1969" s="22">
        <v>1</v>
      </c>
      <c r="I1969" s="22">
        <f t="shared" si="43"/>
        <v>0.05</v>
      </c>
      <c r="J1969" s="22">
        <v>39</v>
      </c>
      <c r="K1969" s="22"/>
      <c r="L1969" s="22"/>
      <c r="M1969" s="22"/>
      <c r="N1969" s="22"/>
      <c r="O1969" s="22"/>
      <c r="P1969" s="22"/>
      <c r="Q1969" s="22"/>
      <c r="R1969" s="22"/>
      <c r="S1969" s="22"/>
      <c r="T1969" s="22">
        <v>6</v>
      </c>
      <c r="U1969" s="22"/>
      <c r="V1969" s="22"/>
      <c r="W1969" s="22">
        <v>6</v>
      </c>
      <c r="X1969" s="22"/>
      <c r="Y1969" s="22"/>
      <c r="Z1969" s="22"/>
      <c r="AA1969" s="22"/>
      <c r="AB1969" s="22"/>
    </row>
    <row r="1970" spans="1:42" x14ac:dyDescent="0.25">
      <c r="A1970" s="24">
        <v>41612</v>
      </c>
      <c r="B1970" s="22">
        <v>1</v>
      </c>
      <c r="C1970" s="22" t="s">
        <v>229</v>
      </c>
      <c r="D1970" s="22" t="s">
        <v>231</v>
      </c>
      <c r="E1970" s="22" t="s">
        <v>39</v>
      </c>
      <c r="F1970" s="22" t="s">
        <v>112</v>
      </c>
      <c r="G1970" s="25" t="s">
        <v>16</v>
      </c>
      <c r="H1970" s="22">
        <v>1</v>
      </c>
      <c r="I1970" s="22">
        <f t="shared" si="43"/>
        <v>0.05</v>
      </c>
      <c r="J1970" s="22">
        <v>39</v>
      </c>
      <c r="K1970" s="22"/>
      <c r="L1970" s="22"/>
      <c r="M1970" s="22"/>
      <c r="N1970" s="22"/>
      <c r="O1970" s="22"/>
      <c r="P1970" s="22"/>
      <c r="Q1970" s="22"/>
      <c r="R1970" s="22"/>
      <c r="S1970" s="22"/>
      <c r="T1970" s="22">
        <v>7</v>
      </c>
      <c r="U1970" s="22"/>
      <c r="V1970" s="22"/>
      <c r="W1970" s="22">
        <v>7</v>
      </c>
      <c r="X1970" s="22"/>
      <c r="Y1970" s="22"/>
      <c r="Z1970" s="22"/>
      <c r="AA1970" s="22"/>
      <c r="AB1970" s="22"/>
    </row>
    <row r="1971" spans="1:42" x14ac:dyDescent="0.25">
      <c r="A1971" s="24">
        <v>41612</v>
      </c>
      <c r="B1971" s="22">
        <v>1</v>
      </c>
      <c r="C1971" s="22" t="s">
        <v>229</v>
      </c>
      <c r="D1971" s="22" t="s">
        <v>231</v>
      </c>
      <c r="E1971" s="22" t="s">
        <v>39</v>
      </c>
      <c r="F1971" s="22" t="s">
        <v>112</v>
      </c>
      <c r="G1971" s="25" t="s">
        <v>76</v>
      </c>
      <c r="H1971" s="22">
        <v>1</v>
      </c>
      <c r="I1971" s="22">
        <f t="shared" si="43"/>
        <v>0.05</v>
      </c>
      <c r="J1971" s="22">
        <v>39</v>
      </c>
      <c r="K1971" s="22"/>
      <c r="L1971" s="22"/>
      <c r="M1971" s="22"/>
      <c r="N1971" s="22"/>
      <c r="O1971" s="22"/>
      <c r="P1971" s="22"/>
      <c r="Q1971" s="22"/>
      <c r="R1971" s="22"/>
      <c r="S1971" s="22"/>
      <c r="T1971" s="22">
        <v>6</v>
      </c>
      <c r="U1971" s="22"/>
      <c r="V1971" s="22"/>
      <c r="W1971" s="22">
        <v>6</v>
      </c>
      <c r="X1971" s="22"/>
      <c r="Y1971" s="22"/>
      <c r="Z1971" s="22"/>
      <c r="AA1971" s="22"/>
      <c r="AB1971" s="22"/>
    </row>
    <row r="1972" spans="1:42" x14ac:dyDescent="0.25">
      <c r="A1972" s="24">
        <v>41612</v>
      </c>
      <c r="B1972" s="22">
        <v>1</v>
      </c>
      <c r="C1972" s="22" t="s">
        <v>229</v>
      </c>
      <c r="D1972" s="22" t="s">
        <v>231</v>
      </c>
      <c r="E1972" s="22" t="s">
        <v>39</v>
      </c>
      <c r="F1972" s="22" t="s">
        <v>112</v>
      </c>
      <c r="G1972" s="25" t="s">
        <v>11</v>
      </c>
      <c r="H1972" s="22">
        <v>1</v>
      </c>
      <c r="I1972" s="22">
        <f t="shared" si="43"/>
        <v>0.05</v>
      </c>
      <c r="J1972" s="22">
        <v>39</v>
      </c>
      <c r="K1972" s="22"/>
      <c r="L1972" s="22"/>
      <c r="M1972" s="22"/>
      <c r="N1972" s="22"/>
      <c r="O1972" s="22"/>
      <c r="P1972" s="22"/>
      <c r="Q1972" s="22"/>
      <c r="R1972" s="22"/>
      <c r="S1972" s="22"/>
      <c r="T1972" s="22">
        <v>5</v>
      </c>
      <c r="U1972" s="22"/>
      <c r="V1972" s="22"/>
      <c r="W1972" s="22">
        <v>5</v>
      </c>
      <c r="X1972" s="22"/>
      <c r="Y1972" s="22"/>
      <c r="Z1972" s="22"/>
      <c r="AA1972" s="22"/>
      <c r="AB1972" s="22"/>
    </row>
    <row r="1973" spans="1:42" x14ac:dyDescent="0.25">
      <c r="A1973" s="24">
        <v>41612</v>
      </c>
      <c r="B1973" s="22">
        <v>1</v>
      </c>
      <c r="C1973" s="22" t="s">
        <v>229</v>
      </c>
      <c r="D1973" s="22" t="s">
        <v>231</v>
      </c>
      <c r="E1973" s="22" t="s">
        <v>39</v>
      </c>
      <c r="F1973" s="22" t="s">
        <v>112</v>
      </c>
      <c r="G1973" s="25" t="s">
        <v>11</v>
      </c>
      <c r="H1973" s="22">
        <v>1</v>
      </c>
      <c r="I1973" s="22">
        <f t="shared" si="43"/>
        <v>0.05</v>
      </c>
      <c r="J1973" s="22">
        <v>39</v>
      </c>
      <c r="K1973" s="22"/>
      <c r="L1973" s="22"/>
      <c r="M1973" s="22"/>
      <c r="N1973" s="22"/>
      <c r="O1973" s="22"/>
      <c r="P1973" s="22"/>
      <c r="Q1973" s="22"/>
      <c r="R1973" s="22"/>
      <c r="S1973" s="22"/>
      <c r="T1973" s="22">
        <v>11</v>
      </c>
      <c r="U1973" s="22"/>
      <c r="V1973" s="22"/>
      <c r="W1973" s="22">
        <v>11</v>
      </c>
      <c r="X1973" s="22"/>
      <c r="Y1973" s="22"/>
      <c r="Z1973" s="22"/>
      <c r="AA1973" s="22"/>
      <c r="AB1973" s="22"/>
    </row>
    <row r="1974" spans="1:42" x14ac:dyDescent="0.25">
      <c r="A1974" s="24">
        <v>41612</v>
      </c>
      <c r="B1974" s="22">
        <v>1</v>
      </c>
      <c r="C1974" s="22" t="s">
        <v>229</v>
      </c>
      <c r="D1974" s="22" t="s">
        <v>231</v>
      </c>
      <c r="E1974" s="22" t="s">
        <v>39</v>
      </c>
      <c r="F1974" s="22" t="s">
        <v>112</v>
      </c>
      <c r="G1974" s="25" t="s">
        <v>11</v>
      </c>
      <c r="H1974" s="22">
        <v>1</v>
      </c>
      <c r="I1974" s="22">
        <f t="shared" si="43"/>
        <v>0.05</v>
      </c>
      <c r="J1974" s="22">
        <v>39</v>
      </c>
      <c r="K1974" s="22"/>
      <c r="L1974" s="22"/>
      <c r="M1974" s="22"/>
      <c r="N1974" s="22"/>
      <c r="O1974" s="22"/>
      <c r="P1974" s="22"/>
      <c r="Q1974" s="22"/>
      <c r="R1974" s="22"/>
      <c r="S1974" s="22"/>
      <c r="T1974" s="22">
        <v>4</v>
      </c>
      <c r="U1974" s="22"/>
      <c r="V1974" s="22"/>
      <c r="W1974" s="22">
        <v>4</v>
      </c>
      <c r="X1974" s="22"/>
      <c r="Y1974" s="22"/>
      <c r="Z1974" s="22"/>
      <c r="AA1974" s="22"/>
      <c r="AB1974" s="22"/>
    </row>
    <row r="1975" spans="1:42" x14ac:dyDescent="0.25">
      <c r="A1975" s="24">
        <v>41612</v>
      </c>
      <c r="B1975" s="22">
        <v>1</v>
      </c>
      <c r="C1975" s="22" t="s">
        <v>229</v>
      </c>
      <c r="D1975" s="22" t="s">
        <v>231</v>
      </c>
      <c r="E1975" s="22" t="s">
        <v>39</v>
      </c>
      <c r="F1975" s="22" t="s">
        <v>112</v>
      </c>
      <c r="G1975" s="25" t="s">
        <v>11</v>
      </c>
      <c r="H1975" s="22">
        <v>1</v>
      </c>
      <c r="I1975" s="22">
        <f t="shared" si="43"/>
        <v>0.05</v>
      </c>
      <c r="J1975" s="22">
        <v>39</v>
      </c>
      <c r="K1975" s="22"/>
      <c r="L1975" s="22"/>
      <c r="M1975" s="22"/>
      <c r="N1975" s="22"/>
      <c r="O1975" s="22"/>
      <c r="P1975" s="22"/>
      <c r="Q1975" s="22"/>
      <c r="R1975" s="22"/>
      <c r="S1975" s="22"/>
      <c r="T1975" s="22">
        <v>3</v>
      </c>
      <c r="U1975" s="22"/>
      <c r="V1975" s="22"/>
      <c r="W1975" s="22">
        <v>3</v>
      </c>
      <c r="X1975" s="22"/>
      <c r="Y1975" s="22"/>
      <c r="Z1975" s="22"/>
      <c r="AA1975" s="22"/>
      <c r="AB1975" s="22"/>
      <c r="AC1975" s="47"/>
    </row>
    <row r="1976" spans="1:42" x14ac:dyDescent="0.25">
      <c r="A1976" s="24">
        <v>41612</v>
      </c>
      <c r="B1976" s="22">
        <v>1</v>
      </c>
      <c r="C1976" s="22" t="s">
        <v>229</v>
      </c>
      <c r="D1976" s="22" t="s">
        <v>231</v>
      </c>
      <c r="E1976" s="22" t="s">
        <v>39</v>
      </c>
      <c r="F1976" s="22" t="s">
        <v>112</v>
      </c>
      <c r="G1976" s="25" t="s">
        <v>11</v>
      </c>
      <c r="H1976" s="22">
        <v>1</v>
      </c>
      <c r="I1976" s="22">
        <f t="shared" si="43"/>
        <v>0.05</v>
      </c>
      <c r="J1976" s="22">
        <v>39</v>
      </c>
      <c r="K1976" s="22"/>
      <c r="L1976" s="22"/>
      <c r="M1976" s="22"/>
      <c r="N1976" s="22"/>
      <c r="O1976" s="22"/>
      <c r="P1976" s="22"/>
      <c r="Q1976" s="22"/>
      <c r="R1976" s="22"/>
      <c r="S1976" s="22"/>
      <c r="T1976" s="22">
        <v>7</v>
      </c>
      <c r="U1976" s="22"/>
      <c r="V1976" s="22"/>
      <c r="W1976" s="22">
        <v>7</v>
      </c>
      <c r="X1976" s="22"/>
      <c r="Y1976" s="22"/>
      <c r="Z1976" s="22"/>
      <c r="AA1976" s="22"/>
      <c r="AB1976" s="22"/>
    </row>
    <row r="1977" spans="1:42" x14ac:dyDescent="0.25">
      <c r="A1977" s="24">
        <v>41612</v>
      </c>
      <c r="B1977" s="132">
        <v>1</v>
      </c>
      <c r="C1977" s="22" t="s">
        <v>229</v>
      </c>
      <c r="D1977" s="132" t="s">
        <v>232</v>
      </c>
      <c r="E1977" s="132" t="s">
        <v>39</v>
      </c>
      <c r="F1977" s="132" t="s">
        <v>112</v>
      </c>
      <c r="G1977" s="139" t="s">
        <v>10</v>
      </c>
      <c r="H1977" s="132">
        <v>1</v>
      </c>
      <c r="I1977" s="22">
        <f t="shared" si="43"/>
        <v>0.05</v>
      </c>
      <c r="J1977" s="22">
        <v>39</v>
      </c>
      <c r="K1977" s="22"/>
      <c r="L1977" s="22"/>
      <c r="M1977" s="22"/>
      <c r="N1977" s="22"/>
      <c r="O1977" s="22"/>
      <c r="P1977" s="22" t="s">
        <v>4</v>
      </c>
      <c r="Q1977" s="132">
        <v>1</v>
      </c>
      <c r="R1977" s="22" t="s">
        <v>400</v>
      </c>
      <c r="S1977" s="22" t="s">
        <v>8</v>
      </c>
      <c r="T1977" s="22">
        <v>13</v>
      </c>
      <c r="U1977" s="22"/>
      <c r="V1977" s="22"/>
      <c r="W1977" s="22">
        <v>13</v>
      </c>
      <c r="X1977" s="22"/>
      <c r="Y1977" s="22">
        <v>0</v>
      </c>
      <c r="Z1977" s="22">
        <v>0</v>
      </c>
      <c r="AA1977" s="22"/>
      <c r="AB1977" s="22"/>
      <c r="AC1977" s="47">
        <v>0</v>
      </c>
      <c r="AD1977" s="47"/>
      <c r="AE1977" s="47"/>
      <c r="AF1977" s="47"/>
      <c r="AG1977" s="47"/>
      <c r="AH1977" s="47"/>
      <c r="AI1977" s="47"/>
      <c r="AJ1977" s="47"/>
      <c r="AK1977" s="47"/>
      <c r="AL1977" s="47"/>
      <c r="AM1977" s="47"/>
      <c r="AN1977" s="47"/>
      <c r="AO1977" s="47"/>
      <c r="AP1977" s="47"/>
    </row>
    <row r="1978" spans="1:42" x14ac:dyDescent="0.25">
      <c r="A1978" s="24">
        <v>41612</v>
      </c>
      <c r="B1978" s="22">
        <v>1</v>
      </c>
      <c r="C1978" s="22" t="s">
        <v>229</v>
      </c>
      <c r="D1978" s="22" t="s">
        <v>232</v>
      </c>
      <c r="E1978" s="22" t="s">
        <v>39</v>
      </c>
      <c r="F1978" s="22" t="s">
        <v>112</v>
      </c>
      <c r="G1978" s="25" t="s">
        <v>10</v>
      </c>
      <c r="H1978" s="22">
        <v>1</v>
      </c>
      <c r="I1978" s="22">
        <f t="shared" si="43"/>
        <v>0.05</v>
      </c>
      <c r="J1978" s="22">
        <v>39</v>
      </c>
      <c r="K1978" s="22"/>
      <c r="L1978" s="22"/>
      <c r="M1978" s="22"/>
      <c r="N1978" s="22"/>
      <c r="O1978" s="22"/>
      <c r="P1978" s="22" t="s">
        <v>4</v>
      </c>
      <c r="Q1978" s="22">
        <v>2</v>
      </c>
      <c r="R1978" s="22" t="s">
        <v>435</v>
      </c>
      <c r="S1978" s="22" t="s">
        <v>5</v>
      </c>
      <c r="T1978" s="22">
        <v>12</v>
      </c>
      <c r="U1978" s="22"/>
      <c r="V1978" s="22"/>
      <c r="W1978" s="22">
        <v>12</v>
      </c>
      <c r="X1978" s="22"/>
      <c r="Y1978" s="22">
        <v>0</v>
      </c>
      <c r="Z1978" s="22">
        <v>0</v>
      </c>
      <c r="AA1978" s="22"/>
      <c r="AB1978" s="22"/>
      <c r="AC1978" s="47">
        <v>1</v>
      </c>
      <c r="AD1978" s="6" t="s">
        <v>251</v>
      </c>
    </row>
    <row r="1979" spans="1:42" x14ac:dyDescent="0.25">
      <c r="A1979" s="24">
        <v>41612</v>
      </c>
      <c r="B1979" s="22">
        <v>1</v>
      </c>
      <c r="C1979" s="22" t="s">
        <v>229</v>
      </c>
      <c r="D1979" s="22" t="s">
        <v>232</v>
      </c>
      <c r="E1979" s="22" t="s">
        <v>39</v>
      </c>
      <c r="F1979" s="22" t="s">
        <v>112</v>
      </c>
      <c r="G1979" s="25" t="s">
        <v>7</v>
      </c>
      <c r="H1979" s="22">
        <v>1</v>
      </c>
      <c r="I1979" s="22">
        <f t="shared" si="43"/>
        <v>0.05</v>
      </c>
      <c r="J1979" s="22">
        <v>39</v>
      </c>
      <c r="K1979" s="22"/>
      <c r="L1979" s="22"/>
      <c r="M1979" s="22"/>
      <c r="N1979" s="22"/>
      <c r="O1979" s="22"/>
      <c r="P1979" s="22" t="s">
        <v>4</v>
      </c>
      <c r="Q1979" s="22">
        <v>3</v>
      </c>
      <c r="R1979" s="22">
        <v>7</v>
      </c>
      <c r="S1979" s="22" t="s">
        <v>8</v>
      </c>
      <c r="T1979" s="22">
        <v>22</v>
      </c>
      <c r="U1979" s="22"/>
      <c r="V1979" s="22"/>
      <c r="W1979" s="22">
        <v>22</v>
      </c>
      <c r="X1979" s="22"/>
      <c r="Y1979" s="22">
        <v>0</v>
      </c>
      <c r="Z1979" s="22">
        <v>0</v>
      </c>
      <c r="AA1979" s="22"/>
      <c r="AB1979" s="22"/>
      <c r="AC1979" s="6">
        <v>1</v>
      </c>
      <c r="AD1979" s="6" t="s">
        <v>251</v>
      </c>
    </row>
    <row r="1980" spans="1:42" x14ac:dyDescent="0.25">
      <c r="A1980" s="24">
        <v>41612</v>
      </c>
      <c r="B1980" s="22">
        <v>1</v>
      </c>
      <c r="C1980" s="22" t="s">
        <v>229</v>
      </c>
      <c r="D1980" s="22" t="s">
        <v>232</v>
      </c>
      <c r="E1980" s="22" t="s">
        <v>39</v>
      </c>
      <c r="F1980" s="22" t="s">
        <v>112</v>
      </c>
      <c r="G1980" s="25" t="s">
        <v>90</v>
      </c>
      <c r="H1980" s="22">
        <v>1</v>
      </c>
      <c r="I1980" s="22">
        <f t="shared" si="43"/>
        <v>0.05</v>
      </c>
      <c r="J1980" s="22">
        <v>39</v>
      </c>
      <c r="K1980" s="22"/>
      <c r="L1980" s="22"/>
      <c r="M1980" s="22"/>
      <c r="N1980" s="22"/>
      <c r="O1980" s="22"/>
      <c r="P1980" s="22" t="s">
        <v>4</v>
      </c>
      <c r="Q1980" s="22">
        <v>4</v>
      </c>
      <c r="R1980" s="22" t="s">
        <v>354</v>
      </c>
      <c r="S1980" s="22" t="s">
        <v>8</v>
      </c>
      <c r="T1980" s="22">
        <v>60</v>
      </c>
      <c r="U1980" s="22"/>
      <c r="V1980" s="22"/>
      <c r="W1980" s="22">
        <v>60</v>
      </c>
      <c r="X1980" s="22"/>
      <c r="Y1980" s="22">
        <v>0</v>
      </c>
      <c r="Z1980" s="22">
        <v>0</v>
      </c>
      <c r="AA1980" s="22"/>
      <c r="AB1980" s="22"/>
      <c r="AC1980" s="6">
        <v>0</v>
      </c>
    </row>
    <row r="1981" spans="1:42" x14ac:dyDescent="0.25">
      <c r="A1981" s="24">
        <v>41612</v>
      </c>
      <c r="B1981" s="22">
        <v>1</v>
      </c>
      <c r="C1981" s="22" t="s">
        <v>229</v>
      </c>
      <c r="D1981" s="22" t="s">
        <v>232</v>
      </c>
      <c r="E1981" s="22" t="s">
        <v>39</v>
      </c>
      <c r="F1981" s="22" t="s">
        <v>112</v>
      </c>
      <c r="G1981" s="25" t="s">
        <v>6</v>
      </c>
      <c r="H1981" s="22">
        <v>1</v>
      </c>
      <c r="I1981" s="22">
        <f t="shared" si="43"/>
        <v>0.05</v>
      </c>
      <c r="J1981" s="22">
        <v>39</v>
      </c>
      <c r="K1981" s="22"/>
      <c r="L1981" s="22"/>
      <c r="M1981" s="22"/>
      <c r="N1981" s="22"/>
      <c r="O1981" s="22"/>
      <c r="P1981" s="22" t="s">
        <v>4</v>
      </c>
      <c r="Q1981" s="22">
        <v>5</v>
      </c>
      <c r="R1981" s="22" t="s">
        <v>436</v>
      </c>
      <c r="S1981" s="22" t="s">
        <v>5</v>
      </c>
      <c r="T1981" s="22">
        <v>20</v>
      </c>
      <c r="U1981" s="22"/>
      <c r="V1981" s="22"/>
      <c r="W1981" s="22">
        <v>20</v>
      </c>
      <c r="X1981" s="22"/>
      <c r="Y1981" s="22">
        <v>0</v>
      </c>
      <c r="Z1981" s="22">
        <v>0</v>
      </c>
      <c r="AA1981" s="22"/>
      <c r="AB1981" s="22"/>
      <c r="AC1981" s="6">
        <v>0</v>
      </c>
    </row>
    <row r="1982" spans="1:42" x14ac:dyDescent="0.25">
      <c r="A1982" s="24">
        <v>41612</v>
      </c>
      <c r="B1982" s="22">
        <v>1</v>
      </c>
      <c r="C1982" s="22" t="s">
        <v>229</v>
      </c>
      <c r="D1982" s="22" t="s">
        <v>232</v>
      </c>
      <c r="E1982" s="22" t="s">
        <v>39</v>
      </c>
      <c r="F1982" s="22" t="s">
        <v>112</v>
      </c>
      <c r="G1982" s="25" t="s">
        <v>11</v>
      </c>
      <c r="H1982" s="22">
        <v>1</v>
      </c>
      <c r="I1982" s="22">
        <f t="shared" si="43"/>
        <v>0.05</v>
      </c>
      <c r="J1982" s="22">
        <v>39</v>
      </c>
      <c r="K1982" s="22"/>
      <c r="L1982" s="22"/>
      <c r="M1982" s="22"/>
      <c r="N1982" s="22"/>
      <c r="O1982" s="22"/>
      <c r="P1982" s="22" t="s">
        <v>4</v>
      </c>
      <c r="Q1982" s="22">
        <v>6</v>
      </c>
      <c r="R1982" s="22" t="s">
        <v>405</v>
      </c>
      <c r="S1982" s="22" t="s">
        <v>5</v>
      </c>
      <c r="T1982" s="22">
        <v>17</v>
      </c>
      <c r="U1982" s="22"/>
      <c r="V1982" s="22"/>
      <c r="W1982" s="22">
        <v>17</v>
      </c>
      <c r="X1982" s="22"/>
      <c r="Y1982" s="22">
        <v>0</v>
      </c>
      <c r="Z1982" s="22">
        <v>0</v>
      </c>
      <c r="AA1982" s="22"/>
      <c r="AB1982" s="22"/>
      <c r="AC1982" s="6">
        <v>0</v>
      </c>
    </row>
    <row r="1983" spans="1:42" x14ac:dyDescent="0.25">
      <c r="A1983" s="24">
        <v>41612</v>
      </c>
      <c r="B1983" s="22">
        <v>1</v>
      </c>
      <c r="C1983" s="22" t="s">
        <v>229</v>
      </c>
      <c r="D1983" s="22" t="s">
        <v>232</v>
      </c>
      <c r="E1983" s="22" t="s">
        <v>39</v>
      </c>
      <c r="F1983" s="22" t="s">
        <v>112</v>
      </c>
      <c r="G1983" s="25" t="s">
        <v>6</v>
      </c>
      <c r="H1983" s="22">
        <v>1</v>
      </c>
      <c r="I1983" s="22">
        <f t="shared" si="43"/>
        <v>0.05</v>
      </c>
      <c r="J1983" s="22">
        <v>39</v>
      </c>
      <c r="K1983" s="22"/>
      <c r="L1983" s="22"/>
      <c r="M1983" s="22"/>
      <c r="N1983" s="22"/>
      <c r="O1983" s="22"/>
      <c r="P1983" s="22" t="s">
        <v>4</v>
      </c>
      <c r="Q1983" s="22">
        <v>7</v>
      </c>
      <c r="R1983" s="22" t="s">
        <v>437</v>
      </c>
      <c r="S1983" s="22" t="s">
        <v>5</v>
      </c>
      <c r="T1983" s="22">
        <v>27</v>
      </c>
      <c r="U1983" s="22"/>
      <c r="V1983" s="22"/>
      <c r="W1983" s="22">
        <v>27</v>
      </c>
      <c r="X1983" s="22"/>
      <c r="Y1983" s="22">
        <v>0</v>
      </c>
      <c r="Z1983" s="22">
        <v>0</v>
      </c>
      <c r="AA1983" s="22"/>
      <c r="AB1983" s="22"/>
      <c r="AC1983" s="6">
        <v>0</v>
      </c>
    </row>
    <row r="1984" spans="1:42" x14ac:dyDescent="0.25">
      <c r="A1984" s="24">
        <v>41612</v>
      </c>
      <c r="B1984" s="22">
        <v>1</v>
      </c>
      <c r="C1984" s="22" t="s">
        <v>229</v>
      </c>
      <c r="D1984" s="22" t="s">
        <v>232</v>
      </c>
      <c r="E1984" s="22" t="s">
        <v>39</v>
      </c>
      <c r="F1984" s="22" t="s">
        <v>112</v>
      </c>
      <c r="G1984" s="25" t="s">
        <v>11</v>
      </c>
      <c r="H1984" s="22">
        <v>1</v>
      </c>
      <c r="I1984" s="22">
        <f t="shared" si="43"/>
        <v>0.05</v>
      </c>
      <c r="J1984" s="22">
        <v>39</v>
      </c>
      <c r="K1984" s="22"/>
      <c r="L1984" s="22"/>
      <c r="M1984" s="22"/>
      <c r="N1984" s="22"/>
      <c r="O1984" s="22"/>
      <c r="P1984" s="22" t="s">
        <v>4</v>
      </c>
      <c r="Q1984" s="22">
        <v>8</v>
      </c>
      <c r="R1984" s="22" t="s">
        <v>438</v>
      </c>
      <c r="S1984" s="22" t="s">
        <v>5</v>
      </c>
      <c r="T1984" s="22">
        <v>15</v>
      </c>
      <c r="U1984" s="22"/>
      <c r="V1984" s="22"/>
      <c r="W1984" s="22">
        <v>15</v>
      </c>
      <c r="X1984" s="22"/>
      <c r="Y1984" s="22">
        <v>0</v>
      </c>
      <c r="Z1984" s="22">
        <v>0</v>
      </c>
      <c r="AA1984" s="22"/>
      <c r="AB1984" s="22"/>
      <c r="AC1984" s="6">
        <v>0</v>
      </c>
    </row>
    <row r="1985" spans="1:42" x14ac:dyDescent="0.25">
      <c r="A1985" s="24">
        <v>41612</v>
      </c>
      <c r="B1985" s="22">
        <v>1</v>
      </c>
      <c r="C1985" s="22" t="s">
        <v>229</v>
      </c>
      <c r="D1985" s="22" t="s">
        <v>232</v>
      </c>
      <c r="E1985" s="22" t="s">
        <v>39</v>
      </c>
      <c r="F1985" s="22" t="s">
        <v>112</v>
      </c>
      <c r="G1985" s="25" t="s">
        <v>6</v>
      </c>
      <c r="H1985" s="22">
        <v>1</v>
      </c>
      <c r="I1985" s="22">
        <f t="shared" si="43"/>
        <v>0.05</v>
      </c>
      <c r="J1985" s="22">
        <v>39</v>
      </c>
      <c r="K1985" s="22"/>
      <c r="L1985" s="22"/>
      <c r="M1985" s="22"/>
      <c r="N1985" s="22"/>
      <c r="O1985" s="22"/>
      <c r="P1985" s="22" t="s">
        <v>4</v>
      </c>
      <c r="Q1985" s="22">
        <v>9</v>
      </c>
      <c r="R1985" s="22" t="s">
        <v>334</v>
      </c>
      <c r="S1985" s="22" t="s">
        <v>5</v>
      </c>
      <c r="T1985" s="22">
        <v>25</v>
      </c>
      <c r="U1985" s="22"/>
      <c r="V1985" s="22"/>
      <c r="W1985" s="22">
        <v>25</v>
      </c>
      <c r="X1985" s="22"/>
      <c r="Y1985" s="22">
        <v>0</v>
      </c>
      <c r="Z1985" s="22">
        <v>0</v>
      </c>
      <c r="AA1985" s="22"/>
      <c r="AB1985" s="22" t="s">
        <v>201</v>
      </c>
      <c r="AC1985" s="47">
        <v>1</v>
      </c>
      <c r="AD1985" s="6" t="s">
        <v>283</v>
      </c>
    </row>
    <row r="1986" spans="1:42" x14ac:dyDescent="0.25">
      <c r="A1986" s="24">
        <v>41612</v>
      </c>
      <c r="B1986" s="132">
        <v>1</v>
      </c>
      <c r="C1986" s="22" t="s">
        <v>229</v>
      </c>
      <c r="D1986" s="132" t="s">
        <v>232</v>
      </c>
      <c r="E1986" s="132" t="s">
        <v>39</v>
      </c>
      <c r="F1986" s="132" t="s">
        <v>112</v>
      </c>
      <c r="G1986" s="139" t="s">
        <v>7</v>
      </c>
      <c r="H1986" s="132">
        <v>1</v>
      </c>
      <c r="I1986" s="22">
        <f t="shared" ref="I1986:I2049" si="44">H1986/20</f>
        <v>0.05</v>
      </c>
      <c r="J1986" s="22">
        <v>39</v>
      </c>
      <c r="K1986" s="22"/>
      <c r="L1986" s="22"/>
      <c r="M1986" s="22"/>
      <c r="N1986" s="22"/>
      <c r="O1986" s="22"/>
      <c r="P1986" s="22"/>
      <c r="Q1986" s="132"/>
      <c r="R1986" s="22"/>
      <c r="S1986" s="22"/>
      <c r="T1986" s="22">
        <v>5</v>
      </c>
      <c r="U1986" s="22"/>
      <c r="V1986" s="22"/>
      <c r="W1986" s="22">
        <v>5</v>
      </c>
      <c r="X1986" s="22"/>
      <c r="Y1986" s="22"/>
      <c r="Z1986" s="22"/>
      <c r="AA1986" s="22"/>
      <c r="AB1986" s="22"/>
      <c r="AD1986" s="47"/>
      <c r="AE1986" s="47"/>
      <c r="AF1986" s="47"/>
      <c r="AG1986" s="47"/>
      <c r="AH1986" s="47"/>
      <c r="AI1986" s="47"/>
      <c r="AJ1986" s="47"/>
      <c r="AK1986" s="47"/>
      <c r="AL1986" s="47"/>
      <c r="AM1986" s="47"/>
      <c r="AN1986" s="47"/>
      <c r="AO1986" s="47"/>
      <c r="AP1986" s="47"/>
    </row>
    <row r="1987" spans="1:42" x14ac:dyDescent="0.25">
      <c r="A1987" s="24">
        <v>41612</v>
      </c>
      <c r="B1987" s="22">
        <v>1</v>
      </c>
      <c r="C1987" s="22" t="s">
        <v>229</v>
      </c>
      <c r="D1987" s="22" t="s">
        <v>232</v>
      </c>
      <c r="E1987" s="22" t="s">
        <v>39</v>
      </c>
      <c r="F1987" s="22" t="s">
        <v>112</v>
      </c>
      <c r="G1987" s="25" t="s">
        <v>3</v>
      </c>
      <c r="H1987" s="22">
        <v>1</v>
      </c>
      <c r="I1987" s="22">
        <f t="shared" si="44"/>
        <v>0.05</v>
      </c>
      <c r="J1987" s="22">
        <v>39</v>
      </c>
      <c r="K1987" s="22"/>
      <c r="L1987" s="22"/>
      <c r="M1987" s="22"/>
      <c r="N1987" s="22"/>
      <c r="O1987" s="22"/>
      <c r="P1987" s="22"/>
      <c r="Q1987" s="22"/>
      <c r="R1987" s="22"/>
      <c r="S1987" s="22"/>
      <c r="T1987" s="22">
        <v>3</v>
      </c>
      <c r="U1987" s="22"/>
      <c r="V1987" s="22"/>
      <c r="W1987" s="22">
        <v>3</v>
      </c>
      <c r="X1987" s="22"/>
      <c r="Y1987" s="22"/>
      <c r="Z1987" s="22"/>
      <c r="AA1987" s="22"/>
      <c r="AB1987" s="22"/>
    </row>
    <row r="1988" spans="1:42" x14ac:dyDescent="0.25">
      <c r="A1988" s="24">
        <v>41612</v>
      </c>
      <c r="B1988" s="22">
        <v>1</v>
      </c>
      <c r="C1988" s="22" t="s">
        <v>229</v>
      </c>
      <c r="D1988" s="22" t="s">
        <v>232</v>
      </c>
      <c r="E1988" s="22" t="s">
        <v>39</v>
      </c>
      <c r="F1988" s="22" t="s">
        <v>112</v>
      </c>
      <c r="G1988" s="25" t="s">
        <v>3</v>
      </c>
      <c r="H1988" s="22">
        <v>1</v>
      </c>
      <c r="I1988" s="22">
        <f t="shared" si="44"/>
        <v>0.05</v>
      </c>
      <c r="J1988" s="22">
        <v>39</v>
      </c>
      <c r="K1988" s="22"/>
      <c r="L1988" s="22"/>
      <c r="M1988" s="22"/>
      <c r="N1988" s="22"/>
      <c r="O1988" s="22"/>
      <c r="P1988" s="22"/>
      <c r="Q1988" s="22"/>
      <c r="R1988" s="22"/>
      <c r="S1988" s="22"/>
      <c r="T1988" s="22">
        <v>3</v>
      </c>
      <c r="U1988" s="22"/>
      <c r="V1988" s="22"/>
      <c r="W1988" s="22">
        <v>3</v>
      </c>
      <c r="X1988" s="22"/>
      <c r="Y1988" s="22"/>
      <c r="Z1988" s="22"/>
      <c r="AA1988" s="22"/>
      <c r="AB1988" s="22"/>
    </row>
    <row r="1989" spans="1:42" x14ac:dyDescent="0.25">
      <c r="A1989" s="24">
        <v>41612</v>
      </c>
      <c r="B1989" s="22">
        <v>1</v>
      </c>
      <c r="C1989" s="22" t="s">
        <v>229</v>
      </c>
      <c r="D1989" s="22" t="s">
        <v>232</v>
      </c>
      <c r="E1989" s="22" t="s">
        <v>39</v>
      </c>
      <c r="F1989" s="22" t="s">
        <v>112</v>
      </c>
      <c r="G1989" s="25" t="s">
        <v>3</v>
      </c>
      <c r="H1989" s="22">
        <v>1</v>
      </c>
      <c r="I1989" s="22">
        <f t="shared" si="44"/>
        <v>0.05</v>
      </c>
      <c r="J1989" s="22">
        <v>39</v>
      </c>
      <c r="K1989" s="22"/>
      <c r="L1989" s="22"/>
      <c r="M1989" s="22"/>
      <c r="N1989" s="22"/>
      <c r="O1989" s="22"/>
      <c r="P1989" s="22"/>
      <c r="Q1989" s="22"/>
      <c r="R1989" s="22"/>
      <c r="S1989" s="22"/>
      <c r="T1989" s="22">
        <v>3</v>
      </c>
      <c r="U1989" s="22"/>
      <c r="V1989" s="22"/>
      <c r="W1989" s="22">
        <v>3</v>
      </c>
      <c r="X1989" s="22"/>
      <c r="Y1989" s="22"/>
      <c r="Z1989" s="22"/>
      <c r="AA1989" s="22"/>
      <c r="AB1989" s="22"/>
    </row>
    <row r="1990" spans="1:42" x14ac:dyDescent="0.25">
      <c r="A1990" s="24">
        <v>41612</v>
      </c>
      <c r="B1990" s="22">
        <v>1</v>
      </c>
      <c r="C1990" s="22" t="s">
        <v>229</v>
      </c>
      <c r="D1990" s="22" t="s">
        <v>232</v>
      </c>
      <c r="E1990" s="22" t="s">
        <v>39</v>
      </c>
      <c r="F1990" s="22" t="s">
        <v>112</v>
      </c>
      <c r="G1990" s="25" t="s">
        <v>3</v>
      </c>
      <c r="H1990" s="22">
        <v>1</v>
      </c>
      <c r="I1990" s="22">
        <f t="shared" si="44"/>
        <v>0.05</v>
      </c>
      <c r="J1990" s="22">
        <v>39</v>
      </c>
      <c r="K1990" s="22"/>
      <c r="L1990" s="22"/>
      <c r="M1990" s="22"/>
      <c r="N1990" s="22"/>
      <c r="O1990" s="22"/>
      <c r="P1990" s="22"/>
      <c r="Q1990" s="22"/>
      <c r="R1990" s="22"/>
      <c r="S1990" s="22"/>
      <c r="T1990" s="22">
        <v>3</v>
      </c>
      <c r="U1990" s="22"/>
      <c r="V1990" s="22"/>
      <c r="W1990" s="22">
        <v>3</v>
      </c>
      <c r="X1990" s="22"/>
      <c r="Y1990" s="22"/>
      <c r="Z1990" s="22"/>
      <c r="AA1990" s="22"/>
      <c r="AB1990" s="22"/>
    </row>
    <row r="1991" spans="1:42" x14ac:dyDescent="0.25">
      <c r="A1991" s="24">
        <v>41612</v>
      </c>
      <c r="B1991" s="22">
        <v>1</v>
      </c>
      <c r="C1991" s="22" t="s">
        <v>229</v>
      </c>
      <c r="D1991" s="22" t="s">
        <v>232</v>
      </c>
      <c r="E1991" s="22" t="s">
        <v>39</v>
      </c>
      <c r="F1991" s="22" t="s">
        <v>112</v>
      </c>
      <c r="G1991" s="25" t="s">
        <v>3</v>
      </c>
      <c r="H1991" s="22">
        <v>1</v>
      </c>
      <c r="I1991" s="22">
        <f t="shared" si="44"/>
        <v>0.05</v>
      </c>
      <c r="J1991" s="22">
        <v>39</v>
      </c>
      <c r="K1991" s="22"/>
      <c r="L1991" s="22"/>
      <c r="M1991" s="22"/>
      <c r="N1991" s="22"/>
      <c r="O1991" s="22"/>
      <c r="P1991" s="22"/>
      <c r="Q1991" s="22"/>
      <c r="R1991" s="22"/>
      <c r="S1991" s="22"/>
      <c r="T1991" s="22">
        <v>3</v>
      </c>
      <c r="U1991" s="22"/>
      <c r="V1991" s="22"/>
      <c r="W1991" s="22">
        <v>3</v>
      </c>
      <c r="X1991" s="22"/>
      <c r="Y1991" s="22"/>
      <c r="Z1991" s="22"/>
      <c r="AA1991" s="22"/>
      <c r="AB1991" s="22"/>
    </row>
    <row r="1992" spans="1:42" x14ac:dyDescent="0.25">
      <c r="A1992" s="24">
        <v>41612</v>
      </c>
      <c r="B1992" s="22">
        <v>1</v>
      </c>
      <c r="C1992" s="22" t="s">
        <v>229</v>
      </c>
      <c r="D1992" s="22" t="s">
        <v>232</v>
      </c>
      <c r="E1992" s="22" t="s">
        <v>39</v>
      </c>
      <c r="F1992" s="22" t="s">
        <v>112</v>
      </c>
      <c r="G1992" s="25" t="s">
        <v>3</v>
      </c>
      <c r="H1992" s="22">
        <v>1</v>
      </c>
      <c r="I1992" s="22">
        <f t="shared" si="44"/>
        <v>0.05</v>
      </c>
      <c r="J1992" s="22">
        <v>39</v>
      </c>
      <c r="K1992" s="22"/>
      <c r="L1992" s="22"/>
      <c r="M1992" s="22"/>
      <c r="N1992" s="22"/>
      <c r="O1992" s="22"/>
      <c r="P1992" s="22"/>
      <c r="Q1992" s="22"/>
      <c r="R1992" s="22"/>
      <c r="S1992" s="22"/>
      <c r="T1992" s="22">
        <v>4</v>
      </c>
      <c r="U1992" s="22"/>
      <c r="V1992" s="22"/>
      <c r="W1992" s="22">
        <v>4</v>
      </c>
      <c r="X1992" s="22"/>
      <c r="Y1992" s="22"/>
      <c r="Z1992" s="22"/>
      <c r="AA1992" s="22"/>
      <c r="AB1992" s="22"/>
    </row>
    <row r="1993" spans="1:42" x14ac:dyDescent="0.25">
      <c r="A1993" s="24">
        <v>41612</v>
      </c>
      <c r="B1993" s="22">
        <v>1</v>
      </c>
      <c r="C1993" s="22" t="s">
        <v>229</v>
      </c>
      <c r="D1993" s="22" t="s">
        <v>232</v>
      </c>
      <c r="E1993" s="22" t="s">
        <v>39</v>
      </c>
      <c r="F1993" s="22" t="s">
        <v>112</v>
      </c>
      <c r="G1993" s="25" t="s">
        <v>121</v>
      </c>
      <c r="H1993" s="22">
        <v>1</v>
      </c>
      <c r="I1993" s="22">
        <f t="shared" si="44"/>
        <v>0.05</v>
      </c>
      <c r="J1993" s="22">
        <v>39</v>
      </c>
      <c r="K1993" s="22"/>
      <c r="L1993" s="22"/>
      <c r="M1993" s="22"/>
      <c r="N1993" s="22"/>
      <c r="O1993" s="22"/>
      <c r="P1993" s="22"/>
      <c r="Q1993" s="22"/>
      <c r="R1993" s="22"/>
      <c r="S1993" s="22"/>
      <c r="T1993" s="22">
        <v>7</v>
      </c>
      <c r="U1993" s="22"/>
      <c r="V1993" s="22"/>
      <c r="W1993" s="22">
        <v>7</v>
      </c>
      <c r="X1993" s="22"/>
      <c r="Y1993" s="22"/>
      <c r="Z1993" s="22"/>
      <c r="AA1993" s="22"/>
      <c r="AB1993" s="22"/>
    </row>
    <row r="1994" spans="1:42" x14ac:dyDescent="0.25">
      <c r="A1994" s="24">
        <v>41612</v>
      </c>
      <c r="B1994" s="22">
        <v>1</v>
      </c>
      <c r="C1994" s="22" t="s">
        <v>229</v>
      </c>
      <c r="D1994" s="22" t="s">
        <v>232</v>
      </c>
      <c r="E1994" s="22" t="s">
        <v>39</v>
      </c>
      <c r="F1994" s="22" t="s">
        <v>112</v>
      </c>
      <c r="G1994" s="25" t="s">
        <v>121</v>
      </c>
      <c r="H1994" s="22">
        <v>1</v>
      </c>
      <c r="I1994" s="22">
        <f t="shared" si="44"/>
        <v>0.05</v>
      </c>
      <c r="J1994" s="22">
        <v>39</v>
      </c>
      <c r="K1994" s="22"/>
      <c r="L1994" s="22"/>
      <c r="M1994" s="22"/>
      <c r="N1994" s="22"/>
      <c r="O1994" s="22"/>
      <c r="P1994" s="22"/>
      <c r="Q1994" s="22"/>
      <c r="R1994" s="22"/>
      <c r="S1994" s="22"/>
      <c r="T1994" s="22">
        <v>7</v>
      </c>
      <c r="U1994" s="22"/>
      <c r="V1994" s="22"/>
      <c r="W1994" s="22">
        <v>7</v>
      </c>
      <c r="X1994" s="22"/>
      <c r="Y1994" s="22"/>
      <c r="Z1994" s="22"/>
      <c r="AA1994" s="22"/>
      <c r="AB1994" s="22"/>
      <c r="AC1994" s="47"/>
    </row>
    <row r="1995" spans="1:42" x14ac:dyDescent="0.25">
      <c r="A1995" s="24">
        <v>41612</v>
      </c>
      <c r="B1995" s="22">
        <v>1</v>
      </c>
      <c r="C1995" s="22" t="s">
        <v>229</v>
      </c>
      <c r="D1995" s="22" t="s">
        <v>232</v>
      </c>
      <c r="E1995" s="22" t="s">
        <v>39</v>
      </c>
      <c r="F1995" s="22" t="s">
        <v>112</v>
      </c>
      <c r="G1995" s="25" t="s">
        <v>121</v>
      </c>
      <c r="H1995" s="22">
        <v>1</v>
      </c>
      <c r="I1995" s="22">
        <f t="shared" si="44"/>
        <v>0.05</v>
      </c>
      <c r="J1995" s="22">
        <v>39</v>
      </c>
      <c r="K1995" s="22"/>
      <c r="L1995" s="22"/>
      <c r="M1995" s="22"/>
      <c r="N1995" s="22"/>
      <c r="O1995" s="22"/>
      <c r="P1995" s="22"/>
      <c r="Q1995" s="22"/>
      <c r="R1995" s="22"/>
      <c r="S1995" s="22"/>
      <c r="T1995" s="22">
        <v>6</v>
      </c>
      <c r="U1995" s="22"/>
      <c r="V1995" s="22"/>
      <c r="W1995" s="22">
        <v>6</v>
      </c>
      <c r="X1995" s="22"/>
      <c r="Y1995" s="22"/>
      <c r="Z1995" s="22"/>
      <c r="AA1995" s="22"/>
      <c r="AB1995" s="22"/>
    </row>
    <row r="1996" spans="1:42" x14ac:dyDescent="0.25">
      <c r="A1996" s="24">
        <v>41612</v>
      </c>
      <c r="B1996" s="22">
        <v>1</v>
      </c>
      <c r="C1996" s="22" t="s">
        <v>229</v>
      </c>
      <c r="D1996" s="22" t="s">
        <v>232</v>
      </c>
      <c r="E1996" s="22" t="s">
        <v>39</v>
      </c>
      <c r="F1996" s="22" t="s">
        <v>112</v>
      </c>
      <c r="G1996" s="25" t="s">
        <v>121</v>
      </c>
      <c r="H1996" s="22">
        <v>1</v>
      </c>
      <c r="I1996" s="22">
        <f t="shared" si="44"/>
        <v>0.05</v>
      </c>
      <c r="J1996" s="22">
        <v>39</v>
      </c>
      <c r="K1996" s="22"/>
      <c r="L1996" s="22"/>
      <c r="M1996" s="22"/>
      <c r="N1996" s="22"/>
      <c r="O1996" s="22"/>
      <c r="P1996" s="22"/>
      <c r="Q1996" s="22"/>
      <c r="R1996" s="22"/>
      <c r="S1996" s="22"/>
      <c r="T1996" s="22">
        <v>6</v>
      </c>
      <c r="U1996" s="22"/>
      <c r="V1996" s="22"/>
      <c r="W1996" s="22">
        <v>6</v>
      </c>
      <c r="X1996" s="22"/>
      <c r="Y1996" s="22"/>
      <c r="Z1996" s="22"/>
      <c r="AA1996" s="22"/>
      <c r="AB1996" s="22"/>
    </row>
    <row r="1997" spans="1:42" x14ac:dyDescent="0.25">
      <c r="A1997" s="24">
        <v>41612</v>
      </c>
      <c r="B1997" s="22">
        <v>1</v>
      </c>
      <c r="C1997" s="22" t="s">
        <v>229</v>
      </c>
      <c r="D1997" s="22" t="s">
        <v>232</v>
      </c>
      <c r="E1997" s="22" t="s">
        <v>39</v>
      </c>
      <c r="F1997" s="22" t="s">
        <v>112</v>
      </c>
      <c r="G1997" s="25" t="s">
        <v>121</v>
      </c>
      <c r="H1997" s="22">
        <v>1</v>
      </c>
      <c r="I1997" s="22">
        <f t="shared" si="44"/>
        <v>0.05</v>
      </c>
      <c r="J1997" s="22">
        <v>39</v>
      </c>
      <c r="K1997" s="22"/>
      <c r="L1997" s="22"/>
      <c r="M1997" s="22"/>
      <c r="N1997" s="22"/>
      <c r="O1997" s="22"/>
      <c r="P1997" s="22"/>
      <c r="Q1997" s="22"/>
      <c r="R1997" s="22"/>
      <c r="S1997" s="22"/>
      <c r="T1997" s="22">
        <v>5</v>
      </c>
      <c r="U1997" s="22"/>
      <c r="V1997" s="22"/>
      <c r="W1997" s="22">
        <v>5</v>
      </c>
      <c r="X1997" s="22"/>
      <c r="Y1997" s="22"/>
      <c r="Z1997" s="22"/>
      <c r="AA1997" s="22"/>
      <c r="AB1997" s="22"/>
    </row>
    <row r="1998" spans="1:42" x14ac:dyDescent="0.25">
      <c r="A1998" s="24">
        <v>41612</v>
      </c>
      <c r="B1998" s="22">
        <v>1</v>
      </c>
      <c r="C1998" s="22" t="s">
        <v>229</v>
      </c>
      <c r="D1998" s="22" t="s">
        <v>232</v>
      </c>
      <c r="E1998" s="22" t="s">
        <v>39</v>
      </c>
      <c r="F1998" s="22" t="s">
        <v>112</v>
      </c>
      <c r="G1998" s="25" t="s">
        <v>121</v>
      </c>
      <c r="H1998" s="22">
        <v>1</v>
      </c>
      <c r="I1998" s="22">
        <f t="shared" si="44"/>
        <v>0.05</v>
      </c>
      <c r="J1998" s="22">
        <v>39</v>
      </c>
      <c r="K1998" s="22"/>
      <c r="L1998" s="22"/>
      <c r="M1998" s="22"/>
      <c r="N1998" s="22"/>
      <c r="O1998" s="22"/>
      <c r="P1998" s="22"/>
      <c r="Q1998" s="22"/>
      <c r="R1998" s="22"/>
      <c r="S1998" s="22"/>
      <c r="T1998" s="22">
        <v>5</v>
      </c>
      <c r="U1998" s="22"/>
      <c r="V1998" s="22"/>
      <c r="W1998" s="22">
        <v>5</v>
      </c>
      <c r="X1998" s="22"/>
      <c r="Y1998" s="22"/>
      <c r="Z1998" s="22"/>
      <c r="AA1998" s="22"/>
      <c r="AB1998" s="22"/>
    </row>
    <row r="1999" spans="1:42" x14ac:dyDescent="0.25">
      <c r="A1999" s="24">
        <v>41612</v>
      </c>
      <c r="B1999" s="22">
        <v>1</v>
      </c>
      <c r="C1999" s="22" t="s">
        <v>229</v>
      </c>
      <c r="D1999" s="22" t="s">
        <v>232</v>
      </c>
      <c r="E1999" s="22" t="s">
        <v>39</v>
      </c>
      <c r="F1999" s="22" t="s">
        <v>112</v>
      </c>
      <c r="G1999" s="25" t="s">
        <v>121</v>
      </c>
      <c r="H1999" s="22">
        <v>1</v>
      </c>
      <c r="I1999" s="22">
        <f t="shared" si="44"/>
        <v>0.05</v>
      </c>
      <c r="J1999" s="22">
        <v>39</v>
      </c>
      <c r="K1999" s="22"/>
      <c r="L1999" s="22"/>
      <c r="M1999" s="22"/>
      <c r="N1999" s="22"/>
      <c r="O1999" s="22"/>
      <c r="P1999" s="22"/>
      <c r="Q1999" s="22"/>
      <c r="R1999" s="22"/>
      <c r="S1999" s="22"/>
      <c r="T1999" s="22">
        <v>12</v>
      </c>
      <c r="U1999" s="22"/>
      <c r="V1999" s="22"/>
      <c r="W1999" s="22">
        <v>12</v>
      </c>
      <c r="X1999" s="22"/>
      <c r="Y1999" s="22"/>
      <c r="Z1999" s="22"/>
      <c r="AA1999" s="22"/>
      <c r="AB1999" s="22"/>
    </row>
    <row r="2000" spans="1:42" x14ac:dyDescent="0.25">
      <c r="A2000" s="24">
        <v>41612</v>
      </c>
      <c r="B2000" s="22">
        <v>1</v>
      </c>
      <c r="C2000" s="22" t="s">
        <v>229</v>
      </c>
      <c r="D2000" s="22" t="s">
        <v>232</v>
      </c>
      <c r="E2000" s="22" t="s">
        <v>39</v>
      </c>
      <c r="F2000" s="22" t="s">
        <v>112</v>
      </c>
      <c r="G2000" s="25" t="s">
        <v>10</v>
      </c>
      <c r="H2000" s="22">
        <v>1</v>
      </c>
      <c r="I2000" s="22">
        <f t="shared" si="44"/>
        <v>0.05</v>
      </c>
      <c r="J2000" s="22">
        <v>39</v>
      </c>
      <c r="K2000" s="22"/>
      <c r="L2000" s="22"/>
      <c r="M2000" s="22"/>
      <c r="N2000" s="22"/>
      <c r="O2000" s="22"/>
      <c r="P2000" s="22"/>
      <c r="Q2000" s="22"/>
      <c r="R2000" s="22"/>
      <c r="S2000" s="22"/>
      <c r="T2000" s="22">
        <v>3</v>
      </c>
      <c r="U2000" s="22"/>
      <c r="V2000" s="22"/>
      <c r="W2000" s="22">
        <v>3</v>
      </c>
      <c r="X2000" s="22"/>
      <c r="Y2000" s="22"/>
      <c r="Z2000" s="22"/>
      <c r="AA2000" s="22"/>
      <c r="AB2000" s="22"/>
    </row>
    <row r="2001" spans="1:42" x14ac:dyDescent="0.25">
      <c r="A2001" s="24">
        <v>41612</v>
      </c>
      <c r="B2001" s="22">
        <v>1</v>
      </c>
      <c r="C2001" s="22" t="s">
        <v>229</v>
      </c>
      <c r="D2001" s="22" t="s">
        <v>232</v>
      </c>
      <c r="E2001" s="22" t="s">
        <v>39</v>
      </c>
      <c r="F2001" s="22" t="s">
        <v>112</v>
      </c>
      <c r="G2001" s="25" t="s">
        <v>10</v>
      </c>
      <c r="H2001" s="22">
        <v>1</v>
      </c>
      <c r="I2001" s="22">
        <f t="shared" si="44"/>
        <v>0.05</v>
      </c>
      <c r="J2001" s="22">
        <v>39</v>
      </c>
      <c r="K2001" s="22"/>
      <c r="L2001" s="22"/>
      <c r="M2001" s="22"/>
      <c r="N2001" s="22"/>
      <c r="O2001" s="22"/>
      <c r="P2001" s="22"/>
      <c r="Q2001" s="22"/>
      <c r="R2001" s="22"/>
      <c r="S2001" s="22"/>
      <c r="T2001" s="22">
        <v>3</v>
      </c>
      <c r="U2001" s="22"/>
      <c r="V2001" s="22"/>
      <c r="W2001" s="22">
        <v>3</v>
      </c>
      <c r="X2001" s="22"/>
      <c r="Y2001" s="22"/>
      <c r="Z2001" s="22"/>
      <c r="AA2001" s="22"/>
      <c r="AB2001" s="22"/>
    </row>
    <row r="2002" spans="1:42" x14ac:dyDescent="0.25">
      <c r="A2002" s="24">
        <v>41612</v>
      </c>
      <c r="B2002" s="22">
        <v>1</v>
      </c>
      <c r="C2002" s="22" t="s">
        <v>229</v>
      </c>
      <c r="D2002" s="22" t="s">
        <v>232</v>
      </c>
      <c r="E2002" s="22" t="s">
        <v>39</v>
      </c>
      <c r="F2002" s="22" t="s">
        <v>112</v>
      </c>
      <c r="G2002" s="25" t="s">
        <v>10</v>
      </c>
      <c r="H2002" s="22">
        <v>1</v>
      </c>
      <c r="I2002" s="22">
        <f t="shared" si="44"/>
        <v>0.05</v>
      </c>
      <c r="J2002" s="22">
        <v>39</v>
      </c>
      <c r="K2002" s="22"/>
      <c r="L2002" s="22"/>
      <c r="M2002" s="22"/>
      <c r="N2002" s="22"/>
      <c r="O2002" s="22"/>
      <c r="P2002" s="22"/>
      <c r="Q2002" s="22"/>
      <c r="R2002" s="22"/>
      <c r="S2002" s="22"/>
      <c r="T2002" s="22">
        <v>3</v>
      </c>
      <c r="U2002" s="22"/>
      <c r="V2002" s="22"/>
      <c r="W2002" s="22">
        <v>3</v>
      </c>
      <c r="X2002" s="22"/>
      <c r="Y2002" s="22"/>
      <c r="Z2002" s="22"/>
      <c r="AA2002" s="22"/>
      <c r="AB2002" s="22"/>
    </row>
    <row r="2003" spans="1:42" x14ac:dyDescent="0.25">
      <c r="A2003" s="24">
        <v>41612</v>
      </c>
      <c r="B2003" s="22">
        <v>1</v>
      </c>
      <c r="C2003" s="22" t="s">
        <v>229</v>
      </c>
      <c r="D2003" s="22" t="s">
        <v>232</v>
      </c>
      <c r="E2003" s="22" t="s">
        <v>39</v>
      </c>
      <c r="F2003" s="22" t="s">
        <v>112</v>
      </c>
      <c r="G2003" s="25" t="s">
        <v>10</v>
      </c>
      <c r="H2003" s="22">
        <v>1</v>
      </c>
      <c r="I2003" s="22">
        <f t="shared" si="44"/>
        <v>0.05</v>
      </c>
      <c r="J2003" s="22">
        <v>39</v>
      </c>
      <c r="K2003" s="22"/>
      <c r="L2003" s="22"/>
      <c r="M2003" s="22"/>
      <c r="N2003" s="22"/>
      <c r="O2003" s="22"/>
      <c r="P2003" s="22"/>
      <c r="Q2003" s="22"/>
      <c r="R2003" s="22"/>
      <c r="S2003" s="22"/>
      <c r="T2003" s="22">
        <v>3</v>
      </c>
      <c r="U2003" s="22"/>
      <c r="V2003" s="22"/>
      <c r="W2003" s="22">
        <v>3</v>
      </c>
      <c r="X2003" s="22"/>
      <c r="Y2003" s="22"/>
      <c r="Z2003" s="22"/>
      <c r="AA2003" s="22"/>
      <c r="AB2003" s="22"/>
    </row>
    <row r="2004" spans="1:42" x14ac:dyDescent="0.25">
      <c r="A2004" s="24">
        <v>41612</v>
      </c>
      <c r="B2004" s="132">
        <v>1</v>
      </c>
      <c r="C2004" s="22" t="s">
        <v>229</v>
      </c>
      <c r="D2004" s="132" t="s">
        <v>232</v>
      </c>
      <c r="E2004" s="132" t="s">
        <v>39</v>
      </c>
      <c r="F2004" s="132" t="s">
        <v>112</v>
      </c>
      <c r="G2004" s="139" t="s">
        <v>10</v>
      </c>
      <c r="H2004" s="132">
        <v>1</v>
      </c>
      <c r="I2004" s="22">
        <f t="shared" si="44"/>
        <v>0.05</v>
      </c>
      <c r="J2004" s="22">
        <v>39</v>
      </c>
      <c r="K2004" s="22"/>
      <c r="L2004" s="22"/>
      <c r="M2004" s="22"/>
      <c r="N2004" s="22"/>
      <c r="O2004" s="22"/>
      <c r="P2004" s="22"/>
      <c r="Q2004" s="132"/>
      <c r="R2004" s="22"/>
      <c r="S2004" s="22"/>
      <c r="T2004" s="22">
        <v>3</v>
      </c>
      <c r="U2004" s="22"/>
      <c r="V2004" s="22"/>
      <c r="W2004" s="22">
        <v>3</v>
      </c>
      <c r="X2004" s="22"/>
      <c r="Y2004" s="22"/>
      <c r="Z2004" s="22"/>
      <c r="AA2004" s="22"/>
      <c r="AB2004" s="22"/>
      <c r="AD2004" s="47"/>
      <c r="AE2004" s="47"/>
      <c r="AF2004" s="47"/>
      <c r="AG2004" s="47"/>
      <c r="AH2004" s="47"/>
      <c r="AI2004" s="47"/>
      <c r="AJ2004" s="47"/>
      <c r="AK2004" s="47"/>
      <c r="AL2004" s="47"/>
      <c r="AM2004" s="47"/>
      <c r="AN2004" s="47"/>
      <c r="AO2004" s="47"/>
      <c r="AP2004" s="47"/>
    </row>
    <row r="2005" spans="1:42" x14ac:dyDescent="0.25">
      <c r="A2005" s="24">
        <v>41612</v>
      </c>
      <c r="B2005" s="22">
        <v>1</v>
      </c>
      <c r="C2005" s="22" t="s">
        <v>229</v>
      </c>
      <c r="D2005" s="22" t="s">
        <v>232</v>
      </c>
      <c r="E2005" s="22" t="s">
        <v>39</v>
      </c>
      <c r="F2005" s="22" t="s">
        <v>112</v>
      </c>
      <c r="G2005" s="25" t="s">
        <v>10</v>
      </c>
      <c r="H2005" s="22">
        <v>1</v>
      </c>
      <c r="I2005" s="22">
        <f t="shared" si="44"/>
        <v>0.05</v>
      </c>
      <c r="J2005" s="22">
        <v>39</v>
      </c>
      <c r="K2005" s="22"/>
      <c r="L2005" s="22"/>
      <c r="M2005" s="22"/>
      <c r="N2005" s="22"/>
      <c r="O2005" s="22"/>
      <c r="P2005" s="22"/>
      <c r="Q2005" s="22"/>
      <c r="R2005" s="22"/>
      <c r="S2005" s="22"/>
      <c r="T2005" s="22">
        <v>3</v>
      </c>
      <c r="U2005" s="22"/>
      <c r="V2005" s="22"/>
      <c r="W2005" s="22">
        <v>3</v>
      </c>
      <c r="X2005" s="22"/>
      <c r="Y2005" s="22"/>
      <c r="Z2005" s="22"/>
      <c r="AA2005" s="22"/>
      <c r="AB2005" s="22"/>
    </row>
    <row r="2006" spans="1:42" x14ac:dyDescent="0.25">
      <c r="A2006" s="24">
        <v>41612</v>
      </c>
      <c r="B2006" s="22">
        <v>1</v>
      </c>
      <c r="C2006" s="22" t="s">
        <v>229</v>
      </c>
      <c r="D2006" s="22" t="s">
        <v>232</v>
      </c>
      <c r="E2006" s="22" t="s">
        <v>39</v>
      </c>
      <c r="F2006" s="22" t="s">
        <v>112</v>
      </c>
      <c r="G2006" s="25" t="s">
        <v>10</v>
      </c>
      <c r="H2006" s="22">
        <v>1</v>
      </c>
      <c r="I2006" s="22">
        <f t="shared" si="44"/>
        <v>0.05</v>
      </c>
      <c r="J2006" s="22">
        <v>39</v>
      </c>
      <c r="K2006" s="22"/>
      <c r="L2006" s="22"/>
      <c r="M2006" s="22"/>
      <c r="N2006" s="22"/>
      <c r="O2006" s="22"/>
      <c r="P2006" s="22"/>
      <c r="Q2006" s="22"/>
      <c r="R2006" s="22"/>
      <c r="S2006" s="22"/>
      <c r="T2006" s="22">
        <v>3</v>
      </c>
      <c r="U2006" s="22"/>
      <c r="V2006" s="22"/>
      <c r="W2006" s="22">
        <v>3</v>
      </c>
      <c r="X2006" s="22"/>
      <c r="Y2006" s="22"/>
      <c r="Z2006" s="22"/>
      <c r="AA2006" s="22"/>
      <c r="AB2006" s="22"/>
    </row>
    <row r="2007" spans="1:42" x14ac:dyDescent="0.25">
      <c r="A2007" s="24">
        <v>41612</v>
      </c>
      <c r="B2007" s="22">
        <v>1</v>
      </c>
      <c r="C2007" s="22" t="s">
        <v>229</v>
      </c>
      <c r="D2007" s="22" t="s">
        <v>232</v>
      </c>
      <c r="E2007" s="22" t="s">
        <v>39</v>
      </c>
      <c r="F2007" s="22" t="s">
        <v>112</v>
      </c>
      <c r="G2007" s="25" t="s">
        <v>10</v>
      </c>
      <c r="H2007" s="22">
        <v>1</v>
      </c>
      <c r="I2007" s="22">
        <f t="shared" si="44"/>
        <v>0.05</v>
      </c>
      <c r="J2007" s="22">
        <v>39</v>
      </c>
      <c r="K2007" s="22"/>
      <c r="L2007" s="22"/>
      <c r="M2007" s="22"/>
      <c r="N2007" s="22"/>
      <c r="O2007" s="22"/>
      <c r="P2007" s="22"/>
      <c r="Q2007" s="22"/>
      <c r="R2007" s="22"/>
      <c r="S2007" s="22"/>
      <c r="T2007" s="22">
        <v>33</v>
      </c>
      <c r="U2007" s="22"/>
      <c r="V2007" s="22"/>
      <c r="W2007" s="22">
        <v>33</v>
      </c>
      <c r="X2007" s="22"/>
      <c r="Y2007" s="22"/>
      <c r="Z2007" s="22"/>
      <c r="AA2007" s="22"/>
      <c r="AB2007" s="22"/>
    </row>
    <row r="2008" spans="1:42" x14ac:dyDescent="0.25">
      <c r="A2008" s="24">
        <v>41612</v>
      </c>
      <c r="B2008" s="22">
        <v>1</v>
      </c>
      <c r="C2008" s="22" t="s">
        <v>229</v>
      </c>
      <c r="D2008" s="22" t="s">
        <v>232</v>
      </c>
      <c r="E2008" s="22" t="s">
        <v>39</v>
      </c>
      <c r="F2008" s="22" t="s">
        <v>112</v>
      </c>
      <c r="G2008" s="25" t="s">
        <v>10</v>
      </c>
      <c r="H2008" s="22">
        <v>1</v>
      </c>
      <c r="I2008" s="22">
        <f t="shared" si="44"/>
        <v>0.05</v>
      </c>
      <c r="J2008" s="22">
        <v>39</v>
      </c>
      <c r="K2008" s="22"/>
      <c r="L2008" s="22"/>
      <c r="M2008" s="22"/>
      <c r="N2008" s="22"/>
      <c r="O2008" s="22"/>
      <c r="P2008" s="22"/>
      <c r="Q2008" s="22"/>
      <c r="R2008" s="22"/>
      <c r="S2008" s="22"/>
      <c r="T2008" s="22">
        <v>5</v>
      </c>
      <c r="U2008" s="22"/>
      <c r="V2008" s="22"/>
      <c r="W2008" s="22">
        <v>5</v>
      </c>
      <c r="X2008" s="22"/>
      <c r="Y2008" s="22"/>
      <c r="Z2008" s="22"/>
      <c r="AA2008" s="22"/>
      <c r="AB2008" s="22"/>
    </row>
    <row r="2009" spans="1:42" x14ac:dyDescent="0.25">
      <c r="A2009" s="24">
        <v>41612</v>
      </c>
      <c r="B2009" s="22">
        <v>1</v>
      </c>
      <c r="C2009" s="22" t="s">
        <v>229</v>
      </c>
      <c r="D2009" s="22" t="s">
        <v>232</v>
      </c>
      <c r="E2009" s="22" t="s">
        <v>39</v>
      </c>
      <c r="F2009" s="22" t="s">
        <v>112</v>
      </c>
      <c r="G2009" s="25" t="s">
        <v>10</v>
      </c>
      <c r="H2009" s="22">
        <v>1</v>
      </c>
      <c r="I2009" s="22">
        <f t="shared" si="44"/>
        <v>0.05</v>
      </c>
      <c r="J2009" s="22">
        <v>39</v>
      </c>
      <c r="K2009" s="22"/>
      <c r="L2009" s="22"/>
      <c r="M2009" s="22"/>
      <c r="N2009" s="22"/>
      <c r="O2009" s="22"/>
      <c r="P2009" s="22"/>
      <c r="Q2009" s="22"/>
      <c r="R2009" s="22"/>
      <c r="S2009" s="22"/>
      <c r="T2009" s="22">
        <v>5</v>
      </c>
      <c r="U2009" s="22"/>
      <c r="V2009" s="22"/>
      <c r="W2009" s="22">
        <v>5</v>
      </c>
      <c r="X2009" s="22"/>
      <c r="Y2009" s="22"/>
      <c r="Z2009" s="22"/>
      <c r="AA2009" s="22"/>
      <c r="AB2009" s="22"/>
    </row>
    <row r="2010" spans="1:42" x14ac:dyDescent="0.25">
      <c r="A2010" s="24">
        <v>41612</v>
      </c>
      <c r="B2010" s="22">
        <v>1</v>
      </c>
      <c r="C2010" s="22" t="s">
        <v>229</v>
      </c>
      <c r="D2010" s="22" t="s">
        <v>232</v>
      </c>
      <c r="E2010" s="22" t="s">
        <v>39</v>
      </c>
      <c r="F2010" s="22" t="s">
        <v>112</v>
      </c>
      <c r="G2010" s="25" t="s">
        <v>10</v>
      </c>
      <c r="H2010" s="22">
        <v>1</v>
      </c>
      <c r="I2010" s="22">
        <f t="shared" si="44"/>
        <v>0.05</v>
      </c>
      <c r="J2010" s="22">
        <v>39</v>
      </c>
      <c r="K2010" s="22"/>
      <c r="L2010" s="22"/>
      <c r="M2010" s="22"/>
      <c r="N2010" s="22"/>
      <c r="O2010" s="22"/>
      <c r="P2010" s="22"/>
      <c r="Q2010" s="22"/>
      <c r="R2010" s="22"/>
      <c r="S2010" s="22"/>
      <c r="T2010" s="22">
        <v>5</v>
      </c>
      <c r="U2010" s="22"/>
      <c r="V2010" s="22"/>
      <c r="W2010" s="22">
        <v>5</v>
      </c>
      <c r="X2010" s="22"/>
      <c r="Y2010" s="22"/>
      <c r="Z2010" s="22"/>
      <c r="AA2010" s="22"/>
      <c r="AB2010" s="22"/>
      <c r="AC2010" s="47"/>
    </row>
    <row r="2011" spans="1:42" x14ac:dyDescent="0.25">
      <c r="A2011" s="24">
        <v>41612</v>
      </c>
      <c r="B2011" s="22">
        <v>1</v>
      </c>
      <c r="C2011" s="22" t="s">
        <v>229</v>
      </c>
      <c r="D2011" s="22" t="s">
        <v>232</v>
      </c>
      <c r="E2011" s="22" t="s">
        <v>39</v>
      </c>
      <c r="F2011" s="22" t="s">
        <v>112</v>
      </c>
      <c r="G2011" s="25" t="s">
        <v>10</v>
      </c>
      <c r="H2011" s="22">
        <v>1</v>
      </c>
      <c r="I2011" s="22">
        <f t="shared" si="44"/>
        <v>0.05</v>
      </c>
      <c r="J2011" s="22">
        <v>39</v>
      </c>
      <c r="K2011" s="22"/>
      <c r="L2011" s="22"/>
      <c r="M2011" s="22"/>
      <c r="N2011" s="22"/>
      <c r="O2011" s="22"/>
      <c r="P2011" s="22"/>
      <c r="Q2011" s="22"/>
      <c r="R2011" s="22"/>
      <c r="S2011" s="22"/>
      <c r="T2011" s="22">
        <v>5</v>
      </c>
      <c r="U2011" s="22"/>
      <c r="V2011" s="22"/>
      <c r="W2011" s="22">
        <v>5</v>
      </c>
      <c r="X2011" s="22"/>
      <c r="Y2011" s="22"/>
      <c r="Z2011" s="22"/>
      <c r="AA2011" s="22"/>
      <c r="AB2011" s="22"/>
    </row>
    <row r="2012" spans="1:42" x14ac:dyDescent="0.25">
      <c r="A2012" s="24">
        <v>41612</v>
      </c>
      <c r="B2012" s="22">
        <v>1</v>
      </c>
      <c r="C2012" s="22" t="s">
        <v>229</v>
      </c>
      <c r="D2012" s="22" t="s">
        <v>232</v>
      </c>
      <c r="E2012" s="22" t="s">
        <v>39</v>
      </c>
      <c r="F2012" s="22" t="s">
        <v>112</v>
      </c>
      <c r="G2012" s="25" t="s">
        <v>10</v>
      </c>
      <c r="H2012" s="22">
        <v>1</v>
      </c>
      <c r="I2012" s="22">
        <f t="shared" si="44"/>
        <v>0.05</v>
      </c>
      <c r="J2012" s="22">
        <v>39</v>
      </c>
      <c r="K2012" s="22"/>
      <c r="L2012" s="22"/>
      <c r="M2012" s="22"/>
      <c r="N2012" s="22"/>
      <c r="O2012" s="22"/>
      <c r="P2012" s="22"/>
      <c r="Q2012" s="22"/>
      <c r="R2012" s="22"/>
      <c r="S2012" s="22"/>
      <c r="T2012" s="22">
        <v>5</v>
      </c>
      <c r="U2012" s="22"/>
      <c r="V2012" s="22"/>
      <c r="W2012" s="22">
        <v>5</v>
      </c>
      <c r="X2012" s="22"/>
      <c r="Y2012" s="22"/>
      <c r="Z2012" s="22"/>
      <c r="AA2012" s="22"/>
      <c r="AB2012" s="22"/>
    </row>
    <row r="2013" spans="1:42" x14ac:dyDescent="0.25">
      <c r="A2013" s="24">
        <v>41612</v>
      </c>
      <c r="B2013" s="22">
        <v>1</v>
      </c>
      <c r="C2013" s="22" t="s">
        <v>229</v>
      </c>
      <c r="D2013" s="22" t="s">
        <v>232</v>
      </c>
      <c r="E2013" s="22" t="s">
        <v>39</v>
      </c>
      <c r="F2013" s="22" t="s">
        <v>112</v>
      </c>
      <c r="G2013" s="25" t="s">
        <v>10</v>
      </c>
      <c r="H2013" s="22">
        <v>1</v>
      </c>
      <c r="I2013" s="22">
        <f t="shared" si="44"/>
        <v>0.05</v>
      </c>
      <c r="J2013" s="22">
        <v>39</v>
      </c>
      <c r="K2013" s="22"/>
      <c r="L2013" s="22"/>
      <c r="M2013" s="22"/>
      <c r="N2013" s="22"/>
      <c r="O2013" s="22"/>
      <c r="P2013" s="22"/>
      <c r="Q2013" s="22"/>
      <c r="R2013" s="22"/>
      <c r="S2013" s="22"/>
      <c r="T2013" s="22">
        <v>5</v>
      </c>
      <c r="U2013" s="22"/>
      <c r="V2013" s="22"/>
      <c r="W2013" s="22">
        <v>5</v>
      </c>
      <c r="X2013" s="22"/>
      <c r="Y2013" s="22"/>
      <c r="Z2013" s="22"/>
      <c r="AA2013" s="22"/>
      <c r="AB2013" s="22"/>
    </row>
    <row r="2014" spans="1:42" x14ac:dyDescent="0.25">
      <c r="A2014" s="24">
        <v>41612</v>
      </c>
      <c r="B2014" s="22">
        <v>1</v>
      </c>
      <c r="C2014" s="22" t="s">
        <v>229</v>
      </c>
      <c r="D2014" s="22" t="s">
        <v>232</v>
      </c>
      <c r="E2014" s="22" t="s">
        <v>39</v>
      </c>
      <c r="F2014" s="22" t="s">
        <v>112</v>
      </c>
      <c r="G2014" s="25" t="s">
        <v>10</v>
      </c>
      <c r="H2014" s="22">
        <v>1</v>
      </c>
      <c r="I2014" s="22">
        <f t="shared" si="44"/>
        <v>0.05</v>
      </c>
      <c r="J2014" s="22">
        <v>39</v>
      </c>
      <c r="K2014" s="22"/>
      <c r="L2014" s="22"/>
      <c r="M2014" s="22"/>
      <c r="N2014" s="22"/>
      <c r="O2014" s="22"/>
      <c r="P2014" s="22"/>
      <c r="Q2014" s="22"/>
      <c r="R2014" s="22"/>
      <c r="S2014" s="22"/>
      <c r="T2014" s="22">
        <v>5</v>
      </c>
      <c r="U2014" s="22"/>
      <c r="V2014" s="22"/>
      <c r="W2014" s="22">
        <v>5</v>
      </c>
      <c r="X2014" s="22"/>
      <c r="Y2014" s="22"/>
      <c r="Z2014" s="22"/>
      <c r="AA2014" s="22"/>
      <c r="AB2014" s="22"/>
    </row>
    <row r="2015" spans="1:42" x14ac:dyDescent="0.25">
      <c r="A2015" s="24">
        <v>41612</v>
      </c>
      <c r="B2015" s="22">
        <v>1</v>
      </c>
      <c r="C2015" s="22" t="s">
        <v>229</v>
      </c>
      <c r="D2015" s="22" t="s">
        <v>232</v>
      </c>
      <c r="E2015" s="22" t="s">
        <v>39</v>
      </c>
      <c r="F2015" s="22" t="s">
        <v>112</v>
      </c>
      <c r="G2015" s="25" t="s">
        <v>10</v>
      </c>
      <c r="H2015" s="22">
        <v>1</v>
      </c>
      <c r="I2015" s="22">
        <f t="shared" si="44"/>
        <v>0.05</v>
      </c>
      <c r="J2015" s="22">
        <v>39</v>
      </c>
      <c r="K2015" s="22"/>
      <c r="L2015" s="22"/>
      <c r="M2015" s="22"/>
      <c r="N2015" s="22"/>
      <c r="O2015" s="22"/>
      <c r="P2015" s="22"/>
      <c r="Q2015" s="22"/>
      <c r="R2015" s="22"/>
      <c r="S2015" s="22"/>
      <c r="T2015" s="22">
        <v>5</v>
      </c>
      <c r="U2015" s="22"/>
      <c r="V2015" s="22"/>
      <c r="W2015" s="22">
        <v>5</v>
      </c>
      <c r="X2015" s="22"/>
      <c r="Y2015" s="22"/>
      <c r="Z2015" s="22"/>
      <c r="AA2015" s="22"/>
      <c r="AB2015" s="22"/>
    </row>
    <row r="2016" spans="1:42" x14ac:dyDescent="0.25">
      <c r="A2016" s="24">
        <v>41612</v>
      </c>
      <c r="B2016" s="22">
        <v>1</v>
      </c>
      <c r="C2016" s="22" t="s">
        <v>229</v>
      </c>
      <c r="D2016" s="22" t="s">
        <v>232</v>
      </c>
      <c r="E2016" s="22" t="s">
        <v>39</v>
      </c>
      <c r="F2016" s="22" t="s">
        <v>112</v>
      </c>
      <c r="G2016" s="25" t="s">
        <v>10</v>
      </c>
      <c r="H2016" s="22">
        <v>1</v>
      </c>
      <c r="I2016" s="22">
        <f t="shared" si="44"/>
        <v>0.05</v>
      </c>
      <c r="J2016" s="22">
        <v>39</v>
      </c>
      <c r="K2016" s="22"/>
      <c r="L2016" s="22"/>
      <c r="M2016" s="22"/>
      <c r="N2016" s="22"/>
      <c r="O2016" s="22"/>
      <c r="P2016" s="22"/>
      <c r="Q2016" s="22"/>
      <c r="R2016" s="22"/>
      <c r="S2016" s="22"/>
      <c r="T2016" s="22">
        <v>6</v>
      </c>
      <c r="U2016" s="22"/>
      <c r="V2016" s="22"/>
      <c r="W2016" s="22">
        <v>6</v>
      </c>
      <c r="X2016" s="22"/>
      <c r="Y2016" s="22"/>
      <c r="Z2016" s="22"/>
      <c r="AA2016" s="22"/>
      <c r="AB2016" s="22"/>
    </row>
    <row r="2017" spans="1:28" x14ac:dyDescent="0.25">
      <c r="A2017" s="24">
        <v>41612</v>
      </c>
      <c r="B2017" s="22">
        <v>1</v>
      </c>
      <c r="C2017" s="22" t="s">
        <v>229</v>
      </c>
      <c r="D2017" s="22" t="s">
        <v>232</v>
      </c>
      <c r="E2017" s="22" t="s">
        <v>39</v>
      </c>
      <c r="F2017" s="22" t="s">
        <v>112</v>
      </c>
      <c r="G2017" s="25" t="s">
        <v>10</v>
      </c>
      <c r="H2017" s="22">
        <v>1</v>
      </c>
      <c r="I2017" s="22">
        <f t="shared" si="44"/>
        <v>0.05</v>
      </c>
      <c r="J2017" s="22">
        <v>39</v>
      </c>
      <c r="K2017" s="22"/>
      <c r="L2017" s="22"/>
      <c r="M2017" s="22"/>
      <c r="N2017" s="22"/>
      <c r="O2017" s="22"/>
      <c r="P2017" s="22"/>
      <c r="Q2017" s="22"/>
      <c r="R2017" s="22"/>
      <c r="S2017" s="22"/>
      <c r="T2017" s="22">
        <v>6</v>
      </c>
      <c r="U2017" s="22"/>
      <c r="V2017" s="22"/>
      <c r="W2017" s="22">
        <v>6</v>
      </c>
      <c r="X2017" s="22"/>
      <c r="Y2017" s="22"/>
      <c r="Z2017" s="22"/>
      <c r="AA2017" s="22"/>
      <c r="AB2017" s="22"/>
    </row>
    <row r="2018" spans="1:28" x14ac:dyDescent="0.25">
      <c r="A2018" s="24">
        <v>41612</v>
      </c>
      <c r="B2018" s="22">
        <v>1</v>
      </c>
      <c r="C2018" s="22" t="s">
        <v>229</v>
      </c>
      <c r="D2018" s="22" t="s">
        <v>232</v>
      </c>
      <c r="E2018" s="22" t="s">
        <v>39</v>
      </c>
      <c r="F2018" s="22" t="s">
        <v>112</v>
      </c>
      <c r="G2018" s="25" t="s">
        <v>10</v>
      </c>
      <c r="H2018" s="22">
        <v>1</v>
      </c>
      <c r="I2018" s="22">
        <f t="shared" si="44"/>
        <v>0.05</v>
      </c>
      <c r="J2018" s="22">
        <v>39</v>
      </c>
      <c r="K2018" s="22"/>
      <c r="L2018" s="22"/>
      <c r="M2018" s="22"/>
      <c r="N2018" s="22"/>
      <c r="O2018" s="22"/>
      <c r="P2018" s="22"/>
      <c r="Q2018" s="22"/>
      <c r="R2018" s="22"/>
      <c r="S2018" s="22"/>
      <c r="T2018" s="22">
        <v>6</v>
      </c>
      <c r="U2018" s="22"/>
      <c r="V2018" s="22"/>
      <c r="W2018" s="22">
        <v>6</v>
      </c>
      <c r="X2018" s="22"/>
      <c r="Y2018" s="22"/>
      <c r="Z2018" s="22"/>
      <c r="AA2018" s="22"/>
      <c r="AB2018" s="22"/>
    </row>
    <row r="2019" spans="1:28" x14ac:dyDescent="0.25">
      <c r="A2019" s="24">
        <v>41612</v>
      </c>
      <c r="B2019" s="22">
        <v>1</v>
      </c>
      <c r="C2019" s="22" t="s">
        <v>229</v>
      </c>
      <c r="D2019" s="22" t="s">
        <v>232</v>
      </c>
      <c r="E2019" s="22" t="s">
        <v>39</v>
      </c>
      <c r="F2019" s="22" t="s">
        <v>112</v>
      </c>
      <c r="G2019" s="25" t="s">
        <v>10</v>
      </c>
      <c r="H2019" s="22">
        <v>1</v>
      </c>
      <c r="I2019" s="22">
        <f t="shared" si="44"/>
        <v>0.05</v>
      </c>
      <c r="J2019" s="22">
        <v>39</v>
      </c>
      <c r="K2019" s="22"/>
      <c r="L2019" s="22"/>
      <c r="M2019" s="22"/>
      <c r="N2019" s="22"/>
      <c r="O2019" s="22"/>
      <c r="P2019" s="22"/>
      <c r="Q2019" s="22"/>
      <c r="R2019" s="22"/>
      <c r="S2019" s="22"/>
      <c r="T2019" s="22">
        <v>6</v>
      </c>
      <c r="U2019" s="22"/>
      <c r="V2019" s="22"/>
      <c r="W2019" s="22">
        <v>6</v>
      </c>
      <c r="X2019" s="22"/>
      <c r="Y2019" s="22"/>
      <c r="Z2019" s="22"/>
      <c r="AA2019" s="22"/>
      <c r="AB2019" s="22"/>
    </row>
    <row r="2020" spans="1:28" x14ac:dyDescent="0.25">
      <c r="A2020" s="24">
        <v>41612</v>
      </c>
      <c r="B2020" s="22">
        <v>1</v>
      </c>
      <c r="C2020" s="22" t="s">
        <v>229</v>
      </c>
      <c r="D2020" s="22" t="s">
        <v>232</v>
      </c>
      <c r="E2020" s="22" t="s">
        <v>39</v>
      </c>
      <c r="F2020" s="22" t="s">
        <v>112</v>
      </c>
      <c r="G2020" s="25" t="s">
        <v>10</v>
      </c>
      <c r="H2020" s="22">
        <v>1</v>
      </c>
      <c r="I2020" s="22">
        <f t="shared" si="44"/>
        <v>0.05</v>
      </c>
      <c r="J2020" s="22">
        <v>39</v>
      </c>
      <c r="K2020" s="22"/>
      <c r="L2020" s="22"/>
      <c r="M2020" s="22"/>
      <c r="N2020" s="22"/>
      <c r="O2020" s="22"/>
      <c r="P2020" s="22"/>
      <c r="Q2020" s="22"/>
      <c r="R2020" s="22"/>
      <c r="S2020" s="22"/>
      <c r="T2020" s="22">
        <v>7</v>
      </c>
      <c r="U2020" s="22"/>
      <c r="V2020" s="22"/>
      <c r="W2020" s="22">
        <v>7</v>
      </c>
      <c r="X2020" s="22"/>
      <c r="Y2020" s="22"/>
      <c r="Z2020" s="22"/>
      <c r="AA2020" s="22"/>
      <c r="AB2020" s="22"/>
    </row>
    <row r="2021" spans="1:28" x14ac:dyDescent="0.25">
      <c r="A2021" s="24">
        <v>41612</v>
      </c>
      <c r="B2021" s="22">
        <v>1</v>
      </c>
      <c r="C2021" s="22" t="s">
        <v>229</v>
      </c>
      <c r="D2021" s="22" t="s">
        <v>232</v>
      </c>
      <c r="E2021" s="22" t="s">
        <v>39</v>
      </c>
      <c r="F2021" s="22" t="s">
        <v>112</v>
      </c>
      <c r="G2021" s="25" t="s">
        <v>10</v>
      </c>
      <c r="H2021" s="22">
        <v>1</v>
      </c>
      <c r="I2021" s="22">
        <f t="shared" si="44"/>
        <v>0.05</v>
      </c>
      <c r="J2021" s="22">
        <v>39</v>
      </c>
      <c r="K2021" s="22"/>
      <c r="L2021" s="22"/>
      <c r="M2021" s="22"/>
      <c r="N2021" s="22"/>
      <c r="O2021" s="22"/>
      <c r="P2021" s="22"/>
      <c r="Q2021" s="22"/>
      <c r="R2021" s="22"/>
      <c r="S2021" s="22"/>
      <c r="T2021" s="22">
        <v>7</v>
      </c>
      <c r="U2021" s="22"/>
      <c r="V2021" s="22"/>
      <c r="W2021" s="22">
        <v>7</v>
      </c>
      <c r="X2021" s="22"/>
      <c r="Y2021" s="22"/>
      <c r="Z2021" s="22"/>
      <c r="AA2021" s="22"/>
      <c r="AB2021" s="22"/>
    </row>
    <row r="2022" spans="1:28" x14ac:dyDescent="0.25">
      <c r="A2022" s="24">
        <v>41612</v>
      </c>
      <c r="B2022" s="22">
        <v>1</v>
      </c>
      <c r="C2022" s="22" t="s">
        <v>229</v>
      </c>
      <c r="D2022" s="22" t="s">
        <v>232</v>
      </c>
      <c r="E2022" s="22" t="s">
        <v>39</v>
      </c>
      <c r="F2022" s="22" t="s">
        <v>112</v>
      </c>
      <c r="G2022" s="25" t="s">
        <v>10</v>
      </c>
      <c r="H2022" s="22">
        <v>1</v>
      </c>
      <c r="I2022" s="22">
        <f t="shared" si="44"/>
        <v>0.05</v>
      </c>
      <c r="J2022" s="22">
        <v>39</v>
      </c>
      <c r="K2022" s="22"/>
      <c r="L2022" s="22"/>
      <c r="M2022" s="22"/>
      <c r="N2022" s="22"/>
      <c r="O2022" s="22"/>
      <c r="P2022" s="22"/>
      <c r="Q2022" s="22"/>
      <c r="R2022" s="22"/>
      <c r="S2022" s="22"/>
      <c r="T2022" s="22">
        <v>7</v>
      </c>
      <c r="U2022" s="22"/>
      <c r="V2022" s="22"/>
      <c r="W2022" s="22">
        <v>7</v>
      </c>
      <c r="X2022" s="22"/>
      <c r="Y2022" s="22"/>
      <c r="Z2022" s="22"/>
      <c r="AA2022" s="22"/>
      <c r="AB2022" s="22"/>
    </row>
    <row r="2023" spans="1:28" x14ac:dyDescent="0.25">
      <c r="A2023" s="24">
        <v>41612</v>
      </c>
      <c r="B2023" s="22">
        <v>1</v>
      </c>
      <c r="C2023" s="22" t="s">
        <v>229</v>
      </c>
      <c r="D2023" s="22" t="s">
        <v>232</v>
      </c>
      <c r="E2023" s="22" t="s">
        <v>39</v>
      </c>
      <c r="F2023" s="22" t="s">
        <v>112</v>
      </c>
      <c r="G2023" s="25" t="s">
        <v>10</v>
      </c>
      <c r="H2023" s="22">
        <v>1</v>
      </c>
      <c r="I2023" s="22">
        <f t="shared" si="44"/>
        <v>0.05</v>
      </c>
      <c r="J2023" s="22">
        <v>39</v>
      </c>
      <c r="K2023" s="22"/>
      <c r="L2023" s="22"/>
      <c r="M2023" s="22"/>
      <c r="N2023" s="22"/>
      <c r="O2023" s="22"/>
      <c r="P2023" s="22"/>
      <c r="Q2023" s="22"/>
      <c r="R2023" s="22"/>
      <c r="S2023" s="22"/>
      <c r="T2023" s="22">
        <v>7</v>
      </c>
      <c r="U2023" s="22"/>
      <c r="V2023" s="22"/>
      <c r="W2023" s="22">
        <v>7</v>
      </c>
      <c r="X2023" s="22"/>
      <c r="Y2023" s="22"/>
      <c r="Z2023" s="22"/>
      <c r="AA2023" s="22"/>
      <c r="AB2023" s="22"/>
    </row>
    <row r="2024" spans="1:28" x14ac:dyDescent="0.25">
      <c r="A2024" s="24">
        <v>41612</v>
      </c>
      <c r="B2024" s="22">
        <v>1</v>
      </c>
      <c r="C2024" s="22" t="s">
        <v>229</v>
      </c>
      <c r="D2024" s="22" t="s">
        <v>232</v>
      </c>
      <c r="E2024" s="22" t="s">
        <v>39</v>
      </c>
      <c r="F2024" s="22" t="s">
        <v>112</v>
      </c>
      <c r="G2024" s="25" t="s">
        <v>10</v>
      </c>
      <c r="H2024" s="22">
        <v>1</v>
      </c>
      <c r="I2024" s="22">
        <f t="shared" si="44"/>
        <v>0.05</v>
      </c>
      <c r="J2024" s="22">
        <v>39</v>
      </c>
      <c r="K2024" s="22"/>
      <c r="L2024" s="22"/>
      <c r="M2024" s="22"/>
      <c r="N2024" s="22"/>
      <c r="O2024" s="22"/>
      <c r="P2024" s="22"/>
      <c r="Q2024" s="22"/>
      <c r="R2024" s="22"/>
      <c r="S2024" s="22"/>
      <c r="T2024" s="22">
        <v>8</v>
      </c>
      <c r="U2024" s="22"/>
      <c r="V2024" s="22"/>
      <c r="W2024" s="22">
        <v>8</v>
      </c>
      <c r="X2024" s="22"/>
      <c r="Y2024" s="22"/>
      <c r="Z2024" s="22"/>
      <c r="AA2024" s="22"/>
      <c r="AB2024" s="22"/>
    </row>
    <row r="2025" spans="1:28" x14ac:dyDescent="0.25">
      <c r="A2025" s="24">
        <v>41612</v>
      </c>
      <c r="B2025" s="22">
        <v>1</v>
      </c>
      <c r="C2025" s="22" t="s">
        <v>229</v>
      </c>
      <c r="D2025" s="22" t="s">
        <v>232</v>
      </c>
      <c r="E2025" s="22" t="s">
        <v>39</v>
      </c>
      <c r="F2025" s="22" t="s">
        <v>112</v>
      </c>
      <c r="G2025" s="25" t="s">
        <v>10</v>
      </c>
      <c r="H2025" s="22">
        <v>1</v>
      </c>
      <c r="I2025" s="22">
        <f t="shared" si="44"/>
        <v>0.05</v>
      </c>
      <c r="J2025" s="22">
        <v>39</v>
      </c>
      <c r="K2025" s="22"/>
      <c r="L2025" s="22"/>
      <c r="M2025" s="22"/>
      <c r="N2025" s="22"/>
      <c r="O2025" s="22"/>
      <c r="P2025" s="22"/>
      <c r="Q2025" s="22"/>
      <c r="R2025" s="22"/>
      <c r="S2025" s="22"/>
      <c r="T2025" s="22">
        <v>8</v>
      </c>
      <c r="U2025" s="22"/>
      <c r="V2025" s="22"/>
      <c r="W2025" s="22">
        <v>8</v>
      </c>
      <c r="X2025" s="22"/>
      <c r="Y2025" s="22"/>
      <c r="Z2025" s="22"/>
      <c r="AA2025" s="22"/>
      <c r="AB2025" s="22"/>
    </row>
    <row r="2026" spans="1:28" x14ac:dyDescent="0.25">
      <c r="A2026" s="24">
        <v>41612</v>
      </c>
      <c r="B2026" s="22">
        <v>1</v>
      </c>
      <c r="C2026" s="22" t="s">
        <v>229</v>
      </c>
      <c r="D2026" s="22" t="s">
        <v>232</v>
      </c>
      <c r="E2026" s="22" t="s">
        <v>39</v>
      </c>
      <c r="F2026" s="22" t="s">
        <v>112</v>
      </c>
      <c r="G2026" s="25" t="s">
        <v>10</v>
      </c>
      <c r="H2026" s="22">
        <v>1</v>
      </c>
      <c r="I2026" s="22">
        <f t="shared" si="44"/>
        <v>0.05</v>
      </c>
      <c r="J2026" s="22">
        <v>39</v>
      </c>
      <c r="K2026" s="22"/>
      <c r="L2026" s="22"/>
      <c r="M2026" s="22"/>
      <c r="N2026" s="22"/>
      <c r="O2026" s="22"/>
      <c r="P2026" s="22"/>
      <c r="Q2026" s="22"/>
      <c r="R2026" s="22"/>
      <c r="S2026" s="22"/>
      <c r="T2026" s="22">
        <v>8</v>
      </c>
      <c r="U2026" s="22"/>
      <c r="V2026" s="22"/>
      <c r="W2026" s="22">
        <v>8</v>
      </c>
      <c r="X2026" s="22"/>
      <c r="Y2026" s="22"/>
      <c r="Z2026" s="22"/>
      <c r="AA2026" s="22"/>
      <c r="AB2026" s="22"/>
    </row>
    <row r="2027" spans="1:28" x14ac:dyDescent="0.25">
      <c r="A2027" s="24">
        <v>41612</v>
      </c>
      <c r="B2027" s="22">
        <v>1</v>
      </c>
      <c r="C2027" s="22" t="s">
        <v>229</v>
      </c>
      <c r="D2027" s="22" t="s">
        <v>232</v>
      </c>
      <c r="E2027" s="22" t="s">
        <v>39</v>
      </c>
      <c r="F2027" s="22" t="s">
        <v>112</v>
      </c>
      <c r="G2027" s="25" t="s">
        <v>10</v>
      </c>
      <c r="H2027" s="22">
        <v>1</v>
      </c>
      <c r="I2027" s="22">
        <f t="shared" si="44"/>
        <v>0.05</v>
      </c>
      <c r="J2027" s="22">
        <v>39</v>
      </c>
      <c r="K2027" s="22"/>
      <c r="L2027" s="22"/>
      <c r="M2027" s="22"/>
      <c r="N2027" s="22"/>
      <c r="O2027" s="22"/>
      <c r="P2027" s="22"/>
      <c r="Q2027" s="22"/>
      <c r="R2027" s="22"/>
      <c r="S2027" s="22"/>
      <c r="T2027" s="22">
        <v>10</v>
      </c>
      <c r="U2027" s="22"/>
      <c r="V2027" s="22"/>
      <c r="W2027" s="22">
        <v>10</v>
      </c>
      <c r="X2027" s="22"/>
      <c r="Y2027" s="22"/>
      <c r="Z2027" s="22"/>
      <c r="AA2027" s="22"/>
      <c r="AB2027" s="22"/>
    </row>
    <row r="2028" spans="1:28" x14ac:dyDescent="0.25">
      <c r="A2028" s="24">
        <v>41612</v>
      </c>
      <c r="B2028" s="22">
        <v>1</v>
      </c>
      <c r="C2028" s="22" t="s">
        <v>229</v>
      </c>
      <c r="D2028" s="22" t="s">
        <v>232</v>
      </c>
      <c r="E2028" s="22" t="s">
        <v>39</v>
      </c>
      <c r="F2028" s="22" t="s">
        <v>112</v>
      </c>
      <c r="G2028" s="25" t="s">
        <v>10</v>
      </c>
      <c r="H2028" s="22">
        <v>1</v>
      </c>
      <c r="I2028" s="22">
        <f t="shared" si="44"/>
        <v>0.05</v>
      </c>
      <c r="J2028" s="22">
        <v>39</v>
      </c>
      <c r="K2028" s="22"/>
      <c r="L2028" s="22"/>
      <c r="M2028" s="22"/>
      <c r="N2028" s="22"/>
      <c r="O2028" s="22"/>
      <c r="P2028" s="22"/>
      <c r="Q2028" s="22"/>
      <c r="R2028" s="22"/>
      <c r="S2028" s="22"/>
      <c r="T2028" s="22">
        <v>10</v>
      </c>
      <c r="U2028" s="22"/>
      <c r="V2028" s="22"/>
      <c r="W2028" s="22">
        <v>10</v>
      </c>
      <c r="X2028" s="22"/>
      <c r="Y2028" s="22"/>
      <c r="Z2028" s="22"/>
      <c r="AA2028" s="22"/>
      <c r="AB2028" s="22"/>
    </row>
    <row r="2029" spans="1:28" x14ac:dyDescent="0.25">
      <c r="A2029" s="24">
        <v>41612</v>
      </c>
      <c r="B2029" s="22">
        <v>1</v>
      </c>
      <c r="C2029" s="22" t="s">
        <v>229</v>
      </c>
      <c r="D2029" s="22" t="s">
        <v>232</v>
      </c>
      <c r="E2029" s="22" t="s">
        <v>39</v>
      </c>
      <c r="F2029" s="22" t="s">
        <v>112</v>
      </c>
      <c r="G2029" s="25" t="s">
        <v>10</v>
      </c>
      <c r="H2029" s="22">
        <v>1</v>
      </c>
      <c r="I2029" s="22">
        <f t="shared" si="44"/>
        <v>0.05</v>
      </c>
      <c r="J2029" s="22">
        <v>39</v>
      </c>
      <c r="K2029" s="22"/>
      <c r="L2029" s="22"/>
      <c r="M2029" s="22"/>
      <c r="N2029" s="22"/>
      <c r="O2029" s="22"/>
      <c r="P2029" s="22"/>
      <c r="Q2029" s="22"/>
      <c r="R2029" s="22"/>
      <c r="S2029" s="22"/>
      <c r="T2029" s="22">
        <v>4</v>
      </c>
      <c r="U2029" s="22"/>
      <c r="V2029" s="22"/>
      <c r="W2029" s="22">
        <v>4</v>
      </c>
      <c r="X2029" s="22"/>
      <c r="Y2029" s="22"/>
      <c r="Z2029" s="22"/>
      <c r="AA2029" s="22"/>
      <c r="AB2029" s="22"/>
    </row>
    <row r="2030" spans="1:28" x14ac:dyDescent="0.25">
      <c r="A2030" s="24">
        <v>41612</v>
      </c>
      <c r="B2030" s="22">
        <v>1</v>
      </c>
      <c r="C2030" s="22" t="s">
        <v>229</v>
      </c>
      <c r="D2030" s="22" t="s">
        <v>232</v>
      </c>
      <c r="E2030" s="22" t="s">
        <v>39</v>
      </c>
      <c r="F2030" s="22" t="s">
        <v>112</v>
      </c>
      <c r="G2030" s="25" t="s">
        <v>10</v>
      </c>
      <c r="H2030" s="22">
        <v>1</v>
      </c>
      <c r="I2030" s="22">
        <f t="shared" si="44"/>
        <v>0.05</v>
      </c>
      <c r="J2030" s="22">
        <v>39</v>
      </c>
      <c r="K2030" s="22"/>
      <c r="L2030" s="22"/>
      <c r="M2030" s="22"/>
      <c r="N2030" s="22"/>
      <c r="O2030" s="22"/>
      <c r="P2030" s="22"/>
      <c r="Q2030" s="22"/>
      <c r="R2030" s="22"/>
      <c r="S2030" s="22"/>
      <c r="T2030" s="22">
        <v>4</v>
      </c>
      <c r="U2030" s="22"/>
      <c r="V2030" s="22"/>
      <c r="W2030" s="22">
        <v>4</v>
      </c>
      <c r="X2030" s="22"/>
      <c r="Y2030" s="22"/>
      <c r="Z2030" s="22"/>
      <c r="AA2030" s="22"/>
      <c r="AB2030" s="22"/>
    </row>
    <row r="2031" spans="1:28" x14ac:dyDescent="0.25">
      <c r="A2031" s="24">
        <v>41612</v>
      </c>
      <c r="B2031" s="22">
        <v>1</v>
      </c>
      <c r="C2031" s="22" t="s">
        <v>229</v>
      </c>
      <c r="D2031" s="22" t="s">
        <v>232</v>
      </c>
      <c r="E2031" s="22" t="s">
        <v>39</v>
      </c>
      <c r="F2031" s="22" t="s">
        <v>112</v>
      </c>
      <c r="G2031" s="25" t="s">
        <v>10</v>
      </c>
      <c r="H2031" s="22">
        <v>1</v>
      </c>
      <c r="I2031" s="22">
        <f t="shared" si="44"/>
        <v>0.05</v>
      </c>
      <c r="J2031" s="22">
        <v>39</v>
      </c>
      <c r="K2031" s="22"/>
      <c r="L2031" s="22"/>
      <c r="M2031" s="22"/>
      <c r="N2031" s="22"/>
      <c r="O2031" s="22"/>
      <c r="P2031" s="22"/>
      <c r="Q2031" s="22"/>
      <c r="R2031" s="22"/>
      <c r="S2031" s="22"/>
      <c r="T2031" s="22">
        <v>4</v>
      </c>
      <c r="U2031" s="22"/>
      <c r="V2031" s="22"/>
      <c r="W2031" s="22">
        <v>4</v>
      </c>
      <c r="X2031" s="22"/>
      <c r="Y2031" s="22"/>
      <c r="Z2031" s="22"/>
      <c r="AA2031" s="22"/>
      <c r="AB2031" s="22"/>
    </row>
    <row r="2032" spans="1:28" x14ac:dyDescent="0.25">
      <c r="A2032" s="24">
        <v>41612</v>
      </c>
      <c r="B2032" s="22">
        <v>1</v>
      </c>
      <c r="C2032" s="22" t="s">
        <v>229</v>
      </c>
      <c r="D2032" s="22" t="s">
        <v>232</v>
      </c>
      <c r="E2032" s="22" t="s">
        <v>39</v>
      </c>
      <c r="F2032" s="22" t="s">
        <v>112</v>
      </c>
      <c r="G2032" s="25" t="s">
        <v>10</v>
      </c>
      <c r="H2032" s="22">
        <v>1</v>
      </c>
      <c r="I2032" s="22">
        <f t="shared" si="44"/>
        <v>0.05</v>
      </c>
      <c r="J2032" s="22">
        <v>39</v>
      </c>
      <c r="K2032" s="22"/>
      <c r="L2032" s="22"/>
      <c r="M2032" s="22"/>
      <c r="N2032" s="22"/>
      <c r="O2032" s="22"/>
      <c r="P2032" s="22"/>
      <c r="Q2032" s="22"/>
      <c r="R2032" s="22"/>
      <c r="S2032" s="22"/>
      <c r="T2032" s="22">
        <v>4</v>
      </c>
      <c r="U2032" s="22"/>
      <c r="V2032" s="22"/>
      <c r="W2032" s="22">
        <v>4</v>
      </c>
      <c r="X2032" s="22"/>
      <c r="Y2032" s="22"/>
      <c r="Z2032" s="22"/>
      <c r="AA2032" s="22"/>
      <c r="AB2032" s="22"/>
    </row>
    <row r="2033" spans="1:28" x14ac:dyDescent="0.25">
      <c r="A2033" s="24">
        <v>41612</v>
      </c>
      <c r="B2033" s="22">
        <v>1</v>
      </c>
      <c r="C2033" s="22" t="s">
        <v>229</v>
      </c>
      <c r="D2033" s="22" t="s">
        <v>232</v>
      </c>
      <c r="E2033" s="22" t="s">
        <v>39</v>
      </c>
      <c r="F2033" s="22" t="s">
        <v>112</v>
      </c>
      <c r="G2033" s="25" t="s">
        <v>10</v>
      </c>
      <c r="H2033" s="22">
        <v>1</v>
      </c>
      <c r="I2033" s="22">
        <f t="shared" si="44"/>
        <v>0.05</v>
      </c>
      <c r="J2033" s="22">
        <v>39</v>
      </c>
      <c r="K2033" s="22"/>
      <c r="L2033" s="22"/>
      <c r="M2033" s="22"/>
      <c r="N2033" s="22"/>
      <c r="O2033" s="22"/>
      <c r="P2033" s="22"/>
      <c r="Q2033" s="22"/>
      <c r="R2033" s="22"/>
      <c r="S2033" s="22"/>
      <c r="T2033" s="22">
        <v>4</v>
      </c>
      <c r="U2033" s="22"/>
      <c r="V2033" s="22"/>
      <c r="W2033" s="22">
        <v>4</v>
      </c>
      <c r="X2033" s="22"/>
      <c r="Y2033" s="22"/>
      <c r="Z2033" s="22"/>
      <c r="AA2033" s="22"/>
      <c r="AB2033" s="22"/>
    </row>
    <row r="2034" spans="1:28" x14ac:dyDescent="0.25">
      <c r="A2034" s="24">
        <v>41612</v>
      </c>
      <c r="B2034" s="22">
        <v>1</v>
      </c>
      <c r="C2034" s="22" t="s">
        <v>229</v>
      </c>
      <c r="D2034" s="22" t="s">
        <v>232</v>
      </c>
      <c r="E2034" s="22" t="s">
        <v>39</v>
      </c>
      <c r="F2034" s="22" t="s">
        <v>112</v>
      </c>
      <c r="G2034" s="25" t="s">
        <v>10</v>
      </c>
      <c r="H2034" s="22">
        <v>1</v>
      </c>
      <c r="I2034" s="22">
        <f t="shared" si="44"/>
        <v>0.05</v>
      </c>
      <c r="J2034" s="22">
        <v>39</v>
      </c>
      <c r="K2034" s="22"/>
      <c r="L2034" s="22"/>
      <c r="M2034" s="22"/>
      <c r="N2034" s="22"/>
      <c r="O2034" s="22"/>
      <c r="P2034" s="22"/>
      <c r="Q2034" s="22"/>
      <c r="R2034" s="22"/>
      <c r="S2034" s="22"/>
      <c r="T2034" s="22">
        <v>13</v>
      </c>
      <c r="U2034" s="22"/>
      <c r="V2034" s="22"/>
      <c r="W2034" s="22">
        <v>13</v>
      </c>
      <c r="X2034" s="22"/>
      <c r="Y2034" s="22"/>
      <c r="Z2034" s="22"/>
      <c r="AA2034" s="22"/>
      <c r="AB2034" s="22"/>
    </row>
    <row r="2035" spans="1:28" x14ac:dyDescent="0.25">
      <c r="A2035" s="24">
        <v>41612</v>
      </c>
      <c r="B2035" s="22">
        <v>1</v>
      </c>
      <c r="C2035" s="22" t="s">
        <v>229</v>
      </c>
      <c r="D2035" s="22" t="s">
        <v>232</v>
      </c>
      <c r="E2035" s="22" t="s">
        <v>39</v>
      </c>
      <c r="F2035" s="22" t="s">
        <v>112</v>
      </c>
      <c r="G2035" s="25" t="s">
        <v>10</v>
      </c>
      <c r="H2035" s="22">
        <v>1</v>
      </c>
      <c r="I2035" s="22">
        <f t="shared" si="44"/>
        <v>0.05</v>
      </c>
      <c r="J2035" s="22">
        <v>39</v>
      </c>
      <c r="K2035" s="22"/>
      <c r="L2035" s="22"/>
      <c r="M2035" s="22"/>
      <c r="N2035" s="22"/>
      <c r="O2035" s="22"/>
      <c r="P2035" s="22"/>
      <c r="Q2035" s="22"/>
      <c r="R2035" s="22"/>
      <c r="S2035" s="22"/>
      <c r="T2035" s="22">
        <v>15</v>
      </c>
      <c r="U2035" s="22"/>
      <c r="V2035" s="22"/>
      <c r="W2035" s="22">
        <v>15</v>
      </c>
      <c r="X2035" s="22"/>
      <c r="Y2035" s="22"/>
      <c r="Z2035" s="22"/>
      <c r="AA2035" s="22"/>
      <c r="AB2035" s="22"/>
    </row>
    <row r="2036" spans="1:28" x14ac:dyDescent="0.25">
      <c r="A2036" s="24">
        <v>41612</v>
      </c>
      <c r="B2036" s="22">
        <v>1</v>
      </c>
      <c r="C2036" s="22" t="s">
        <v>229</v>
      </c>
      <c r="D2036" s="22" t="s">
        <v>232</v>
      </c>
      <c r="E2036" s="22" t="s">
        <v>39</v>
      </c>
      <c r="F2036" s="22" t="s">
        <v>112</v>
      </c>
      <c r="G2036" s="25" t="s">
        <v>10</v>
      </c>
      <c r="H2036" s="22">
        <v>1</v>
      </c>
      <c r="I2036" s="22">
        <f t="shared" si="44"/>
        <v>0.05</v>
      </c>
      <c r="J2036" s="22">
        <v>39</v>
      </c>
      <c r="K2036" s="22"/>
      <c r="L2036" s="22"/>
      <c r="M2036" s="22"/>
      <c r="N2036" s="22"/>
      <c r="O2036" s="22"/>
      <c r="P2036" s="22"/>
      <c r="Q2036" s="22"/>
      <c r="R2036" s="22"/>
      <c r="S2036" s="22"/>
      <c r="T2036" s="22">
        <v>15</v>
      </c>
      <c r="U2036" s="22"/>
      <c r="V2036" s="22"/>
      <c r="W2036" s="22">
        <v>15</v>
      </c>
      <c r="X2036" s="22"/>
      <c r="Y2036" s="22"/>
      <c r="Z2036" s="22"/>
      <c r="AA2036" s="22"/>
      <c r="AB2036" s="22"/>
    </row>
    <row r="2037" spans="1:28" x14ac:dyDescent="0.25">
      <c r="A2037" s="24">
        <v>41612</v>
      </c>
      <c r="B2037" s="22">
        <v>1</v>
      </c>
      <c r="C2037" s="22" t="s">
        <v>229</v>
      </c>
      <c r="D2037" s="22" t="s">
        <v>232</v>
      </c>
      <c r="E2037" s="22" t="s">
        <v>39</v>
      </c>
      <c r="F2037" s="22" t="s">
        <v>112</v>
      </c>
      <c r="G2037" s="25" t="s">
        <v>10</v>
      </c>
      <c r="H2037" s="22">
        <v>1</v>
      </c>
      <c r="I2037" s="22">
        <f t="shared" si="44"/>
        <v>0.05</v>
      </c>
      <c r="J2037" s="22">
        <v>39</v>
      </c>
      <c r="K2037" s="22"/>
      <c r="L2037" s="22"/>
      <c r="M2037" s="22"/>
      <c r="N2037" s="22"/>
      <c r="O2037" s="22"/>
      <c r="P2037" s="22"/>
      <c r="Q2037" s="22"/>
      <c r="R2037" s="22"/>
      <c r="S2037" s="22"/>
      <c r="T2037" s="22">
        <v>15</v>
      </c>
      <c r="U2037" s="22"/>
      <c r="V2037" s="22"/>
      <c r="W2037" s="22">
        <v>15</v>
      </c>
      <c r="X2037" s="22"/>
      <c r="Y2037" s="22"/>
      <c r="Z2037" s="22"/>
      <c r="AA2037" s="22"/>
      <c r="AB2037" s="22"/>
    </row>
    <row r="2038" spans="1:28" x14ac:dyDescent="0.25">
      <c r="A2038" s="24">
        <v>41612</v>
      </c>
      <c r="B2038" s="22">
        <v>1</v>
      </c>
      <c r="C2038" s="22" t="s">
        <v>229</v>
      </c>
      <c r="D2038" s="22" t="s">
        <v>232</v>
      </c>
      <c r="E2038" s="22" t="s">
        <v>39</v>
      </c>
      <c r="F2038" s="22" t="s">
        <v>112</v>
      </c>
      <c r="G2038" s="25" t="s">
        <v>10</v>
      </c>
      <c r="H2038" s="22">
        <v>1</v>
      </c>
      <c r="I2038" s="22">
        <f t="shared" si="44"/>
        <v>0.05</v>
      </c>
      <c r="J2038" s="22">
        <v>39</v>
      </c>
      <c r="K2038" s="22"/>
      <c r="L2038" s="22"/>
      <c r="M2038" s="22"/>
      <c r="N2038" s="22"/>
      <c r="O2038" s="22"/>
      <c r="P2038" s="22"/>
      <c r="Q2038" s="22"/>
      <c r="R2038" s="22"/>
      <c r="S2038" s="22"/>
      <c r="T2038" s="22">
        <v>15</v>
      </c>
      <c r="U2038" s="22"/>
      <c r="V2038" s="22"/>
      <c r="W2038" s="22">
        <v>15</v>
      </c>
      <c r="X2038" s="22"/>
      <c r="Y2038" s="22"/>
      <c r="Z2038" s="22"/>
      <c r="AA2038" s="22"/>
      <c r="AB2038" s="22"/>
    </row>
    <row r="2039" spans="1:28" x14ac:dyDescent="0.25">
      <c r="A2039" s="24">
        <v>41612</v>
      </c>
      <c r="B2039" s="22">
        <v>1</v>
      </c>
      <c r="C2039" s="22" t="s">
        <v>229</v>
      </c>
      <c r="D2039" s="22" t="s">
        <v>232</v>
      </c>
      <c r="E2039" s="22" t="s">
        <v>39</v>
      </c>
      <c r="F2039" s="22" t="s">
        <v>112</v>
      </c>
      <c r="G2039" s="25" t="s">
        <v>10</v>
      </c>
      <c r="H2039" s="22">
        <v>1</v>
      </c>
      <c r="I2039" s="22">
        <f t="shared" si="44"/>
        <v>0.05</v>
      </c>
      <c r="J2039" s="22">
        <v>39</v>
      </c>
      <c r="K2039" s="22"/>
      <c r="L2039" s="22"/>
      <c r="M2039" s="22"/>
      <c r="N2039" s="22"/>
      <c r="O2039" s="22"/>
      <c r="P2039" s="22"/>
      <c r="Q2039" s="22"/>
      <c r="R2039" s="22"/>
      <c r="S2039" s="22"/>
      <c r="T2039" s="22">
        <v>9</v>
      </c>
      <c r="U2039" s="22"/>
      <c r="V2039" s="22"/>
      <c r="W2039" s="22">
        <v>9</v>
      </c>
      <c r="X2039" s="22"/>
      <c r="Y2039" s="22"/>
      <c r="Z2039" s="22"/>
      <c r="AA2039" s="22"/>
      <c r="AB2039" s="22"/>
    </row>
    <row r="2040" spans="1:28" x14ac:dyDescent="0.25">
      <c r="A2040" s="24">
        <v>41612</v>
      </c>
      <c r="B2040" s="22">
        <v>1</v>
      </c>
      <c r="C2040" s="22" t="s">
        <v>229</v>
      </c>
      <c r="D2040" s="22" t="s">
        <v>232</v>
      </c>
      <c r="E2040" s="22" t="s">
        <v>39</v>
      </c>
      <c r="F2040" s="22" t="s">
        <v>112</v>
      </c>
      <c r="G2040" s="25" t="s">
        <v>10</v>
      </c>
      <c r="H2040" s="22">
        <v>1</v>
      </c>
      <c r="I2040" s="22">
        <f t="shared" si="44"/>
        <v>0.05</v>
      </c>
      <c r="J2040" s="22">
        <v>39</v>
      </c>
      <c r="K2040" s="22"/>
      <c r="L2040" s="22"/>
      <c r="M2040" s="22"/>
      <c r="N2040" s="22"/>
      <c r="O2040" s="22"/>
      <c r="P2040" s="22"/>
      <c r="Q2040" s="22"/>
      <c r="R2040" s="22"/>
      <c r="S2040" s="22"/>
      <c r="T2040" s="22">
        <v>20</v>
      </c>
      <c r="U2040" s="22"/>
      <c r="V2040" s="22"/>
      <c r="W2040" s="22">
        <v>20</v>
      </c>
      <c r="X2040" s="22"/>
      <c r="Y2040" s="22"/>
      <c r="Z2040" s="22"/>
      <c r="AA2040" s="22"/>
      <c r="AB2040" s="22"/>
    </row>
    <row r="2041" spans="1:28" x14ac:dyDescent="0.25">
      <c r="A2041" s="24">
        <v>41612</v>
      </c>
      <c r="B2041" s="22">
        <v>1</v>
      </c>
      <c r="C2041" s="22" t="s">
        <v>229</v>
      </c>
      <c r="D2041" s="22" t="s">
        <v>232</v>
      </c>
      <c r="E2041" s="22" t="s">
        <v>39</v>
      </c>
      <c r="F2041" s="22" t="s">
        <v>112</v>
      </c>
      <c r="G2041" s="25" t="s">
        <v>10</v>
      </c>
      <c r="H2041" s="22">
        <v>1</v>
      </c>
      <c r="I2041" s="22">
        <f t="shared" si="44"/>
        <v>0.05</v>
      </c>
      <c r="J2041" s="22">
        <v>39</v>
      </c>
      <c r="K2041" s="22"/>
      <c r="L2041" s="22"/>
      <c r="M2041" s="22"/>
      <c r="N2041" s="22"/>
      <c r="O2041" s="22"/>
      <c r="P2041" s="22"/>
      <c r="Q2041" s="22"/>
      <c r="R2041" s="22"/>
      <c r="S2041" s="22"/>
      <c r="T2041" s="22">
        <v>18</v>
      </c>
      <c r="U2041" s="22"/>
      <c r="V2041" s="22"/>
      <c r="W2041" s="22">
        <v>18</v>
      </c>
      <c r="X2041" s="22"/>
      <c r="Y2041" s="22"/>
      <c r="Z2041" s="22"/>
      <c r="AA2041" s="22"/>
      <c r="AB2041" s="22"/>
    </row>
    <row r="2042" spans="1:28" x14ac:dyDescent="0.25">
      <c r="A2042" s="24">
        <v>41612</v>
      </c>
      <c r="B2042" s="22">
        <v>1</v>
      </c>
      <c r="C2042" s="22" t="s">
        <v>229</v>
      </c>
      <c r="D2042" s="22" t="s">
        <v>232</v>
      </c>
      <c r="E2042" s="22" t="s">
        <v>39</v>
      </c>
      <c r="F2042" s="22" t="s">
        <v>112</v>
      </c>
      <c r="G2042" s="25" t="s">
        <v>10</v>
      </c>
      <c r="H2042" s="22">
        <v>1</v>
      </c>
      <c r="I2042" s="22">
        <f t="shared" si="44"/>
        <v>0.05</v>
      </c>
      <c r="J2042" s="22">
        <v>39</v>
      </c>
      <c r="K2042" s="22"/>
      <c r="L2042" s="22"/>
      <c r="M2042" s="22"/>
      <c r="N2042" s="22"/>
      <c r="O2042" s="22"/>
      <c r="P2042" s="22"/>
      <c r="Q2042" s="22"/>
      <c r="R2042" s="22"/>
      <c r="S2042" s="22"/>
      <c r="T2042" s="22">
        <v>11</v>
      </c>
      <c r="U2042" s="22"/>
      <c r="V2042" s="22"/>
      <c r="W2042" s="22">
        <v>11</v>
      </c>
      <c r="X2042" s="22"/>
      <c r="Y2042" s="22"/>
      <c r="Z2042" s="22"/>
      <c r="AA2042" s="22"/>
      <c r="AB2042" s="22"/>
    </row>
    <row r="2043" spans="1:28" x14ac:dyDescent="0.25">
      <c r="A2043" s="24">
        <v>41612</v>
      </c>
      <c r="B2043" s="22">
        <v>1</v>
      </c>
      <c r="C2043" s="22" t="s">
        <v>229</v>
      </c>
      <c r="D2043" s="22" t="s">
        <v>232</v>
      </c>
      <c r="E2043" s="22" t="s">
        <v>39</v>
      </c>
      <c r="F2043" s="22" t="s">
        <v>112</v>
      </c>
      <c r="G2043" s="25" t="s">
        <v>10</v>
      </c>
      <c r="H2043" s="22">
        <v>1</v>
      </c>
      <c r="I2043" s="22">
        <f t="shared" si="44"/>
        <v>0.05</v>
      </c>
      <c r="J2043" s="22">
        <v>39</v>
      </c>
      <c r="K2043" s="22"/>
      <c r="L2043" s="22"/>
      <c r="M2043" s="22"/>
      <c r="N2043" s="22"/>
      <c r="O2043" s="22"/>
      <c r="P2043" s="22"/>
      <c r="Q2043" s="22"/>
      <c r="R2043" s="22"/>
      <c r="S2043" s="22"/>
      <c r="T2043" s="22">
        <v>77</v>
      </c>
      <c r="U2043" s="22"/>
      <c r="V2043" s="22"/>
      <c r="W2043" s="22">
        <v>77</v>
      </c>
      <c r="X2043" s="22"/>
      <c r="Y2043" s="22"/>
      <c r="Z2043" s="22"/>
      <c r="AA2043" s="22"/>
      <c r="AB2043" s="22"/>
    </row>
    <row r="2044" spans="1:28" x14ac:dyDescent="0.25">
      <c r="A2044" s="24">
        <v>41612</v>
      </c>
      <c r="B2044" s="22">
        <v>1</v>
      </c>
      <c r="C2044" s="22" t="s">
        <v>229</v>
      </c>
      <c r="D2044" s="22" t="s">
        <v>232</v>
      </c>
      <c r="E2044" s="22" t="s">
        <v>39</v>
      </c>
      <c r="F2044" s="22" t="s">
        <v>112</v>
      </c>
      <c r="G2044" s="25" t="s">
        <v>3</v>
      </c>
      <c r="H2044" s="22">
        <v>1</v>
      </c>
      <c r="I2044" s="22">
        <f t="shared" si="44"/>
        <v>0.05</v>
      </c>
      <c r="J2044" s="22">
        <v>39</v>
      </c>
      <c r="K2044" s="22"/>
      <c r="L2044" s="22"/>
      <c r="M2044" s="22"/>
      <c r="N2044" s="22"/>
      <c r="O2044" s="22"/>
      <c r="P2044" s="22"/>
      <c r="Q2044" s="22"/>
      <c r="R2044" s="22"/>
      <c r="S2044" s="22"/>
      <c r="T2044" s="22">
        <v>7</v>
      </c>
      <c r="U2044" s="22"/>
      <c r="V2044" s="22"/>
      <c r="W2044" s="22">
        <v>7</v>
      </c>
      <c r="X2044" s="22"/>
      <c r="Y2044" s="22"/>
      <c r="Z2044" s="22"/>
      <c r="AA2044" s="22"/>
      <c r="AB2044" s="22"/>
    </row>
    <row r="2045" spans="1:28" x14ac:dyDescent="0.25">
      <c r="A2045" s="24">
        <v>41612</v>
      </c>
      <c r="B2045" s="22">
        <v>1</v>
      </c>
      <c r="C2045" s="22" t="s">
        <v>229</v>
      </c>
      <c r="D2045" s="22" t="s">
        <v>232</v>
      </c>
      <c r="E2045" s="22" t="s">
        <v>39</v>
      </c>
      <c r="F2045" s="22" t="s">
        <v>112</v>
      </c>
      <c r="G2045" s="25" t="s">
        <v>3</v>
      </c>
      <c r="H2045" s="22">
        <v>1</v>
      </c>
      <c r="I2045" s="22">
        <f t="shared" si="44"/>
        <v>0.05</v>
      </c>
      <c r="J2045" s="22">
        <v>39</v>
      </c>
      <c r="K2045" s="22"/>
      <c r="L2045" s="22"/>
      <c r="M2045" s="22"/>
      <c r="N2045" s="22"/>
      <c r="O2045" s="22"/>
      <c r="P2045" s="22"/>
      <c r="Q2045" s="22"/>
      <c r="R2045" s="22"/>
      <c r="S2045" s="22"/>
      <c r="T2045" s="22">
        <v>8</v>
      </c>
      <c r="U2045" s="22"/>
      <c r="V2045" s="22"/>
      <c r="W2045" s="22">
        <v>8</v>
      </c>
      <c r="X2045" s="22"/>
      <c r="Y2045" s="22"/>
      <c r="Z2045" s="22"/>
      <c r="AA2045" s="22"/>
      <c r="AB2045" s="22"/>
    </row>
    <row r="2046" spans="1:28" x14ac:dyDescent="0.25">
      <c r="A2046" s="24">
        <v>41612</v>
      </c>
      <c r="B2046" s="22">
        <v>1</v>
      </c>
      <c r="C2046" s="22" t="s">
        <v>229</v>
      </c>
      <c r="D2046" s="22" t="s">
        <v>232</v>
      </c>
      <c r="E2046" s="22" t="s">
        <v>39</v>
      </c>
      <c r="F2046" s="22" t="s">
        <v>112</v>
      </c>
      <c r="G2046" s="25" t="s">
        <v>16</v>
      </c>
      <c r="H2046" s="22">
        <v>1</v>
      </c>
      <c r="I2046" s="22">
        <f t="shared" si="44"/>
        <v>0.05</v>
      </c>
      <c r="J2046" s="22">
        <v>39</v>
      </c>
      <c r="K2046" s="22"/>
      <c r="L2046" s="22"/>
      <c r="M2046" s="22"/>
      <c r="N2046" s="22"/>
      <c r="O2046" s="22"/>
      <c r="P2046" s="22"/>
      <c r="Q2046" s="22"/>
      <c r="R2046" s="22"/>
      <c r="S2046" s="22"/>
      <c r="T2046" s="22">
        <v>15</v>
      </c>
      <c r="U2046" s="22"/>
      <c r="V2046" s="22"/>
      <c r="W2046" s="22">
        <v>15</v>
      </c>
      <c r="X2046" s="22"/>
      <c r="Y2046" s="22"/>
      <c r="Z2046" s="22"/>
      <c r="AA2046" s="22"/>
      <c r="AB2046" s="22"/>
    </row>
    <row r="2047" spans="1:28" x14ac:dyDescent="0.25">
      <c r="A2047" s="24">
        <v>41612</v>
      </c>
      <c r="B2047" s="22">
        <v>1</v>
      </c>
      <c r="C2047" s="22" t="s">
        <v>229</v>
      </c>
      <c r="D2047" s="22" t="s">
        <v>232</v>
      </c>
      <c r="E2047" s="22" t="s">
        <v>39</v>
      </c>
      <c r="F2047" s="22" t="s">
        <v>112</v>
      </c>
      <c r="G2047" s="25" t="s">
        <v>16</v>
      </c>
      <c r="H2047" s="22">
        <v>1</v>
      </c>
      <c r="I2047" s="22">
        <f t="shared" si="44"/>
        <v>0.05</v>
      </c>
      <c r="J2047" s="22">
        <v>39</v>
      </c>
      <c r="K2047" s="22"/>
      <c r="L2047" s="22"/>
      <c r="M2047" s="22"/>
      <c r="N2047" s="22"/>
      <c r="O2047" s="22"/>
      <c r="P2047" s="22"/>
      <c r="Q2047" s="22"/>
      <c r="R2047" s="22"/>
      <c r="S2047" s="22"/>
      <c r="T2047" s="22">
        <v>6</v>
      </c>
      <c r="U2047" s="22"/>
      <c r="V2047" s="22"/>
      <c r="W2047" s="22">
        <v>6</v>
      </c>
      <c r="X2047" s="22"/>
      <c r="Y2047" s="22"/>
      <c r="Z2047" s="22"/>
      <c r="AA2047" s="22"/>
      <c r="AB2047" s="22"/>
    </row>
    <row r="2048" spans="1:28" x14ac:dyDescent="0.25">
      <c r="A2048" s="24">
        <v>41612</v>
      </c>
      <c r="B2048" s="22">
        <v>1</v>
      </c>
      <c r="C2048" s="22" t="s">
        <v>229</v>
      </c>
      <c r="D2048" s="22" t="s">
        <v>232</v>
      </c>
      <c r="E2048" s="22" t="s">
        <v>39</v>
      </c>
      <c r="F2048" s="22" t="s">
        <v>112</v>
      </c>
      <c r="G2048" s="25" t="s">
        <v>16</v>
      </c>
      <c r="H2048" s="22">
        <v>1</v>
      </c>
      <c r="I2048" s="22">
        <f t="shared" si="44"/>
        <v>0.05</v>
      </c>
      <c r="J2048" s="22">
        <v>39</v>
      </c>
      <c r="K2048" s="22"/>
      <c r="L2048" s="22"/>
      <c r="M2048" s="22"/>
      <c r="N2048" s="22"/>
      <c r="O2048" s="22"/>
      <c r="P2048" s="22"/>
      <c r="Q2048" s="22"/>
      <c r="R2048" s="22"/>
      <c r="S2048" s="22"/>
      <c r="T2048" s="22">
        <v>4</v>
      </c>
      <c r="U2048" s="22"/>
      <c r="V2048" s="22"/>
      <c r="W2048" s="22">
        <v>4</v>
      </c>
      <c r="X2048" s="22"/>
      <c r="Y2048" s="22"/>
      <c r="Z2048" s="22"/>
      <c r="AA2048" s="22"/>
      <c r="AB2048" s="22"/>
    </row>
    <row r="2049" spans="1:29" x14ac:dyDescent="0.25">
      <c r="A2049" s="24">
        <v>41612</v>
      </c>
      <c r="B2049" s="22">
        <v>1</v>
      </c>
      <c r="C2049" s="22" t="s">
        <v>229</v>
      </c>
      <c r="D2049" s="22" t="s">
        <v>232</v>
      </c>
      <c r="E2049" s="22" t="s">
        <v>39</v>
      </c>
      <c r="F2049" s="22" t="s">
        <v>112</v>
      </c>
      <c r="G2049" s="25" t="s">
        <v>11</v>
      </c>
      <c r="H2049" s="22">
        <v>1</v>
      </c>
      <c r="I2049" s="22">
        <f t="shared" si="44"/>
        <v>0.05</v>
      </c>
      <c r="J2049" s="22">
        <v>39</v>
      </c>
      <c r="K2049" s="22"/>
      <c r="L2049" s="22"/>
      <c r="M2049" s="22"/>
      <c r="N2049" s="22"/>
      <c r="O2049" s="22"/>
      <c r="P2049" s="22"/>
      <c r="Q2049" s="22"/>
      <c r="R2049" s="22"/>
      <c r="S2049" s="22"/>
      <c r="T2049" s="22">
        <v>2</v>
      </c>
      <c r="U2049" s="22"/>
      <c r="V2049" s="22"/>
      <c r="W2049" s="22">
        <v>2</v>
      </c>
      <c r="X2049" s="22"/>
      <c r="Y2049" s="22"/>
      <c r="Z2049" s="22"/>
      <c r="AA2049" s="22"/>
      <c r="AB2049" s="22"/>
    </row>
    <row r="2050" spans="1:29" x14ac:dyDescent="0.25">
      <c r="A2050" s="24">
        <v>41612</v>
      </c>
      <c r="B2050" s="22">
        <v>1</v>
      </c>
      <c r="C2050" s="22" t="s">
        <v>229</v>
      </c>
      <c r="D2050" s="22" t="s">
        <v>232</v>
      </c>
      <c r="E2050" s="22" t="s">
        <v>39</v>
      </c>
      <c r="F2050" s="22" t="s">
        <v>112</v>
      </c>
      <c r="G2050" s="25" t="s">
        <v>11</v>
      </c>
      <c r="H2050" s="22">
        <v>1</v>
      </c>
      <c r="I2050" s="22">
        <f t="shared" ref="I2050:I2113" si="45">H2050/20</f>
        <v>0.05</v>
      </c>
      <c r="J2050" s="22">
        <v>39</v>
      </c>
      <c r="K2050" s="22"/>
      <c r="L2050" s="22"/>
      <c r="M2050" s="22"/>
      <c r="N2050" s="22"/>
      <c r="O2050" s="22"/>
      <c r="P2050" s="22"/>
      <c r="Q2050" s="22"/>
      <c r="R2050" s="22"/>
      <c r="S2050" s="22"/>
      <c r="T2050" s="22">
        <v>3</v>
      </c>
      <c r="U2050" s="22"/>
      <c r="V2050" s="22"/>
      <c r="W2050" s="22">
        <v>3</v>
      </c>
      <c r="X2050" s="22"/>
      <c r="Y2050" s="22"/>
      <c r="Z2050" s="22"/>
      <c r="AA2050" s="22"/>
      <c r="AB2050" s="22"/>
    </row>
    <row r="2051" spans="1:29" x14ac:dyDescent="0.25">
      <c r="A2051" s="24">
        <v>41612</v>
      </c>
      <c r="B2051" s="22">
        <v>1</v>
      </c>
      <c r="C2051" s="22" t="s">
        <v>229</v>
      </c>
      <c r="D2051" s="22" t="s">
        <v>232</v>
      </c>
      <c r="E2051" s="22" t="s">
        <v>39</v>
      </c>
      <c r="F2051" s="22" t="s">
        <v>112</v>
      </c>
      <c r="G2051" s="25" t="s">
        <v>11</v>
      </c>
      <c r="H2051" s="22">
        <v>1</v>
      </c>
      <c r="I2051" s="22">
        <f t="shared" si="45"/>
        <v>0.05</v>
      </c>
      <c r="J2051" s="22">
        <v>39</v>
      </c>
      <c r="K2051" s="22"/>
      <c r="L2051" s="22"/>
      <c r="M2051" s="22"/>
      <c r="N2051" s="22"/>
      <c r="O2051" s="22"/>
      <c r="P2051" s="22"/>
      <c r="Q2051" s="22"/>
      <c r="R2051" s="22"/>
      <c r="S2051" s="22"/>
      <c r="T2051" s="22">
        <v>3</v>
      </c>
      <c r="U2051" s="22"/>
      <c r="V2051" s="22"/>
      <c r="W2051" s="22">
        <v>3</v>
      </c>
      <c r="X2051" s="22"/>
      <c r="Y2051" s="22"/>
      <c r="Z2051" s="22"/>
      <c r="AA2051" s="22"/>
      <c r="AB2051" s="22"/>
    </row>
    <row r="2052" spans="1:29" x14ac:dyDescent="0.25">
      <c r="A2052" s="24">
        <v>41612</v>
      </c>
      <c r="B2052" s="22">
        <v>1</v>
      </c>
      <c r="C2052" s="22" t="s">
        <v>229</v>
      </c>
      <c r="D2052" s="22" t="s">
        <v>232</v>
      </c>
      <c r="E2052" s="22" t="s">
        <v>39</v>
      </c>
      <c r="F2052" s="22" t="s">
        <v>112</v>
      </c>
      <c r="G2052" s="25" t="s">
        <v>11</v>
      </c>
      <c r="H2052" s="22">
        <v>1</v>
      </c>
      <c r="I2052" s="22">
        <f t="shared" si="45"/>
        <v>0.05</v>
      </c>
      <c r="J2052" s="22">
        <v>39</v>
      </c>
      <c r="K2052" s="22"/>
      <c r="L2052" s="22"/>
      <c r="M2052" s="22"/>
      <c r="N2052" s="22"/>
      <c r="O2052" s="22"/>
      <c r="P2052" s="22"/>
      <c r="Q2052" s="22"/>
      <c r="R2052" s="22"/>
      <c r="S2052" s="22"/>
      <c r="T2052" s="22">
        <v>3</v>
      </c>
      <c r="U2052" s="22"/>
      <c r="V2052" s="22"/>
      <c r="W2052" s="22">
        <v>3</v>
      </c>
      <c r="X2052" s="22"/>
      <c r="Y2052" s="22"/>
      <c r="Z2052" s="22"/>
      <c r="AA2052" s="22"/>
      <c r="AB2052" s="22"/>
    </row>
    <row r="2053" spans="1:29" x14ac:dyDescent="0.25">
      <c r="A2053" s="24">
        <v>41612</v>
      </c>
      <c r="B2053" s="22">
        <v>1</v>
      </c>
      <c r="C2053" s="22" t="s">
        <v>229</v>
      </c>
      <c r="D2053" s="22" t="s">
        <v>232</v>
      </c>
      <c r="E2053" s="22" t="s">
        <v>39</v>
      </c>
      <c r="F2053" s="22" t="s">
        <v>112</v>
      </c>
      <c r="G2053" s="25" t="s">
        <v>76</v>
      </c>
      <c r="H2053" s="22">
        <v>1</v>
      </c>
      <c r="I2053" s="22">
        <f t="shared" si="45"/>
        <v>0.05</v>
      </c>
      <c r="J2053" s="22">
        <v>39</v>
      </c>
      <c r="K2053" s="22"/>
      <c r="L2053" s="22"/>
      <c r="M2053" s="22"/>
      <c r="N2053" s="22"/>
      <c r="O2053" s="22"/>
      <c r="P2053" s="22"/>
      <c r="Q2053" s="22"/>
      <c r="R2053" s="22"/>
      <c r="S2053" s="22"/>
      <c r="T2053" s="22">
        <v>4</v>
      </c>
      <c r="U2053" s="22"/>
      <c r="V2053" s="22"/>
      <c r="W2053" s="22">
        <v>4</v>
      </c>
      <c r="X2053" s="22"/>
      <c r="Y2053" s="22"/>
      <c r="Z2053" s="22"/>
      <c r="AA2053" s="22"/>
      <c r="AB2053" s="22"/>
    </row>
    <row r="2054" spans="1:29" x14ac:dyDescent="0.25">
      <c r="A2054" s="24">
        <v>41612</v>
      </c>
      <c r="B2054" s="22">
        <v>1</v>
      </c>
      <c r="C2054" s="22" t="s">
        <v>229</v>
      </c>
      <c r="D2054" s="22" t="s">
        <v>232</v>
      </c>
      <c r="E2054" s="22" t="s">
        <v>39</v>
      </c>
      <c r="F2054" s="22" t="s">
        <v>112</v>
      </c>
      <c r="G2054" s="25" t="s">
        <v>12</v>
      </c>
      <c r="H2054" s="22">
        <v>1</v>
      </c>
      <c r="I2054" s="22">
        <f t="shared" si="45"/>
        <v>0.05</v>
      </c>
      <c r="J2054" s="22">
        <v>39</v>
      </c>
      <c r="K2054" s="22"/>
      <c r="L2054" s="22"/>
      <c r="M2054" s="22"/>
      <c r="N2054" s="22"/>
      <c r="O2054" s="22"/>
      <c r="P2054" s="22"/>
      <c r="Q2054" s="22"/>
      <c r="R2054" s="22"/>
      <c r="S2054" s="22"/>
      <c r="T2054" s="22">
        <v>8</v>
      </c>
      <c r="U2054" s="22"/>
      <c r="V2054" s="22"/>
      <c r="W2054" s="22">
        <v>8</v>
      </c>
      <c r="X2054" s="22"/>
      <c r="Y2054" s="22"/>
      <c r="Z2054" s="22"/>
      <c r="AA2054" s="22"/>
      <c r="AB2054" s="22"/>
    </row>
    <row r="2055" spans="1:29" x14ac:dyDescent="0.25">
      <c r="A2055" s="18">
        <v>41612</v>
      </c>
      <c r="B2055" s="16">
        <v>1</v>
      </c>
      <c r="C2055" s="15" t="s">
        <v>207</v>
      </c>
      <c r="D2055" s="15" t="s">
        <v>208</v>
      </c>
      <c r="E2055" s="15" t="s">
        <v>39</v>
      </c>
      <c r="F2055" s="17" t="s">
        <v>58</v>
      </c>
      <c r="G2055" s="19" t="s">
        <v>59</v>
      </c>
      <c r="H2055" s="15">
        <v>26</v>
      </c>
      <c r="I2055" s="22">
        <f t="shared" si="45"/>
        <v>1.3</v>
      </c>
      <c r="J2055" s="15">
        <v>44</v>
      </c>
      <c r="K2055" s="15"/>
      <c r="L2055" s="15"/>
      <c r="M2055" s="16"/>
      <c r="N2055" s="16"/>
      <c r="O2055" s="16"/>
      <c r="P2055" s="16"/>
      <c r="Q2055" s="16"/>
      <c r="R2055" s="16"/>
      <c r="S2055" s="16"/>
      <c r="T2055" s="16"/>
      <c r="U2055" s="15"/>
      <c r="V2055" s="16"/>
      <c r="W2055" s="16"/>
      <c r="X2055" s="16"/>
      <c r="Y2055" s="16"/>
      <c r="Z2055" s="17">
        <f t="shared" ref="Z2055:Z2090" si="46">Y2055*H2055</f>
        <v>0</v>
      </c>
      <c r="AA2055" s="16"/>
      <c r="AB2055" s="16"/>
    </row>
    <row r="2056" spans="1:29" x14ac:dyDescent="0.25">
      <c r="A2056" s="18">
        <v>41612</v>
      </c>
      <c r="B2056" s="16">
        <v>1</v>
      </c>
      <c r="C2056" s="15" t="s">
        <v>207</v>
      </c>
      <c r="D2056" s="15" t="s">
        <v>208</v>
      </c>
      <c r="E2056" s="15" t="s">
        <v>39</v>
      </c>
      <c r="F2056" s="17" t="s">
        <v>58</v>
      </c>
      <c r="G2056" s="19" t="s">
        <v>60</v>
      </c>
      <c r="H2056" s="15">
        <v>7</v>
      </c>
      <c r="I2056" s="22">
        <f t="shared" si="45"/>
        <v>0.35</v>
      </c>
      <c r="J2056" s="15">
        <v>44</v>
      </c>
      <c r="K2056" s="15"/>
      <c r="L2056" s="15"/>
      <c r="M2056" s="16"/>
      <c r="N2056" s="16"/>
      <c r="O2056" s="16"/>
      <c r="P2056" s="16"/>
      <c r="Q2056" s="16"/>
      <c r="R2056" s="16"/>
      <c r="S2056" s="16"/>
      <c r="T2056" s="16"/>
      <c r="U2056" s="15"/>
      <c r="V2056" s="16"/>
      <c r="W2056" s="16"/>
      <c r="X2056" s="16"/>
      <c r="Y2056" s="16"/>
      <c r="Z2056" s="17">
        <f t="shared" si="46"/>
        <v>0</v>
      </c>
      <c r="AA2056" s="16"/>
      <c r="AB2056" s="16"/>
    </row>
    <row r="2057" spans="1:29" x14ac:dyDescent="0.25">
      <c r="A2057" s="18">
        <v>41612</v>
      </c>
      <c r="B2057" s="16">
        <v>1</v>
      </c>
      <c r="C2057" s="15" t="s">
        <v>207</v>
      </c>
      <c r="D2057" s="15" t="s">
        <v>208</v>
      </c>
      <c r="E2057" s="15" t="s">
        <v>39</v>
      </c>
      <c r="F2057" s="17" t="s">
        <v>58</v>
      </c>
      <c r="G2057" s="19" t="s">
        <v>61</v>
      </c>
      <c r="H2057" s="15">
        <v>15</v>
      </c>
      <c r="I2057" s="22">
        <f t="shared" si="45"/>
        <v>0.75</v>
      </c>
      <c r="J2057" s="15">
        <v>44</v>
      </c>
      <c r="K2057" s="15"/>
      <c r="L2057" s="15"/>
      <c r="M2057" s="16"/>
      <c r="N2057" s="16"/>
      <c r="O2057" s="16"/>
      <c r="P2057" s="16"/>
      <c r="Q2057" s="16"/>
      <c r="R2057" s="16"/>
      <c r="S2057" s="16"/>
      <c r="T2057" s="16"/>
      <c r="U2057" s="15"/>
      <c r="V2057" s="16"/>
      <c r="W2057" s="16"/>
      <c r="X2057" s="16"/>
      <c r="Y2057" s="16"/>
      <c r="Z2057" s="17">
        <f t="shared" si="46"/>
        <v>0</v>
      </c>
      <c r="AA2057" s="16"/>
      <c r="AB2057" s="16"/>
    </row>
    <row r="2058" spans="1:29" x14ac:dyDescent="0.25">
      <c r="A2058" s="18">
        <v>41612</v>
      </c>
      <c r="B2058" s="16">
        <v>1</v>
      </c>
      <c r="C2058" s="15" t="s">
        <v>207</v>
      </c>
      <c r="D2058" s="15" t="s">
        <v>208</v>
      </c>
      <c r="E2058" s="15" t="s">
        <v>39</v>
      </c>
      <c r="F2058" s="17" t="s">
        <v>58</v>
      </c>
      <c r="G2058" s="19" t="s">
        <v>62</v>
      </c>
      <c r="H2058" s="15">
        <v>85</v>
      </c>
      <c r="I2058" s="22">
        <f t="shared" si="45"/>
        <v>4.25</v>
      </c>
      <c r="J2058" s="15">
        <v>44</v>
      </c>
      <c r="K2058" s="15"/>
      <c r="L2058" s="15"/>
      <c r="M2058" s="16"/>
      <c r="N2058" s="16"/>
      <c r="O2058" s="16"/>
      <c r="P2058" s="16"/>
      <c r="Q2058" s="16"/>
      <c r="R2058" s="16"/>
      <c r="S2058" s="16"/>
      <c r="T2058" s="20"/>
      <c r="U2058" s="16"/>
      <c r="V2058" s="16"/>
      <c r="W2058" s="16"/>
      <c r="X2058" s="16"/>
      <c r="Y2058" s="16"/>
      <c r="Z2058" s="17">
        <f t="shared" si="46"/>
        <v>0</v>
      </c>
      <c r="AA2058" s="16"/>
      <c r="AB2058" s="16"/>
    </row>
    <row r="2059" spans="1:29" x14ac:dyDescent="0.25">
      <c r="A2059" s="18">
        <v>41612</v>
      </c>
      <c r="B2059" s="16">
        <v>1</v>
      </c>
      <c r="C2059" s="15" t="s">
        <v>207</v>
      </c>
      <c r="D2059" s="15" t="s">
        <v>208</v>
      </c>
      <c r="E2059" s="15" t="s">
        <v>39</v>
      </c>
      <c r="F2059" s="17" t="s">
        <v>58</v>
      </c>
      <c r="G2059" s="19" t="s">
        <v>63</v>
      </c>
      <c r="H2059" s="15">
        <v>36</v>
      </c>
      <c r="I2059" s="22">
        <f t="shared" si="45"/>
        <v>1.8</v>
      </c>
      <c r="J2059" s="15">
        <v>44</v>
      </c>
      <c r="K2059" s="15"/>
      <c r="L2059" s="15"/>
      <c r="M2059" s="16"/>
      <c r="N2059" s="16"/>
      <c r="O2059" s="16"/>
      <c r="P2059" s="16"/>
      <c r="Q2059" s="16"/>
      <c r="R2059" s="16"/>
      <c r="S2059" s="16"/>
      <c r="T2059" s="20"/>
      <c r="U2059" s="16"/>
      <c r="V2059" s="16"/>
      <c r="W2059" s="16"/>
      <c r="X2059" s="16"/>
      <c r="Y2059" s="16"/>
      <c r="Z2059" s="17">
        <f t="shared" si="46"/>
        <v>0</v>
      </c>
      <c r="AA2059" s="16"/>
      <c r="AB2059" s="16"/>
    </row>
    <row r="2060" spans="1:29" x14ac:dyDescent="0.25">
      <c r="A2060" s="18">
        <v>41612</v>
      </c>
      <c r="B2060" s="16">
        <v>1</v>
      </c>
      <c r="C2060" s="15" t="s">
        <v>207</v>
      </c>
      <c r="D2060" s="15" t="s">
        <v>208</v>
      </c>
      <c r="E2060" s="15" t="s">
        <v>39</v>
      </c>
      <c r="F2060" s="17" t="s">
        <v>58</v>
      </c>
      <c r="G2060" s="19" t="s">
        <v>64</v>
      </c>
      <c r="H2060" s="15">
        <v>1</v>
      </c>
      <c r="I2060" s="22">
        <f t="shared" si="45"/>
        <v>0.05</v>
      </c>
      <c r="J2060" s="15">
        <v>44</v>
      </c>
      <c r="K2060" s="15"/>
      <c r="L2060" s="15"/>
      <c r="M2060" s="16"/>
      <c r="N2060" s="16"/>
      <c r="O2060" s="16"/>
      <c r="P2060" s="16"/>
      <c r="Q2060" s="16"/>
      <c r="R2060" s="16"/>
      <c r="S2060" s="16"/>
      <c r="T2060" s="20"/>
      <c r="U2060" s="16"/>
      <c r="V2060" s="16"/>
      <c r="W2060" s="16"/>
      <c r="X2060" s="16"/>
      <c r="Y2060" s="16"/>
      <c r="Z2060" s="17">
        <f t="shared" si="46"/>
        <v>0</v>
      </c>
      <c r="AA2060" s="16"/>
      <c r="AB2060" s="16"/>
    </row>
    <row r="2061" spans="1:29" x14ac:dyDescent="0.25">
      <c r="A2061" s="18">
        <v>41612</v>
      </c>
      <c r="B2061" s="16">
        <v>1</v>
      </c>
      <c r="C2061" s="15" t="s">
        <v>207</v>
      </c>
      <c r="D2061" s="15" t="s">
        <v>209</v>
      </c>
      <c r="E2061" s="15" t="s">
        <v>39</v>
      </c>
      <c r="F2061" s="17" t="s">
        <v>58</v>
      </c>
      <c r="G2061" s="19" t="s">
        <v>59</v>
      </c>
      <c r="H2061" s="17">
        <v>16</v>
      </c>
      <c r="I2061" s="22">
        <f t="shared" si="45"/>
        <v>0.8</v>
      </c>
      <c r="J2061" s="15">
        <v>44</v>
      </c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6"/>
      <c r="V2061" s="17"/>
      <c r="W2061" s="17"/>
      <c r="X2061" s="17"/>
      <c r="Y2061" s="17"/>
      <c r="Z2061" s="17">
        <f t="shared" si="46"/>
        <v>0</v>
      </c>
      <c r="AA2061" s="17"/>
      <c r="AB2061" s="17"/>
      <c r="AC2061" s="47"/>
    </row>
    <row r="2062" spans="1:29" x14ac:dyDescent="0.25">
      <c r="A2062" s="18">
        <v>41612</v>
      </c>
      <c r="B2062" s="16">
        <v>1</v>
      </c>
      <c r="C2062" s="15" t="s">
        <v>207</v>
      </c>
      <c r="D2062" s="15" t="s">
        <v>209</v>
      </c>
      <c r="E2062" s="15" t="s">
        <v>39</v>
      </c>
      <c r="F2062" s="17" t="s">
        <v>58</v>
      </c>
      <c r="G2062" s="19" t="s">
        <v>60</v>
      </c>
      <c r="H2062" s="17">
        <v>5</v>
      </c>
      <c r="I2062" s="22">
        <f t="shared" si="45"/>
        <v>0.25</v>
      </c>
      <c r="J2062" s="15">
        <v>44</v>
      </c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6"/>
      <c r="V2062" s="17"/>
      <c r="W2062" s="17"/>
      <c r="X2062" s="17"/>
      <c r="Y2062" s="17"/>
      <c r="Z2062" s="17">
        <f t="shared" si="46"/>
        <v>0</v>
      </c>
      <c r="AA2062" s="17"/>
      <c r="AB2062" s="17"/>
    </row>
    <row r="2063" spans="1:29" x14ac:dyDescent="0.25">
      <c r="A2063" s="18">
        <v>41612</v>
      </c>
      <c r="B2063" s="16">
        <v>1</v>
      </c>
      <c r="C2063" s="15" t="s">
        <v>207</v>
      </c>
      <c r="D2063" s="15" t="s">
        <v>209</v>
      </c>
      <c r="E2063" s="15" t="s">
        <v>39</v>
      </c>
      <c r="F2063" s="17" t="s">
        <v>58</v>
      </c>
      <c r="G2063" s="19" t="s">
        <v>61</v>
      </c>
      <c r="H2063" s="17">
        <v>7</v>
      </c>
      <c r="I2063" s="22">
        <f t="shared" si="45"/>
        <v>0.35</v>
      </c>
      <c r="J2063" s="15">
        <v>44</v>
      </c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6"/>
      <c r="V2063" s="17"/>
      <c r="W2063" s="17"/>
      <c r="X2063" s="17"/>
      <c r="Y2063" s="17"/>
      <c r="Z2063" s="17">
        <f t="shared" si="46"/>
        <v>0</v>
      </c>
      <c r="AA2063" s="17"/>
      <c r="AB2063" s="17"/>
    </row>
    <row r="2064" spans="1:29" x14ac:dyDescent="0.25">
      <c r="A2064" s="18">
        <v>41612</v>
      </c>
      <c r="B2064" s="16">
        <v>1</v>
      </c>
      <c r="C2064" s="15" t="s">
        <v>207</v>
      </c>
      <c r="D2064" s="15" t="s">
        <v>209</v>
      </c>
      <c r="E2064" s="15" t="s">
        <v>39</v>
      </c>
      <c r="F2064" s="17" t="s">
        <v>58</v>
      </c>
      <c r="G2064" s="19" t="s">
        <v>62</v>
      </c>
      <c r="H2064" s="17">
        <v>83</v>
      </c>
      <c r="I2064" s="22">
        <f t="shared" si="45"/>
        <v>4.1500000000000004</v>
      </c>
      <c r="J2064" s="15">
        <v>44</v>
      </c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6"/>
      <c r="V2064" s="17"/>
      <c r="W2064" s="17"/>
      <c r="X2064" s="17"/>
      <c r="Y2064" s="17"/>
      <c r="Z2064" s="17">
        <f t="shared" si="46"/>
        <v>0</v>
      </c>
      <c r="AA2064" s="17"/>
      <c r="AB2064" s="17"/>
    </row>
    <row r="2065" spans="1:42" x14ac:dyDescent="0.25">
      <c r="A2065" s="18">
        <v>41612</v>
      </c>
      <c r="B2065" s="16">
        <v>1</v>
      </c>
      <c r="C2065" s="15" t="s">
        <v>207</v>
      </c>
      <c r="D2065" s="15" t="s">
        <v>209</v>
      </c>
      <c r="E2065" s="15" t="s">
        <v>39</v>
      </c>
      <c r="F2065" s="17" t="s">
        <v>58</v>
      </c>
      <c r="G2065" s="19" t="s">
        <v>63</v>
      </c>
      <c r="H2065" s="17">
        <v>54</v>
      </c>
      <c r="I2065" s="22">
        <f t="shared" si="45"/>
        <v>2.7</v>
      </c>
      <c r="J2065" s="15">
        <v>44</v>
      </c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6"/>
      <c r="V2065" s="17"/>
      <c r="W2065" s="17"/>
      <c r="X2065" s="17"/>
      <c r="Y2065" s="17"/>
      <c r="Z2065" s="17">
        <f t="shared" si="46"/>
        <v>0</v>
      </c>
      <c r="AA2065" s="17"/>
      <c r="AB2065" s="17"/>
    </row>
    <row r="2066" spans="1:42" x14ac:dyDescent="0.25">
      <c r="A2066" s="18">
        <v>41612</v>
      </c>
      <c r="B2066" s="16">
        <v>1</v>
      </c>
      <c r="C2066" s="15" t="s">
        <v>207</v>
      </c>
      <c r="D2066" s="15" t="s">
        <v>209</v>
      </c>
      <c r="E2066" s="15" t="s">
        <v>39</v>
      </c>
      <c r="F2066" s="17" t="s">
        <v>58</v>
      </c>
      <c r="G2066" s="19" t="s">
        <v>64</v>
      </c>
      <c r="H2066" s="17">
        <v>4</v>
      </c>
      <c r="I2066" s="22">
        <f t="shared" si="45"/>
        <v>0.2</v>
      </c>
      <c r="J2066" s="15">
        <v>44</v>
      </c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6"/>
      <c r="V2066" s="17"/>
      <c r="W2066" s="17"/>
      <c r="X2066" s="17"/>
      <c r="Y2066" s="17"/>
      <c r="Z2066" s="17">
        <f t="shared" si="46"/>
        <v>0</v>
      </c>
      <c r="AA2066" s="17"/>
      <c r="AB2066" s="17"/>
    </row>
    <row r="2067" spans="1:42" x14ac:dyDescent="0.25">
      <c r="A2067" s="18">
        <v>41612</v>
      </c>
      <c r="B2067" s="16">
        <v>1</v>
      </c>
      <c r="C2067" s="15" t="s">
        <v>207</v>
      </c>
      <c r="D2067" s="15" t="s">
        <v>209</v>
      </c>
      <c r="E2067" s="15" t="s">
        <v>39</v>
      </c>
      <c r="F2067" s="17" t="s">
        <v>58</v>
      </c>
      <c r="G2067" s="19" t="s">
        <v>83</v>
      </c>
      <c r="H2067" s="17">
        <v>1</v>
      </c>
      <c r="I2067" s="22">
        <f t="shared" si="45"/>
        <v>0.05</v>
      </c>
      <c r="J2067" s="15">
        <v>44</v>
      </c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6"/>
      <c r="V2067" s="17"/>
      <c r="W2067" s="17"/>
      <c r="X2067" s="17"/>
      <c r="Y2067" s="17"/>
      <c r="Z2067" s="17">
        <f t="shared" si="46"/>
        <v>0</v>
      </c>
      <c r="AA2067" s="17"/>
      <c r="AB2067" s="17"/>
    </row>
    <row r="2068" spans="1:42" x14ac:dyDescent="0.25">
      <c r="A2068" s="18">
        <v>41612</v>
      </c>
      <c r="B2068" s="16">
        <v>1</v>
      </c>
      <c r="C2068" s="15" t="s">
        <v>207</v>
      </c>
      <c r="D2068" s="15" t="s">
        <v>212</v>
      </c>
      <c r="E2068" s="17" t="s">
        <v>39</v>
      </c>
      <c r="F2068" s="17" t="s">
        <v>58</v>
      </c>
      <c r="G2068" s="19" t="s">
        <v>59</v>
      </c>
      <c r="H2068" s="15">
        <v>28</v>
      </c>
      <c r="I2068" s="22">
        <f t="shared" si="45"/>
        <v>1.4</v>
      </c>
      <c r="J2068" s="15">
        <v>45</v>
      </c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5"/>
      <c r="V2068" s="17"/>
      <c r="W2068" s="17"/>
      <c r="X2068" s="17"/>
      <c r="Y2068" s="17"/>
      <c r="Z2068" s="17">
        <f t="shared" si="46"/>
        <v>0</v>
      </c>
      <c r="AA2068" s="17"/>
      <c r="AB2068" s="17"/>
    </row>
    <row r="2069" spans="1:42" x14ac:dyDescent="0.25">
      <c r="A2069" s="18">
        <v>41612</v>
      </c>
      <c r="B2069" s="16">
        <v>1</v>
      </c>
      <c r="C2069" s="15" t="s">
        <v>207</v>
      </c>
      <c r="D2069" s="15" t="s">
        <v>212</v>
      </c>
      <c r="E2069" s="17" t="s">
        <v>39</v>
      </c>
      <c r="F2069" s="17" t="s">
        <v>58</v>
      </c>
      <c r="G2069" s="19" t="s">
        <v>60</v>
      </c>
      <c r="H2069" s="15">
        <v>7</v>
      </c>
      <c r="I2069" s="22">
        <f t="shared" si="45"/>
        <v>0.35</v>
      </c>
      <c r="J2069" s="15">
        <v>45</v>
      </c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5"/>
      <c r="V2069" s="17"/>
      <c r="W2069" s="17"/>
      <c r="X2069" s="17"/>
      <c r="Y2069" s="17"/>
      <c r="Z2069" s="17">
        <f t="shared" si="46"/>
        <v>0</v>
      </c>
      <c r="AA2069" s="17"/>
      <c r="AB2069" s="17"/>
    </row>
    <row r="2070" spans="1:42" x14ac:dyDescent="0.25">
      <c r="A2070" s="18">
        <v>41612</v>
      </c>
      <c r="B2070" s="16">
        <v>1</v>
      </c>
      <c r="C2070" s="15" t="s">
        <v>207</v>
      </c>
      <c r="D2070" s="15" t="s">
        <v>212</v>
      </c>
      <c r="E2070" s="17" t="s">
        <v>39</v>
      </c>
      <c r="F2070" s="17" t="s">
        <v>58</v>
      </c>
      <c r="G2070" s="19" t="s">
        <v>61</v>
      </c>
      <c r="H2070" s="15">
        <v>5</v>
      </c>
      <c r="I2070" s="22">
        <f t="shared" si="45"/>
        <v>0.25</v>
      </c>
      <c r="J2070" s="15">
        <v>45</v>
      </c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5"/>
      <c r="V2070" s="17"/>
      <c r="W2070" s="17"/>
      <c r="X2070" s="17"/>
      <c r="Y2070" s="17"/>
      <c r="Z2070" s="17">
        <f t="shared" si="46"/>
        <v>0</v>
      </c>
      <c r="AA2070" s="17"/>
      <c r="AB2070" s="17"/>
    </row>
    <row r="2071" spans="1:42" x14ac:dyDescent="0.25">
      <c r="A2071" s="18">
        <v>41612</v>
      </c>
      <c r="B2071" s="16">
        <v>1</v>
      </c>
      <c r="C2071" s="15" t="s">
        <v>207</v>
      </c>
      <c r="D2071" s="15" t="s">
        <v>212</v>
      </c>
      <c r="E2071" s="17" t="s">
        <v>39</v>
      </c>
      <c r="F2071" s="17" t="s">
        <v>58</v>
      </c>
      <c r="G2071" s="19" t="s">
        <v>62</v>
      </c>
      <c r="H2071" s="15">
        <v>80</v>
      </c>
      <c r="I2071" s="22">
        <f t="shared" si="45"/>
        <v>4</v>
      </c>
      <c r="J2071" s="15">
        <v>45</v>
      </c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5"/>
      <c r="V2071" s="17"/>
      <c r="W2071" s="17"/>
      <c r="X2071" s="17"/>
      <c r="Y2071" s="17"/>
      <c r="Z2071" s="17">
        <f t="shared" si="46"/>
        <v>0</v>
      </c>
      <c r="AA2071" s="17"/>
      <c r="AB2071" s="17"/>
    </row>
    <row r="2072" spans="1:42" x14ac:dyDescent="0.25">
      <c r="A2072" s="18">
        <v>41612</v>
      </c>
      <c r="B2072" s="16">
        <v>1</v>
      </c>
      <c r="C2072" s="15" t="s">
        <v>207</v>
      </c>
      <c r="D2072" s="15" t="s">
        <v>212</v>
      </c>
      <c r="E2072" s="17" t="s">
        <v>39</v>
      </c>
      <c r="F2072" s="17" t="s">
        <v>58</v>
      </c>
      <c r="G2072" s="19" t="s">
        <v>63</v>
      </c>
      <c r="H2072" s="15">
        <v>28</v>
      </c>
      <c r="I2072" s="22">
        <f t="shared" si="45"/>
        <v>1.4</v>
      </c>
      <c r="J2072" s="15">
        <v>45</v>
      </c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5"/>
      <c r="V2072" s="17"/>
      <c r="W2072" s="17"/>
      <c r="X2072" s="17"/>
      <c r="Y2072" s="17"/>
      <c r="Z2072" s="17">
        <f t="shared" si="46"/>
        <v>0</v>
      </c>
      <c r="AA2072" s="17"/>
      <c r="AB2072" s="17"/>
    </row>
    <row r="2073" spans="1:42" x14ac:dyDescent="0.25">
      <c r="A2073" s="18">
        <v>41612</v>
      </c>
      <c r="B2073" s="16">
        <v>1</v>
      </c>
      <c r="C2073" s="15" t="s">
        <v>207</v>
      </c>
      <c r="D2073" s="15" t="s">
        <v>212</v>
      </c>
      <c r="E2073" s="17" t="s">
        <v>39</v>
      </c>
      <c r="F2073" s="17" t="s">
        <v>58</v>
      </c>
      <c r="G2073" s="19" t="s">
        <v>64</v>
      </c>
      <c r="H2073" s="15">
        <v>3</v>
      </c>
      <c r="I2073" s="22">
        <f t="shared" si="45"/>
        <v>0.15</v>
      </c>
      <c r="J2073" s="15">
        <v>45</v>
      </c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5"/>
      <c r="V2073" s="17"/>
      <c r="W2073" s="17"/>
      <c r="X2073" s="17"/>
      <c r="Y2073" s="17"/>
      <c r="Z2073" s="17">
        <f t="shared" si="46"/>
        <v>0</v>
      </c>
      <c r="AA2073" s="17"/>
      <c r="AB2073" s="17"/>
    </row>
    <row r="2074" spans="1:42" x14ac:dyDescent="0.25">
      <c r="A2074" s="7">
        <v>41612</v>
      </c>
      <c r="B2074" s="8">
        <v>1</v>
      </c>
      <c r="C2074" s="9" t="s">
        <v>48</v>
      </c>
      <c r="D2074" s="9" t="s">
        <v>49</v>
      </c>
      <c r="E2074" s="9" t="s">
        <v>39</v>
      </c>
      <c r="F2074" s="10" t="s">
        <v>58</v>
      </c>
      <c r="G2074" s="11" t="s">
        <v>59</v>
      </c>
      <c r="H2074" s="9">
        <v>17</v>
      </c>
      <c r="I2074" s="22">
        <f t="shared" si="45"/>
        <v>0.85</v>
      </c>
      <c r="J2074" s="9">
        <v>36</v>
      </c>
      <c r="K2074" s="9"/>
      <c r="L2074" s="9"/>
      <c r="M2074" s="8"/>
      <c r="N2074" s="8"/>
      <c r="O2074" s="8"/>
      <c r="P2074" s="8"/>
      <c r="Q2074" s="8"/>
      <c r="R2074" s="8"/>
      <c r="S2074" s="8"/>
      <c r="T2074" s="10"/>
      <c r="U2074" s="8"/>
      <c r="V2074" s="8"/>
      <c r="W2074" s="8"/>
      <c r="X2074" s="8"/>
      <c r="Y2074" s="8"/>
      <c r="Z2074" s="5">
        <f t="shared" si="46"/>
        <v>0</v>
      </c>
      <c r="AA2074" s="8"/>
      <c r="AB2074" s="8"/>
      <c r="AC2074" s="12"/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2"/>
      <c r="AP2074" s="12"/>
    </row>
    <row r="2075" spans="1:42" x14ac:dyDescent="0.25">
      <c r="A2075" s="7">
        <v>41612</v>
      </c>
      <c r="B2075" s="8">
        <v>1</v>
      </c>
      <c r="C2075" s="9" t="s">
        <v>48</v>
      </c>
      <c r="D2075" s="9" t="s">
        <v>49</v>
      </c>
      <c r="E2075" s="9" t="s">
        <v>39</v>
      </c>
      <c r="F2075" s="10" t="s">
        <v>58</v>
      </c>
      <c r="G2075" s="11" t="s">
        <v>60</v>
      </c>
      <c r="H2075" s="9">
        <v>2</v>
      </c>
      <c r="I2075" s="22">
        <f t="shared" si="45"/>
        <v>0.1</v>
      </c>
      <c r="J2075" s="9">
        <v>36</v>
      </c>
      <c r="K2075" s="9"/>
      <c r="L2075" s="9"/>
      <c r="M2075" s="8"/>
      <c r="N2075" s="8"/>
      <c r="O2075" s="8"/>
      <c r="P2075" s="8"/>
      <c r="Q2075" s="8"/>
      <c r="R2075" s="8"/>
      <c r="S2075" s="8"/>
      <c r="T2075" s="10"/>
      <c r="U2075" s="8"/>
      <c r="V2075" s="8"/>
      <c r="W2075" s="8"/>
      <c r="X2075" s="8"/>
      <c r="Y2075" s="8"/>
      <c r="Z2075" s="5">
        <f t="shared" si="46"/>
        <v>0</v>
      </c>
      <c r="AA2075" s="8"/>
      <c r="AB2075" s="8"/>
      <c r="AC2075" s="12"/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2"/>
      <c r="AP2075" s="12"/>
    </row>
    <row r="2076" spans="1:42" x14ac:dyDescent="0.25">
      <c r="A2076" s="7">
        <v>41612</v>
      </c>
      <c r="B2076" s="8">
        <v>1</v>
      </c>
      <c r="C2076" s="9" t="s">
        <v>48</v>
      </c>
      <c r="D2076" s="9" t="s">
        <v>49</v>
      </c>
      <c r="E2076" s="9" t="s">
        <v>39</v>
      </c>
      <c r="F2076" s="10" t="s">
        <v>58</v>
      </c>
      <c r="G2076" s="11" t="s">
        <v>61</v>
      </c>
      <c r="H2076" s="9">
        <v>9</v>
      </c>
      <c r="I2076" s="22">
        <f t="shared" si="45"/>
        <v>0.45</v>
      </c>
      <c r="J2076" s="9">
        <v>36</v>
      </c>
      <c r="K2076" s="9"/>
      <c r="L2076" s="9"/>
      <c r="M2076" s="8"/>
      <c r="N2076" s="8"/>
      <c r="O2076" s="8"/>
      <c r="P2076" s="8"/>
      <c r="Q2076" s="8"/>
      <c r="R2076" s="8"/>
      <c r="S2076" s="8"/>
      <c r="T2076" s="10"/>
      <c r="U2076" s="8"/>
      <c r="V2076" s="8"/>
      <c r="W2076" s="8"/>
      <c r="X2076" s="8"/>
      <c r="Y2076" s="8"/>
      <c r="Z2076" s="5">
        <f t="shared" si="46"/>
        <v>0</v>
      </c>
      <c r="AA2076" s="8"/>
      <c r="AB2076" s="8"/>
      <c r="AC2076" s="12"/>
      <c r="AD2076" s="12"/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2"/>
      <c r="AP2076" s="12"/>
    </row>
    <row r="2077" spans="1:42" x14ac:dyDescent="0.25">
      <c r="A2077" s="7">
        <v>41612</v>
      </c>
      <c r="B2077" s="8">
        <v>1</v>
      </c>
      <c r="C2077" s="9" t="s">
        <v>48</v>
      </c>
      <c r="D2077" s="9" t="s">
        <v>49</v>
      </c>
      <c r="E2077" s="9" t="s">
        <v>39</v>
      </c>
      <c r="F2077" s="10" t="s">
        <v>58</v>
      </c>
      <c r="G2077" s="11" t="s">
        <v>62</v>
      </c>
      <c r="H2077" s="9">
        <v>38</v>
      </c>
      <c r="I2077" s="22">
        <f t="shared" si="45"/>
        <v>1.9</v>
      </c>
      <c r="J2077" s="9">
        <v>36</v>
      </c>
      <c r="K2077" s="9"/>
      <c r="L2077" s="9"/>
      <c r="M2077" s="8"/>
      <c r="N2077" s="8"/>
      <c r="O2077" s="8"/>
      <c r="P2077" s="8"/>
      <c r="Q2077" s="8"/>
      <c r="R2077" s="8"/>
      <c r="S2077" s="8"/>
      <c r="T2077" s="10"/>
      <c r="U2077" s="8"/>
      <c r="V2077" s="8"/>
      <c r="W2077" s="8"/>
      <c r="X2077" s="8"/>
      <c r="Y2077" s="8"/>
      <c r="Z2077" s="5">
        <f t="shared" si="46"/>
        <v>0</v>
      </c>
      <c r="AA2077" s="8"/>
      <c r="AB2077" s="8"/>
      <c r="AC2077" s="12"/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2"/>
      <c r="AP2077" s="12"/>
    </row>
    <row r="2078" spans="1:42" x14ac:dyDescent="0.25">
      <c r="A2078" s="7">
        <v>41612</v>
      </c>
      <c r="B2078" s="8">
        <v>1</v>
      </c>
      <c r="C2078" s="9" t="s">
        <v>48</v>
      </c>
      <c r="D2078" s="9" t="s">
        <v>49</v>
      </c>
      <c r="E2078" s="9" t="s">
        <v>39</v>
      </c>
      <c r="F2078" s="10" t="s">
        <v>58</v>
      </c>
      <c r="G2078" s="11" t="s">
        <v>63</v>
      </c>
      <c r="H2078" s="9">
        <v>17</v>
      </c>
      <c r="I2078" s="22">
        <f t="shared" si="45"/>
        <v>0.85</v>
      </c>
      <c r="J2078" s="9">
        <v>36</v>
      </c>
      <c r="K2078" s="9"/>
      <c r="L2078" s="9"/>
      <c r="M2078" s="8"/>
      <c r="N2078" s="8"/>
      <c r="O2078" s="8"/>
      <c r="P2078" s="8"/>
      <c r="Q2078" s="8"/>
      <c r="R2078" s="8"/>
      <c r="S2078" s="8"/>
      <c r="T2078" s="10"/>
      <c r="U2078" s="8"/>
      <c r="V2078" s="8"/>
      <c r="W2078" s="8"/>
      <c r="X2078" s="8"/>
      <c r="Y2078" s="8"/>
      <c r="Z2078" s="5">
        <f t="shared" si="46"/>
        <v>0</v>
      </c>
      <c r="AA2078" s="8"/>
      <c r="AB2078" s="8"/>
      <c r="AC2078" s="12"/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2"/>
      <c r="AP2078" s="12"/>
    </row>
    <row r="2079" spans="1:42" x14ac:dyDescent="0.25">
      <c r="A2079" s="7">
        <v>41612</v>
      </c>
      <c r="B2079" s="8">
        <v>1</v>
      </c>
      <c r="C2079" s="9" t="s">
        <v>48</v>
      </c>
      <c r="D2079" s="9" t="s">
        <v>49</v>
      </c>
      <c r="E2079" s="9" t="s">
        <v>39</v>
      </c>
      <c r="F2079" s="10" t="s">
        <v>58</v>
      </c>
      <c r="G2079" s="11" t="s">
        <v>64</v>
      </c>
      <c r="H2079" s="9">
        <v>6</v>
      </c>
      <c r="I2079" s="22">
        <f t="shared" si="45"/>
        <v>0.3</v>
      </c>
      <c r="J2079" s="9">
        <v>36</v>
      </c>
      <c r="K2079" s="9"/>
      <c r="L2079" s="9"/>
      <c r="M2079" s="8"/>
      <c r="N2079" s="8"/>
      <c r="O2079" s="8"/>
      <c r="P2079" s="8"/>
      <c r="Q2079" s="8"/>
      <c r="R2079" s="8"/>
      <c r="S2079" s="8"/>
      <c r="T2079" s="10"/>
      <c r="U2079" s="8"/>
      <c r="V2079" s="8"/>
      <c r="W2079" s="8"/>
      <c r="X2079" s="8"/>
      <c r="Y2079" s="8"/>
      <c r="Z2079" s="5">
        <f t="shared" si="46"/>
        <v>0</v>
      </c>
      <c r="AA2079" s="8"/>
      <c r="AB2079" s="8"/>
      <c r="AC2079" s="12"/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2"/>
      <c r="AP2079" s="12"/>
    </row>
    <row r="2080" spans="1:42" x14ac:dyDescent="0.25">
      <c r="A2080" s="7">
        <v>41612</v>
      </c>
      <c r="B2080" s="8">
        <v>1</v>
      </c>
      <c r="C2080" s="9" t="s">
        <v>48</v>
      </c>
      <c r="D2080" s="9" t="s">
        <v>74</v>
      </c>
      <c r="E2080" s="9" t="s">
        <v>39</v>
      </c>
      <c r="F2080" s="10" t="s">
        <v>58</v>
      </c>
      <c r="G2080" s="11" t="s">
        <v>59</v>
      </c>
      <c r="H2080" s="9">
        <v>17</v>
      </c>
      <c r="I2080" s="22">
        <f t="shared" si="45"/>
        <v>0.85</v>
      </c>
      <c r="J2080" s="9">
        <v>36</v>
      </c>
      <c r="U2080" s="9"/>
      <c r="Z2080" s="5">
        <f t="shared" si="46"/>
        <v>0</v>
      </c>
      <c r="AC2080" s="47"/>
    </row>
    <row r="2081" spans="1:42" x14ac:dyDescent="0.25">
      <c r="A2081" s="7">
        <v>41612</v>
      </c>
      <c r="B2081" s="8">
        <v>1</v>
      </c>
      <c r="C2081" s="9" t="s">
        <v>48</v>
      </c>
      <c r="D2081" s="9" t="s">
        <v>74</v>
      </c>
      <c r="E2081" s="9" t="s">
        <v>39</v>
      </c>
      <c r="F2081" s="10" t="s">
        <v>58</v>
      </c>
      <c r="G2081" s="11" t="s">
        <v>60</v>
      </c>
      <c r="H2081" s="9">
        <v>3</v>
      </c>
      <c r="I2081" s="22">
        <f t="shared" si="45"/>
        <v>0.15</v>
      </c>
      <c r="J2081" s="9">
        <v>36</v>
      </c>
      <c r="U2081" s="9"/>
      <c r="Z2081" s="5">
        <f t="shared" si="46"/>
        <v>0</v>
      </c>
    </row>
    <row r="2082" spans="1:42" s="43" customFormat="1" x14ac:dyDescent="0.25">
      <c r="A2082" s="7">
        <v>41612</v>
      </c>
      <c r="B2082" s="29">
        <v>1</v>
      </c>
      <c r="C2082" s="9" t="s">
        <v>48</v>
      </c>
      <c r="D2082" s="30" t="s">
        <v>74</v>
      </c>
      <c r="E2082" s="30" t="s">
        <v>39</v>
      </c>
      <c r="F2082" s="138" t="s">
        <v>58</v>
      </c>
      <c r="G2082" s="31" t="s">
        <v>61</v>
      </c>
      <c r="H2082" s="30">
        <v>18</v>
      </c>
      <c r="I2082" s="22">
        <f t="shared" si="45"/>
        <v>0.9</v>
      </c>
      <c r="J2082" s="9">
        <v>36</v>
      </c>
      <c r="K2082" s="5"/>
      <c r="L2082" s="5"/>
      <c r="M2082" s="5"/>
      <c r="N2082" s="5"/>
      <c r="O2082" s="5"/>
      <c r="P2082" s="5"/>
      <c r="Q2082" s="32"/>
      <c r="R2082" s="5"/>
      <c r="S2082" s="5"/>
      <c r="T2082" s="5"/>
      <c r="U2082" s="9"/>
      <c r="V2082" s="5"/>
      <c r="W2082" s="5"/>
      <c r="X2082" s="5"/>
      <c r="Y2082" s="5"/>
      <c r="Z2082" s="5">
        <f t="shared" si="46"/>
        <v>0</v>
      </c>
      <c r="AA2082" s="5"/>
      <c r="AB2082" s="5"/>
      <c r="AC2082" s="6"/>
      <c r="AD2082" s="33"/>
      <c r="AE2082" s="33"/>
      <c r="AF2082" s="33"/>
      <c r="AG2082" s="33"/>
      <c r="AH2082" s="33"/>
      <c r="AI2082" s="33"/>
      <c r="AJ2082" s="33"/>
      <c r="AK2082" s="33"/>
      <c r="AL2082" s="33"/>
      <c r="AM2082" s="33"/>
      <c r="AN2082" s="33"/>
      <c r="AO2082" s="33"/>
      <c r="AP2082" s="33"/>
    </row>
    <row r="2083" spans="1:42" x14ac:dyDescent="0.25">
      <c r="A2083" s="7">
        <v>41612</v>
      </c>
      <c r="B2083" s="8">
        <v>1</v>
      </c>
      <c r="C2083" s="9" t="s">
        <v>48</v>
      </c>
      <c r="D2083" s="9" t="s">
        <v>74</v>
      </c>
      <c r="E2083" s="9" t="s">
        <v>39</v>
      </c>
      <c r="F2083" s="10" t="s">
        <v>58</v>
      </c>
      <c r="G2083" s="11" t="s">
        <v>62</v>
      </c>
      <c r="H2083" s="9">
        <v>20</v>
      </c>
      <c r="I2083" s="22">
        <f t="shared" si="45"/>
        <v>1</v>
      </c>
      <c r="J2083" s="9">
        <v>36</v>
      </c>
      <c r="U2083" s="9"/>
      <c r="Z2083" s="5">
        <f t="shared" si="46"/>
        <v>0</v>
      </c>
    </row>
    <row r="2084" spans="1:42" x14ac:dyDescent="0.25">
      <c r="A2084" s="7">
        <v>41612</v>
      </c>
      <c r="B2084" s="8">
        <v>1</v>
      </c>
      <c r="C2084" s="9" t="s">
        <v>48</v>
      </c>
      <c r="D2084" s="9" t="s">
        <v>74</v>
      </c>
      <c r="E2084" s="9" t="s">
        <v>39</v>
      </c>
      <c r="F2084" s="10" t="s">
        <v>58</v>
      </c>
      <c r="G2084" s="11" t="s">
        <v>63</v>
      </c>
      <c r="H2084" s="9">
        <v>10</v>
      </c>
      <c r="I2084" s="22">
        <f t="shared" si="45"/>
        <v>0.5</v>
      </c>
      <c r="J2084" s="9">
        <v>36</v>
      </c>
      <c r="U2084" s="9"/>
      <c r="Z2084" s="5">
        <f t="shared" si="46"/>
        <v>0</v>
      </c>
    </row>
    <row r="2085" spans="1:42" x14ac:dyDescent="0.25">
      <c r="A2085" s="7">
        <v>41612</v>
      </c>
      <c r="B2085" s="8">
        <v>1</v>
      </c>
      <c r="C2085" s="9" t="s">
        <v>48</v>
      </c>
      <c r="D2085" s="9" t="s">
        <v>74</v>
      </c>
      <c r="E2085" s="9" t="s">
        <v>39</v>
      </c>
      <c r="F2085" s="10" t="s">
        <v>58</v>
      </c>
      <c r="G2085" s="11" t="s">
        <v>64</v>
      </c>
      <c r="H2085" s="9">
        <v>1</v>
      </c>
      <c r="I2085" s="22">
        <f t="shared" si="45"/>
        <v>0.05</v>
      </c>
      <c r="J2085" s="9">
        <v>36</v>
      </c>
      <c r="U2085" s="9"/>
      <c r="Z2085" s="5">
        <f t="shared" si="46"/>
        <v>0</v>
      </c>
    </row>
    <row r="2086" spans="1:42" x14ac:dyDescent="0.25">
      <c r="A2086" s="7">
        <v>41612</v>
      </c>
      <c r="B2086" s="133">
        <v>1</v>
      </c>
      <c r="C2086" s="9" t="s">
        <v>48</v>
      </c>
      <c r="D2086" s="135" t="s">
        <v>77</v>
      </c>
      <c r="E2086" s="136" t="s">
        <v>39</v>
      </c>
      <c r="F2086" s="148" t="s">
        <v>58</v>
      </c>
      <c r="G2086" s="142" t="s">
        <v>59</v>
      </c>
      <c r="H2086" s="136">
        <v>18</v>
      </c>
      <c r="I2086" s="22">
        <f t="shared" si="45"/>
        <v>0.9</v>
      </c>
      <c r="J2086" s="9">
        <v>36</v>
      </c>
      <c r="Q2086" s="136"/>
      <c r="Z2086" s="5">
        <f t="shared" si="46"/>
        <v>0</v>
      </c>
      <c r="AD2086" s="47"/>
      <c r="AE2086" s="47"/>
      <c r="AF2086" s="47"/>
      <c r="AG2086" s="47"/>
      <c r="AH2086" s="47"/>
      <c r="AI2086" s="47"/>
      <c r="AJ2086" s="47"/>
      <c r="AK2086" s="47"/>
      <c r="AL2086" s="47"/>
      <c r="AM2086" s="47"/>
      <c r="AN2086" s="47"/>
      <c r="AO2086" s="47"/>
      <c r="AP2086" s="47"/>
    </row>
    <row r="2087" spans="1:42" x14ac:dyDescent="0.25">
      <c r="A2087" s="7">
        <v>41612</v>
      </c>
      <c r="B2087" s="8">
        <v>1</v>
      </c>
      <c r="C2087" s="9" t="s">
        <v>48</v>
      </c>
      <c r="D2087" s="9" t="s">
        <v>77</v>
      </c>
      <c r="E2087" s="5" t="s">
        <v>39</v>
      </c>
      <c r="F2087" s="10" t="s">
        <v>58</v>
      </c>
      <c r="G2087" s="11" t="s">
        <v>60</v>
      </c>
      <c r="H2087" s="5">
        <v>2</v>
      </c>
      <c r="I2087" s="22">
        <f t="shared" si="45"/>
        <v>0.1</v>
      </c>
      <c r="J2087" s="9">
        <v>36</v>
      </c>
      <c r="Z2087" s="5">
        <f t="shared" si="46"/>
        <v>0</v>
      </c>
    </row>
    <row r="2088" spans="1:42" x14ac:dyDescent="0.25">
      <c r="A2088" s="7">
        <v>41612</v>
      </c>
      <c r="B2088" s="8">
        <v>1</v>
      </c>
      <c r="C2088" s="9" t="s">
        <v>48</v>
      </c>
      <c r="D2088" s="9" t="s">
        <v>77</v>
      </c>
      <c r="E2088" s="5" t="s">
        <v>39</v>
      </c>
      <c r="F2088" s="10" t="s">
        <v>58</v>
      </c>
      <c r="G2088" s="11" t="s">
        <v>61</v>
      </c>
      <c r="H2088" s="5">
        <v>13</v>
      </c>
      <c r="I2088" s="22">
        <f t="shared" si="45"/>
        <v>0.65</v>
      </c>
      <c r="J2088" s="9">
        <v>36</v>
      </c>
      <c r="Z2088" s="5">
        <f t="shared" si="46"/>
        <v>0</v>
      </c>
    </row>
    <row r="2089" spans="1:42" x14ac:dyDescent="0.25">
      <c r="A2089" s="7">
        <v>41612</v>
      </c>
      <c r="B2089" s="8">
        <v>1</v>
      </c>
      <c r="C2089" s="9" t="s">
        <v>48</v>
      </c>
      <c r="D2089" s="9" t="s">
        <v>77</v>
      </c>
      <c r="E2089" s="5" t="s">
        <v>39</v>
      </c>
      <c r="F2089" s="10" t="s">
        <v>58</v>
      </c>
      <c r="G2089" s="11" t="s">
        <v>62</v>
      </c>
      <c r="H2089" s="5">
        <v>44</v>
      </c>
      <c r="I2089" s="22">
        <f t="shared" si="45"/>
        <v>2.2000000000000002</v>
      </c>
      <c r="J2089" s="9">
        <v>36</v>
      </c>
      <c r="Z2089" s="5">
        <f t="shared" si="46"/>
        <v>0</v>
      </c>
      <c r="AC2089" s="45"/>
    </row>
    <row r="2090" spans="1:42" x14ac:dyDescent="0.25">
      <c r="A2090" s="7">
        <v>41612</v>
      </c>
      <c r="B2090" s="8">
        <v>1</v>
      </c>
      <c r="C2090" s="9" t="s">
        <v>48</v>
      </c>
      <c r="D2090" s="9" t="s">
        <v>77</v>
      </c>
      <c r="E2090" s="5" t="s">
        <v>39</v>
      </c>
      <c r="F2090" s="10" t="s">
        <v>58</v>
      </c>
      <c r="G2090" s="11" t="s">
        <v>63</v>
      </c>
      <c r="H2090" s="5">
        <v>24</v>
      </c>
      <c r="I2090" s="22">
        <f t="shared" si="45"/>
        <v>1.2</v>
      </c>
      <c r="J2090" s="9">
        <v>36</v>
      </c>
      <c r="Z2090" s="5">
        <f t="shared" si="46"/>
        <v>0</v>
      </c>
    </row>
    <row r="2091" spans="1:42" x14ac:dyDescent="0.25">
      <c r="A2091" s="24">
        <v>41612</v>
      </c>
      <c r="B2091" s="22">
        <v>1</v>
      </c>
      <c r="C2091" s="22" t="s">
        <v>229</v>
      </c>
      <c r="D2091" s="22" t="s">
        <v>230</v>
      </c>
      <c r="E2091" s="22" t="s">
        <v>39</v>
      </c>
      <c r="F2091" s="22" t="s">
        <v>58</v>
      </c>
      <c r="G2091" s="21" t="s">
        <v>59</v>
      </c>
      <c r="H2091" s="22">
        <v>10</v>
      </c>
      <c r="I2091" s="22">
        <f t="shared" si="45"/>
        <v>0.5</v>
      </c>
      <c r="J2091" s="22">
        <v>37</v>
      </c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  <c r="AB2091" s="22"/>
    </row>
    <row r="2092" spans="1:42" x14ac:dyDescent="0.25">
      <c r="A2092" s="24">
        <v>41612</v>
      </c>
      <c r="B2092" s="22">
        <v>1</v>
      </c>
      <c r="C2092" s="22" t="s">
        <v>229</v>
      </c>
      <c r="D2092" s="22" t="s">
        <v>230</v>
      </c>
      <c r="E2092" s="22" t="s">
        <v>39</v>
      </c>
      <c r="F2092" s="22" t="s">
        <v>58</v>
      </c>
      <c r="G2092" s="21" t="s">
        <v>60</v>
      </c>
      <c r="H2092" s="22">
        <v>5</v>
      </c>
      <c r="I2092" s="22">
        <f t="shared" si="45"/>
        <v>0.25</v>
      </c>
      <c r="J2092" s="22">
        <v>37</v>
      </c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  <c r="AA2092" s="22"/>
      <c r="AB2092" s="22"/>
      <c r="AC2092" s="47"/>
    </row>
    <row r="2093" spans="1:42" x14ac:dyDescent="0.25">
      <c r="A2093" s="24">
        <v>41612</v>
      </c>
      <c r="B2093" s="22">
        <v>1</v>
      </c>
      <c r="C2093" s="22" t="s">
        <v>229</v>
      </c>
      <c r="D2093" s="22" t="s">
        <v>230</v>
      </c>
      <c r="E2093" s="22" t="s">
        <v>39</v>
      </c>
      <c r="F2093" s="22" t="s">
        <v>58</v>
      </c>
      <c r="G2093" s="21" t="s">
        <v>61</v>
      </c>
      <c r="H2093" s="22">
        <v>20</v>
      </c>
      <c r="I2093" s="22">
        <f t="shared" si="45"/>
        <v>1</v>
      </c>
      <c r="J2093" s="22">
        <v>37</v>
      </c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  <c r="AA2093" s="22"/>
      <c r="AB2093" s="22"/>
    </row>
    <row r="2094" spans="1:42" x14ac:dyDescent="0.25">
      <c r="A2094" s="24">
        <v>41612</v>
      </c>
      <c r="B2094" s="22">
        <v>1</v>
      </c>
      <c r="C2094" s="22" t="s">
        <v>229</v>
      </c>
      <c r="D2094" s="22" t="s">
        <v>230</v>
      </c>
      <c r="E2094" s="22" t="s">
        <v>39</v>
      </c>
      <c r="F2094" s="22" t="s">
        <v>58</v>
      </c>
      <c r="G2094" s="21" t="s">
        <v>62</v>
      </c>
      <c r="H2094" s="22">
        <v>60</v>
      </c>
      <c r="I2094" s="22">
        <f t="shared" si="45"/>
        <v>3</v>
      </c>
      <c r="J2094" s="22">
        <v>37</v>
      </c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  <c r="AB2094" s="22"/>
    </row>
    <row r="2095" spans="1:42" x14ac:dyDescent="0.25">
      <c r="A2095" s="24">
        <v>41612</v>
      </c>
      <c r="B2095" s="22">
        <v>1</v>
      </c>
      <c r="C2095" s="22" t="s">
        <v>229</v>
      </c>
      <c r="D2095" s="22" t="s">
        <v>230</v>
      </c>
      <c r="E2095" s="22" t="s">
        <v>39</v>
      </c>
      <c r="F2095" s="22" t="s">
        <v>58</v>
      </c>
      <c r="G2095" s="21" t="s">
        <v>63</v>
      </c>
      <c r="H2095" s="22">
        <v>28</v>
      </c>
      <c r="I2095" s="22">
        <f t="shared" si="45"/>
        <v>1.4</v>
      </c>
      <c r="J2095" s="22">
        <v>37</v>
      </c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  <c r="AA2095" s="22"/>
      <c r="AB2095" s="22"/>
    </row>
    <row r="2096" spans="1:42" x14ac:dyDescent="0.25">
      <c r="A2096" s="24">
        <v>41612</v>
      </c>
      <c r="B2096" s="22">
        <v>1</v>
      </c>
      <c r="C2096" s="22" t="s">
        <v>229</v>
      </c>
      <c r="D2096" s="22" t="s">
        <v>230</v>
      </c>
      <c r="E2096" s="22" t="s">
        <v>39</v>
      </c>
      <c r="F2096" s="22" t="s">
        <v>58</v>
      </c>
      <c r="G2096" s="21" t="s">
        <v>64</v>
      </c>
      <c r="H2096" s="22">
        <v>5</v>
      </c>
      <c r="I2096" s="22">
        <f t="shared" si="45"/>
        <v>0.25</v>
      </c>
      <c r="J2096" s="22">
        <v>37</v>
      </c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  <c r="AA2096" s="22"/>
      <c r="AB2096" s="22"/>
    </row>
    <row r="2097" spans="1:42" x14ac:dyDescent="0.25">
      <c r="A2097" s="24">
        <v>41612</v>
      </c>
      <c r="B2097" s="22">
        <v>1</v>
      </c>
      <c r="C2097" s="22" t="s">
        <v>229</v>
      </c>
      <c r="D2097" s="22" t="s">
        <v>231</v>
      </c>
      <c r="E2097" s="22" t="s">
        <v>39</v>
      </c>
      <c r="F2097" s="22" t="s">
        <v>58</v>
      </c>
      <c r="G2097" s="21" t="s">
        <v>59</v>
      </c>
      <c r="H2097" s="22">
        <v>10</v>
      </c>
      <c r="I2097" s="22">
        <f t="shared" si="45"/>
        <v>0.5</v>
      </c>
      <c r="J2097" s="22">
        <v>39</v>
      </c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  <c r="AB2097" s="22"/>
    </row>
    <row r="2098" spans="1:42" x14ac:dyDescent="0.25">
      <c r="A2098" s="24">
        <v>41612</v>
      </c>
      <c r="B2098" s="22">
        <v>1</v>
      </c>
      <c r="C2098" s="22" t="s">
        <v>229</v>
      </c>
      <c r="D2098" s="22" t="s">
        <v>231</v>
      </c>
      <c r="E2098" s="22" t="s">
        <v>39</v>
      </c>
      <c r="F2098" s="22" t="s">
        <v>58</v>
      </c>
      <c r="G2098" s="21" t="s">
        <v>60</v>
      </c>
      <c r="H2098" s="22">
        <v>5</v>
      </c>
      <c r="I2098" s="22">
        <f t="shared" si="45"/>
        <v>0.25</v>
      </c>
      <c r="J2098" s="22">
        <v>39</v>
      </c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  <c r="AA2098" s="22"/>
      <c r="AB2098" s="22"/>
    </row>
    <row r="2099" spans="1:42" x14ac:dyDescent="0.25">
      <c r="A2099" s="24">
        <v>41612</v>
      </c>
      <c r="B2099" s="22">
        <v>1</v>
      </c>
      <c r="C2099" s="22" t="s">
        <v>229</v>
      </c>
      <c r="D2099" s="22" t="s">
        <v>231</v>
      </c>
      <c r="E2099" s="22" t="s">
        <v>39</v>
      </c>
      <c r="F2099" s="22" t="s">
        <v>58</v>
      </c>
      <c r="G2099" s="21" t="s">
        <v>61</v>
      </c>
      <c r="H2099" s="22">
        <v>9</v>
      </c>
      <c r="I2099" s="22">
        <f t="shared" si="45"/>
        <v>0.45</v>
      </c>
      <c r="J2099" s="22">
        <v>39</v>
      </c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  <c r="AA2099" s="22"/>
      <c r="AB2099" s="22"/>
    </row>
    <row r="2100" spans="1:42" x14ac:dyDescent="0.25">
      <c r="A2100" s="24">
        <v>41612</v>
      </c>
      <c r="B2100" s="22">
        <v>1</v>
      </c>
      <c r="C2100" s="22" t="s">
        <v>229</v>
      </c>
      <c r="D2100" s="22" t="s">
        <v>231</v>
      </c>
      <c r="E2100" s="22" t="s">
        <v>39</v>
      </c>
      <c r="F2100" s="22" t="s">
        <v>58</v>
      </c>
      <c r="G2100" s="21" t="s">
        <v>62</v>
      </c>
      <c r="H2100" s="22">
        <v>38</v>
      </c>
      <c r="I2100" s="22">
        <f t="shared" si="45"/>
        <v>1.9</v>
      </c>
      <c r="J2100" s="22">
        <v>39</v>
      </c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  <c r="Z2100" s="22"/>
      <c r="AA2100" s="22"/>
      <c r="AB2100" s="22"/>
    </row>
    <row r="2101" spans="1:42" x14ac:dyDescent="0.25">
      <c r="A2101" s="24">
        <v>41612</v>
      </c>
      <c r="B2101" s="132">
        <v>1</v>
      </c>
      <c r="C2101" s="22" t="s">
        <v>229</v>
      </c>
      <c r="D2101" s="132" t="s">
        <v>231</v>
      </c>
      <c r="E2101" s="132" t="s">
        <v>39</v>
      </c>
      <c r="F2101" s="132" t="s">
        <v>58</v>
      </c>
      <c r="G2101" s="134" t="s">
        <v>63</v>
      </c>
      <c r="H2101" s="132">
        <v>25</v>
      </c>
      <c r="I2101" s="22">
        <f t="shared" si="45"/>
        <v>1.25</v>
      </c>
      <c r="J2101" s="22">
        <v>39</v>
      </c>
      <c r="K2101" s="22"/>
      <c r="L2101" s="22"/>
      <c r="M2101" s="22"/>
      <c r="N2101" s="22"/>
      <c r="O2101" s="22"/>
      <c r="P2101" s="22"/>
      <c r="Q2101" s="132"/>
      <c r="R2101" s="22"/>
      <c r="S2101" s="22"/>
      <c r="T2101" s="22"/>
      <c r="U2101" s="22"/>
      <c r="V2101" s="22"/>
      <c r="W2101" s="22"/>
      <c r="X2101" s="22"/>
      <c r="Y2101" s="22"/>
      <c r="Z2101" s="22"/>
      <c r="AA2101" s="22"/>
      <c r="AB2101" s="22"/>
      <c r="AD2101" s="47"/>
      <c r="AE2101" s="47"/>
      <c r="AF2101" s="47"/>
      <c r="AG2101" s="47"/>
      <c r="AH2101" s="47"/>
      <c r="AI2101" s="47"/>
      <c r="AJ2101" s="47"/>
      <c r="AK2101" s="47"/>
      <c r="AL2101" s="47"/>
      <c r="AM2101" s="47"/>
      <c r="AN2101" s="47"/>
      <c r="AO2101" s="47"/>
      <c r="AP2101" s="47"/>
    </row>
    <row r="2102" spans="1:42" x14ac:dyDescent="0.25">
      <c r="A2102" s="24">
        <v>41612</v>
      </c>
      <c r="B2102" s="22">
        <v>1</v>
      </c>
      <c r="C2102" s="22" t="s">
        <v>229</v>
      </c>
      <c r="D2102" s="22" t="s">
        <v>231</v>
      </c>
      <c r="E2102" s="22" t="s">
        <v>39</v>
      </c>
      <c r="F2102" s="22" t="s">
        <v>58</v>
      </c>
      <c r="G2102" s="21" t="s">
        <v>64</v>
      </c>
      <c r="H2102" s="22">
        <v>6</v>
      </c>
      <c r="I2102" s="22">
        <f t="shared" si="45"/>
        <v>0.3</v>
      </c>
      <c r="J2102" s="22">
        <v>39</v>
      </c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  <c r="Z2102" s="22"/>
      <c r="AA2102" s="22"/>
      <c r="AB2102" s="22"/>
    </row>
    <row r="2103" spans="1:42" x14ac:dyDescent="0.25">
      <c r="A2103" s="24">
        <v>41612</v>
      </c>
      <c r="B2103" s="22">
        <v>1</v>
      </c>
      <c r="C2103" s="22" t="s">
        <v>229</v>
      </c>
      <c r="D2103" s="22" t="s">
        <v>232</v>
      </c>
      <c r="E2103" s="22" t="s">
        <v>39</v>
      </c>
      <c r="F2103" s="22" t="s">
        <v>58</v>
      </c>
      <c r="G2103" s="21" t="s">
        <v>59</v>
      </c>
      <c r="H2103" s="22">
        <v>21</v>
      </c>
      <c r="I2103" s="22">
        <f t="shared" si="45"/>
        <v>1.05</v>
      </c>
      <c r="J2103" s="22">
        <v>39</v>
      </c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  <c r="AA2103" s="22"/>
      <c r="AB2103" s="22"/>
    </row>
    <row r="2104" spans="1:42" x14ac:dyDescent="0.25">
      <c r="A2104" s="24">
        <v>41612</v>
      </c>
      <c r="B2104" s="22">
        <v>1</v>
      </c>
      <c r="C2104" s="22" t="s">
        <v>229</v>
      </c>
      <c r="D2104" s="22" t="s">
        <v>232</v>
      </c>
      <c r="E2104" s="22" t="s">
        <v>39</v>
      </c>
      <c r="F2104" s="22" t="s">
        <v>58</v>
      </c>
      <c r="G2104" s="21" t="s">
        <v>60</v>
      </c>
      <c r="H2104" s="22">
        <v>5</v>
      </c>
      <c r="I2104" s="22">
        <f t="shared" si="45"/>
        <v>0.25</v>
      </c>
      <c r="J2104" s="22">
        <v>39</v>
      </c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  <c r="Z2104" s="22"/>
      <c r="AA2104" s="22"/>
      <c r="AB2104" s="22"/>
    </row>
    <row r="2105" spans="1:42" x14ac:dyDescent="0.25">
      <c r="A2105" s="24">
        <v>41612</v>
      </c>
      <c r="B2105" s="22">
        <v>1</v>
      </c>
      <c r="C2105" s="22" t="s">
        <v>229</v>
      </c>
      <c r="D2105" s="22" t="s">
        <v>232</v>
      </c>
      <c r="E2105" s="22" t="s">
        <v>39</v>
      </c>
      <c r="F2105" s="22" t="s">
        <v>58</v>
      </c>
      <c r="G2105" s="21" t="s">
        <v>61</v>
      </c>
      <c r="H2105" s="22">
        <v>8</v>
      </c>
      <c r="I2105" s="22">
        <f t="shared" si="45"/>
        <v>0.4</v>
      </c>
      <c r="J2105" s="22">
        <v>39</v>
      </c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  <c r="AA2105" s="22"/>
      <c r="AB2105" s="22"/>
    </row>
    <row r="2106" spans="1:42" x14ac:dyDescent="0.25">
      <c r="A2106" s="24">
        <v>41612</v>
      </c>
      <c r="B2106" s="22">
        <v>1</v>
      </c>
      <c r="C2106" s="22" t="s">
        <v>229</v>
      </c>
      <c r="D2106" s="22" t="s">
        <v>232</v>
      </c>
      <c r="E2106" s="22" t="s">
        <v>39</v>
      </c>
      <c r="F2106" s="22" t="s">
        <v>58</v>
      </c>
      <c r="G2106" s="21" t="s">
        <v>62</v>
      </c>
      <c r="H2106" s="22">
        <v>48</v>
      </c>
      <c r="I2106" s="22">
        <f t="shared" si="45"/>
        <v>2.4</v>
      </c>
      <c r="J2106" s="22">
        <v>39</v>
      </c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  <c r="Z2106" s="22"/>
      <c r="AA2106" s="22"/>
      <c r="AB2106" s="22"/>
    </row>
    <row r="2107" spans="1:42" x14ac:dyDescent="0.25">
      <c r="A2107" s="24">
        <v>41612</v>
      </c>
      <c r="B2107" s="22">
        <v>1</v>
      </c>
      <c r="C2107" s="22" t="s">
        <v>229</v>
      </c>
      <c r="D2107" s="22" t="s">
        <v>232</v>
      </c>
      <c r="E2107" s="22" t="s">
        <v>39</v>
      </c>
      <c r="F2107" s="22" t="s">
        <v>58</v>
      </c>
      <c r="G2107" s="21" t="s">
        <v>63</v>
      </c>
      <c r="H2107" s="22">
        <v>30</v>
      </c>
      <c r="I2107" s="22">
        <f t="shared" si="45"/>
        <v>1.5</v>
      </c>
      <c r="J2107" s="22">
        <v>39</v>
      </c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  <c r="AA2107" s="22"/>
      <c r="AB2107" s="22"/>
    </row>
    <row r="2108" spans="1:42" x14ac:dyDescent="0.25">
      <c r="A2108" s="24">
        <v>41612</v>
      </c>
      <c r="B2108" s="22">
        <v>1</v>
      </c>
      <c r="C2108" s="22" t="s">
        <v>229</v>
      </c>
      <c r="D2108" s="22" t="s">
        <v>232</v>
      </c>
      <c r="E2108" s="22" t="s">
        <v>39</v>
      </c>
      <c r="F2108" s="22" t="s">
        <v>58</v>
      </c>
      <c r="G2108" s="21" t="s">
        <v>64</v>
      </c>
      <c r="H2108" s="22">
        <v>5</v>
      </c>
      <c r="I2108" s="22">
        <f t="shared" si="45"/>
        <v>0.25</v>
      </c>
      <c r="J2108" s="22">
        <v>39</v>
      </c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  <c r="Z2108" s="22"/>
      <c r="AA2108" s="22"/>
      <c r="AB2108" s="22"/>
      <c r="AC2108" s="47"/>
    </row>
    <row r="2109" spans="1:42" x14ac:dyDescent="0.25">
      <c r="A2109" s="18">
        <v>41612</v>
      </c>
      <c r="B2109" s="16">
        <v>1</v>
      </c>
      <c r="C2109" s="15" t="s">
        <v>207</v>
      </c>
      <c r="D2109" s="15" t="s">
        <v>208</v>
      </c>
      <c r="E2109" s="15" t="s">
        <v>39</v>
      </c>
      <c r="F2109" s="17" t="s">
        <v>65</v>
      </c>
      <c r="G2109" s="19" t="s">
        <v>66</v>
      </c>
      <c r="H2109" s="15">
        <v>1</v>
      </c>
      <c r="I2109" s="22">
        <f t="shared" si="45"/>
        <v>0.05</v>
      </c>
      <c r="J2109" s="15">
        <v>44</v>
      </c>
      <c r="K2109" s="15"/>
      <c r="L2109" s="15"/>
      <c r="M2109" s="16"/>
      <c r="N2109" s="16"/>
      <c r="O2109" s="16"/>
      <c r="P2109" s="16"/>
      <c r="Q2109" s="16"/>
      <c r="R2109" s="16"/>
      <c r="S2109" s="16"/>
      <c r="T2109" s="20"/>
      <c r="U2109" s="16"/>
      <c r="V2109" s="16"/>
      <c r="W2109" s="16"/>
      <c r="X2109" s="16"/>
      <c r="Y2109" s="16"/>
      <c r="Z2109" s="17">
        <f>Y2109*H2109</f>
        <v>0</v>
      </c>
      <c r="AA2109" s="16"/>
      <c r="AB2109" s="16"/>
    </row>
    <row r="2110" spans="1:42" x14ac:dyDescent="0.25">
      <c r="A2110" s="18">
        <v>41612</v>
      </c>
      <c r="B2110" s="16">
        <v>1</v>
      </c>
      <c r="C2110" s="15" t="s">
        <v>207</v>
      </c>
      <c r="D2110" s="15" t="s">
        <v>209</v>
      </c>
      <c r="E2110" s="15" t="s">
        <v>67</v>
      </c>
      <c r="F2110" s="15" t="s">
        <v>65</v>
      </c>
      <c r="G2110" s="19" t="s">
        <v>66</v>
      </c>
      <c r="H2110" s="17">
        <v>1</v>
      </c>
      <c r="I2110" s="22">
        <f t="shared" si="45"/>
        <v>0.05</v>
      </c>
      <c r="J2110" s="15">
        <v>44</v>
      </c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6"/>
      <c r="V2110" s="17"/>
      <c r="W2110" s="17"/>
      <c r="X2110" s="17"/>
      <c r="Y2110" s="17"/>
      <c r="Z2110" s="17">
        <f>Y2110*H2110</f>
        <v>0</v>
      </c>
      <c r="AA2110" s="17"/>
      <c r="AB2110" s="17"/>
    </row>
    <row r="2111" spans="1:42" x14ac:dyDescent="0.25">
      <c r="A2111" s="7">
        <v>41612</v>
      </c>
      <c r="B2111" s="8">
        <v>1</v>
      </c>
      <c r="C2111" s="9" t="s">
        <v>48</v>
      </c>
      <c r="D2111" s="9" t="s">
        <v>49</v>
      </c>
      <c r="E2111" s="9" t="s">
        <v>39</v>
      </c>
      <c r="F2111" s="5" t="s">
        <v>65</v>
      </c>
      <c r="G2111" s="11" t="s">
        <v>66</v>
      </c>
      <c r="H2111" s="9">
        <v>3</v>
      </c>
      <c r="I2111" s="22">
        <f t="shared" si="45"/>
        <v>0.15</v>
      </c>
      <c r="J2111" s="9">
        <v>36</v>
      </c>
      <c r="K2111" s="9"/>
      <c r="L2111" s="9"/>
      <c r="M2111" s="8"/>
      <c r="N2111" s="8"/>
      <c r="O2111" s="8"/>
      <c r="P2111" s="8"/>
      <c r="Q2111" s="8"/>
      <c r="R2111" s="8"/>
      <c r="S2111" s="8"/>
      <c r="T2111" s="10"/>
      <c r="U2111" s="8"/>
      <c r="V2111" s="8"/>
      <c r="W2111" s="8"/>
      <c r="X2111" s="8"/>
      <c r="Y2111" s="8"/>
      <c r="Z2111" s="5">
        <f>Y2111*H2111</f>
        <v>0</v>
      </c>
      <c r="AA2111" s="8"/>
      <c r="AB2111" s="8"/>
      <c r="AC2111" s="12"/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  <c r="AO2111" s="12"/>
      <c r="AP2111" s="12"/>
    </row>
    <row r="2112" spans="1:42" x14ac:dyDescent="0.25">
      <c r="A2112" s="7">
        <v>41612</v>
      </c>
      <c r="B2112" s="133">
        <v>1</v>
      </c>
      <c r="C2112" s="9" t="s">
        <v>48</v>
      </c>
      <c r="D2112" s="135" t="s">
        <v>74</v>
      </c>
      <c r="E2112" s="135" t="s">
        <v>39</v>
      </c>
      <c r="F2112" s="136" t="s">
        <v>65</v>
      </c>
      <c r="G2112" s="142" t="s">
        <v>66</v>
      </c>
      <c r="H2112" s="135">
        <v>9</v>
      </c>
      <c r="I2112" s="22">
        <f t="shared" si="45"/>
        <v>0.45</v>
      </c>
      <c r="J2112" s="9">
        <v>36</v>
      </c>
      <c r="P2112" s="136"/>
      <c r="Q2112" s="136"/>
      <c r="U2112" s="9"/>
      <c r="Z2112" s="5">
        <f>Y2112*H2112</f>
        <v>0</v>
      </c>
      <c r="AC2112" s="47"/>
      <c r="AD2112" s="47"/>
      <c r="AE2112" s="47"/>
      <c r="AF2112" s="47"/>
      <c r="AG2112" s="47"/>
      <c r="AH2112" s="47"/>
      <c r="AI2112" s="47"/>
      <c r="AJ2112" s="47"/>
      <c r="AK2112" s="47"/>
      <c r="AL2112" s="47"/>
      <c r="AM2112" s="47"/>
      <c r="AN2112" s="47"/>
      <c r="AO2112" s="47"/>
      <c r="AP2112" s="47"/>
    </row>
    <row r="2113" spans="1:42" x14ac:dyDescent="0.25">
      <c r="A2113" s="7">
        <v>41612</v>
      </c>
      <c r="B2113" s="8">
        <v>1</v>
      </c>
      <c r="C2113" s="9" t="s">
        <v>48</v>
      </c>
      <c r="D2113" s="9" t="s">
        <v>77</v>
      </c>
      <c r="E2113" s="5" t="s">
        <v>39</v>
      </c>
      <c r="F2113" s="5" t="s">
        <v>65</v>
      </c>
      <c r="G2113" s="11" t="s">
        <v>66</v>
      </c>
      <c r="H2113" s="5">
        <v>16</v>
      </c>
      <c r="I2113" s="22">
        <f t="shared" si="45"/>
        <v>0.8</v>
      </c>
      <c r="J2113" s="9">
        <v>36</v>
      </c>
      <c r="Z2113" s="5">
        <f>Y2113*H2113</f>
        <v>0</v>
      </c>
    </row>
    <row r="2114" spans="1:42" x14ac:dyDescent="0.25">
      <c r="A2114" s="24">
        <v>41612</v>
      </c>
      <c r="B2114" s="22">
        <v>1</v>
      </c>
      <c r="C2114" s="22" t="s">
        <v>229</v>
      </c>
      <c r="D2114" s="22" t="s">
        <v>230</v>
      </c>
      <c r="E2114" s="22" t="s">
        <v>39</v>
      </c>
      <c r="F2114" s="22" t="s">
        <v>65</v>
      </c>
      <c r="G2114" s="21" t="s">
        <v>66</v>
      </c>
      <c r="H2114" s="22">
        <v>12</v>
      </c>
      <c r="I2114" s="22">
        <f t="shared" ref="I2114:I2177" si="47">H2114/20</f>
        <v>0.6</v>
      </c>
      <c r="J2114" s="22">
        <v>37</v>
      </c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  <c r="Z2114" s="22"/>
      <c r="AA2114" s="22"/>
      <c r="AB2114" s="22"/>
    </row>
    <row r="2115" spans="1:42" x14ac:dyDescent="0.25">
      <c r="A2115" s="24">
        <v>41612</v>
      </c>
      <c r="B2115" s="22">
        <v>1</v>
      </c>
      <c r="C2115" s="22" t="s">
        <v>229</v>
      </c>
      <c r="D2115" s="22" t="s">
        <v>231</v>
      </c>
      <c r="E2115" s="22" t="s">
        <v>39</v>
      </c>
      <c r="F2115" s="22" t="s">
        <v>65</v>
      </c>
      <c r="G2115" s="21" t="s">
        <v>66</v>
      </c>
      <c r="H2115" s="22">
        <v>2</v>
      </c>
      <c r="I2115" s="22">
        <f t="shared" si="47"/>
        <v>0.1</v>
      </c>
      <c r="J2115" s="22">
        <v>39</v>
      </c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  <c r="AA2115" s="22"/>
      <c r="AB2115" s="22"/>
    </row>
    <row r="2116" spans="1:42" x14ac:dyDescent="0.25">
      <c r="A2116" s="24">
        <v>41612</v>
      </c>
      <c r="B2116" s="22">
        <v>1</v>
      </c>
      <c r="C2116" s="22" t="s">
        <v>229</v>
      </c>
      <c r="D2116" s="22" t="s">
        <v>232</v>
      </c>
      <c r="E2116" s="22" t="s">
        <v>39</v>
      </c>
      <c r="F2116" s="22" t="s">
        <v>65</v>
      </c>
      <c r="G2116" s="21" t="s">
        <v>66</v>
      </c>
      <c r="H2116" s="22">
        <v>10</v>
      </c>
      <c r="I2116" s="22">
        <f t="shared" si="47"/>
        <v>0.5</v>
      </c>
      <c r="J2116" s="22">
        <v>39</v>
      </c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  <c r="Z2116" s="22"/>
      <c r="AA2116" s="22"/>
      <c r="AB2116" s="22"/>
    </row>
    <row r="2117" spans="1:42" x14ac:dyDescent="0.25">
      <c r="A2117" s="18">
        <v>41613</v>
      </c>
      <c r="B2117" s="16">
        <v>1</v>
      </c>
      <c r="C2117" s="15" t="s">
        <v>0</v>
      </c>
      <c r="D2117" s="15" t="s">
        <v>1</v>
      </c>
      <c r="E2117" s="15" t="s">
        <v>39</v>
      </c>
      <c r="F2117" s="15" t="s">
        <v>110</v>
      </c>
      <c r="G2117" s="19" t="s">
        <v>40</v>
      </c>
      <c r="H2117" s="15">
        <v>1</v>
      </c>
      <c r="I2117" s="22">
        <f t="shared" si="47"/>
        <v>0.05</v>
      </c>
      <c r="J2117" s="15">
        <v>43</v>
      </c>
      <c r="U2117" s="5">
        <v>15</v>
      </c>
    </row>
    <row r="2118" spans="1:42" x14ac:dyDescent="0.25">
      <c r="A2118" s="18">
        <v>41613</v>
      </c>
      <c r="B2118" s="16">
        <v>1</v>
      </c>
      <c r="C2118" s="15" t="s">
        <v>0</v>
      </c>
      <c r="D2118" s="15" t="s">
        <v>1</v>
      </c>
      <c r="E2118" s="15" t="s">
        <v>39</v>
      </c>
      <c r="F2118" s="15" t="s">
        <v>110</v>
      </c>
      <c r="G2118" s="19" t="s">
        <v>40</v>
      </c>
      <c r="H2118" s="15">
        <v>1</v>
      </c>
      <c r="I2118" s="22">
        <f t="shared" si="47"/>
        <v>0.05</v>
      </c>
      <c r="J2118" s="15">
        <v>43</v>
      </c>
      <c r="U2118" s="15">
        <v>15</v>
      </c>
    </row>
    <row r="2119" spans="1:42" x14ac:dyDescent="0.25">
      <c r="A2119" s="18">
        <v>41613</v>
      </c>
      <c r="B2119" s="16">
        <v>1</v>
      </c>
      <c r="C2119" s="15" t="s">
        <v>0</v>
      </c>
      <c r="D2119" s="15" t="s">
        <v>1</v>
      </c>
      <c r="E2119" s="15" t="s">
        <v>39</v>
      </c>
      <c r="F2119" s="15" t="s">
        <v>110</v>
      </c>
      <c r="G2119" s="19" t="s">
        <v>40</v>
      </c>
      <c r="H2119" s="15">
        <v>1</v>
      </c>
      <c r="I2119" s="22">
        <f t="shared" si="47"/>
        <v>0.05</v>
      </c>
      <c r="J2119" s="15">
        <v>43</v>
      </c>
      <c r="U2119" s="5">
        <v>15</v>
      </c>
    </row>
    <row r="2120" spans="1:42" x14ac:dyDescent="0.25">
      <c r="A2120" s="18">
        <v>41613</v>
      </c>
      <c r="B2120" s="16">
        <v>1</v>
      </c>
      <c r="C2120" s="15" t="s">
        <v>0</v>
      </c>
      <c r="D2120" s="15" t="s">
        <v>1</v>
      </c>
      <c r="E2120" s="15" t="s">
        <v>39</v>
      </c>
      <c r="F2120" s="15" t="s">
        <v>110</v>
      </c>
      <c r="G2120" s="19" t="s">
        <v>40</v>
      </c>
      <c r="H2120" s="15">
        <v>1</v>
      </c>
      <c r="I2120" s="22">
        <f t="shared" si="47"/>
        <v>0.05</v>
      </c>
      <c r="J2120" s="15">
        <v>43</v>
      </c>
      <c r="U2120" s="15">
        <v>15</v>
      </c>
    </row>
    <row r="2121" spans="1:42" x14ac:dyDescent="0.25">
      <c r="A2121" s="18">
        <v>41613</v>
      </c>
      <c r="B2121" s="16">
        <v>1</v>
      </c>
      <c r="C2121" s="15" t="s">
        <v>0</v>
      </c>
      <c r="D2121" s="15" t="s">
        <v>1</v>
      </c>
      <c r="E2121" s="15" t="s">
        <v>39</v>
      </c>
      <c r="F2121" s="15" t="s">
        <v>110</v>
      </c>
      <c r="G2121" s="19" t="s">
        <v>40</v>
      </c>
      <c r="H2121" s="15">
        <v>1</v>
      </c>
      <c r="I2121" s="22">
        <f t="shared" si="47"/>
        <v>0.05</v>
      </c>
      <c r="J2121" s="15">
        <v>43</v>
      </c>
      <c r="U2121" s="5">
        <v>15</v>
      </c>
    </row>
    <row r="2122" spans="1:42" x14ac:dyDescent="0.25">
      <c r="A2122" s="18">
        <v>41613</v>
      </c>
      <c r="B2122" s="16">
        <v>1</v>
      </c>
      <c r="C2122" s="15" t="s">
        <v>0</v>
      </c>
      <c r="D2122" s="15" t="s">
        <v>1</v>
      </c>
      <c r="E2122" s="15" t="s">
        <v>39</v>
      </c>
      <c r="F2122" s="15" t="s">
        <v>110</v>
      </c>
      <c r="G2122" s="19" t="s">
        <v>40</v>
      </c>
      <c r="H2122" s="15">
        <v>1</v>
      </c>
      <c r="I2122" s="22">
        <f t="shared" si="47"/>
        <v>0.05</v>
      </c>
      <c r="J2122" s="15">
        <v>43</v>
      </c>
      <c r="U2122" s="15">
        <v>15</v>
      </c>
    </row>
    <row r="2123" spans="1:42" x14ac:dyDescent="0.25">
      <c r="A2123" s="18">
        <v>41613</v>
      </c>
      <c r="B2123" s="16">
        <v>1</v>
      </c>
      <c r="C2123" s="15" t="s">
        <v>0</v>
      </c>
      <c r="D2123" s="15" t="s">
        <v>1</v>
      </c>
      <c r="E2123" s="15" t="s">
        <v>39</v>
      </c>
      <c r="F2123" s="15" t="s">
        <v>110</v>
      </c>
      <c r="G2123" s="19" t="s">
        <v>40</v>
      </c>
      <c r="H2123" s="15">
        <v>1</v>
      </c>
      <c r="I2123" s="22">
        <f t="shared" si="47"/>
        <v>0.05</v>
      </c>
      <c r="J2123" s="15">
        <v>43</v>
      </c>
      <c r="U2123" s="5">
        <v>15</v>
      </c>
    </row>
    <row r="2124" spans="1:42" x14ac:dyDescent="0.25">
      <c r="A2124" s="18">
        <v>41613</v>
      </c>
      <c r="B2124" s="16">
        <v>1</v>
      </c>
      <c r="C2124" s="15" t="s">
        <v>0</v>
      </c>
      <c r="D2124" s="15" t="s">
        <v>1</v>
      </c>
      <c r="E2124" s="15" t="s">
        <v>39</v>
      </c>
      <c r="F2124" s="15" t="s">
        <v>110</v>
      </c>
      <c r="G2124" s="19" t="s">
        <v>40</v>
      </c>
      <c r="H2124" s="15">
        <v>1</v>
      </c>
      <c r="I2124" s="22">
        <f t="shared" si="47"/>
        <v>0.05</v>
      </c>
      <c r="J2124" s="15">
        <v>43</v>
      </c>
      <c r="U2124" s="15">
        <v>15</v>
      </c>
    </row>
    <row r="2125" spans="1:42" x14ac:dyDescent="0.25">
      <c r="A2125" s="18">
        <v>41613</v>
      </c>
      <c r="B2125" s="16">
        <v>1</v>
      </c>
      <c r="C2125" s="15" t="s">
        <v>0</v>
      </c>
      <c r="D2125" s="15" t="s">
        <v>1</v>
      </c>
      <c r="E2125" s="15" t="s">
        <v>39</v>
      </c>
      <c r="F2125" s="15" t="s">
        <v>110</v>
      </c>
      <c r="G2125" s="19" t="s">
        <v>40</v>
      </c>
      <c r="H2125" s="15">
        <v>1</v>
      </c>
      <c r="I2125" s="22">
        <f t="shared" si="47"/>
        <v>0.05</v>
      </c>
      <c r="J2125" s="15">
        <v>43</v>
      </c>
      <c r="U2125" s="5">
        <v>15</v>
      </c>
    </row>
    <row r="2126" spans="1:42" x14ac:dyDescent="0.25">
      <c r="A2126" s="18">
        <v>41613</v>
      </c>
      <c r="B2126" s="16">
        <v>1</v>
      </c>
      <c r="C2126" s="15" t="s">
        <v>0</v>
      </c>
      <c r="D2126" s="15" t="s">
        <v>1</v>
      </c>
      <c r="E2126" s="15" t="s">
        <v>39</v>
      </c>
      <c r="F2126" s="15" t="s">
        <v>110</v>
      </c>
      <c r="G2126" s="19" t="s">
        <v>40</v>
      </c>
      <c r="H2126" s="15">
        <v>1</v>
      </c>
      <c r="I2126" s="22">
        <f t="shared" si="47"/>
        <v>0.05</v>
      </c>
      <c r="J2126" s="15">
        <v>43</v>
      </c>
      <c r="K2126" s="15"/>
      <c r="L2126" s="15"/>
      <c r="M2126" s="16"/>
      <c r="N2126" s="16"/>
      <c r="O2126" s="16"/>
      <c r="P2126" s="16"/>
      <c r="Q2126" s="16"/>
      <c r="R2126" s="16"/>
      <c r="S2126" s="16"/>
      <c r="T2126" s="16"/>
      <c r="U2126" s="15">
        <v>15</v>
      </c>
      <c r="V2126" s="16"/>
      <c r="W2126" s="16"/>
      <c r="X2126" s="16"/>
      <c r="Y2126" s="16"/>
      <c r="Z2126" s="17">
        <f>Y2126*H2126</f>
        <v>0</v>
      </c>
      <c r="AA2126" s="16"/>
      <c r="AB2126" s="16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</row>
    <row r="2127" spans="1:42" x14ac:dyDescent="0.25">
      <c r="A2127" s="18">
        <v>41613</v>
      </c>
      <c r="B2127" s="16">
        <v>1</v>
      </c>
      <c r="C2127" s="15" t="s">
        <v>0</v>
      </c>
      <c r="D2127" s="15" t="s">
        <v>1</v>
      </c>
      <c r="E2127" s="15" t="s">
        <v>39</v>
      </c>
      <c r="F2127" s="15" t="s">
        <v>110</v>
      </c>
      <c r="G2127" s="19" t="s">
        <v>40</v>
      </c>
      <c r="H2127" s="15">
        <v>1</v>
      </c>
      <c r="I2127" s="22">
        <f t="shared" si="47"/>
        <v>0.05</v>
      </c>
      <c r="J2127" s="15">
        <v>43</v>
      </c>
      <c r="K2127" s="15"/>
      <c r="L2127" s="15"/>
      <c r="M2127" s="16"/>
      <c r="N2127" s="16"/>
      <c r="O2127" s="16"/>
      <c r="P2127" s="16"/>
      <c r="Q2127" s="16"/>
      <c r="R2127" s="16"/>
      <c r="S2127" s="16"/>
      <c r="T2127" s="16"/>
      <c r="U2127" s="15">
        <v>22</v>
      </c>
      <c r="V2127" s="16"/>
      <c r="W2127" s="16"/>
      <c r="X2127" s="16"/>
      <c r="Y2127" s="16"/>
      <c r="Z2127" s="17">
        <f>Y2127*H2127</f>
        <v>0</v>
      </c>
      <c r="AA2127" s="16"/>
      <c r="AB2127" s="16"/>
      <c r="AC2127" s="21"/>
      <c r="AD2127" s="21"/>
      <c r="AE2127" s="21"/>
      <c r="AF2127" s="21"/>
      <c r="AG2127" s="21"/>
      <c r="AH2127" s="21"/>
      <c r="AI2127" s="21"/>
      <c r="AJ2127" s="21"/>
      <c r="AK2127" s="21"/>
      <c r="AL2127" s="21"/>
      <c r="AM2127" s="21"/>
      <c r="AN2127" s="21"/>
      <c r="AO2127" s="21"/>
      <c r="AP2127" s="21"/>
    </row>
    <row r="2128" spans="1:42" x14ac:dyDescent="0.25">
      <c r="A2128" s="18">
        <v>41613</v>
      </c>
      <c r="B2128" s="16">
        <v>1</v>
      </c>
      <c r="C2128" s="15" t="s">
        <v>0</v>
      </c>
      <c r="D2128" s="15" t="s">
        <v>1</v>
      </c>
      <c r="E2128" s="15" t="s">
        <v>39</v>
      </c>
      <c r="F2128" s="15" t="s">
        <v>110</v>
      </c>
      <c r="G2128" s="19" t="s">
        <v>40</v>
      </c>
      <c r="H2128" s="15">
        <v>1</v>
      </c>
      <c r="I2128" s="22">
        <f t="shared" si="47"/>
        <v>0.05</v>
      </c>
      <c r="J2128" s="15">
        <v>43</v>
      </c>
      <c r="K2128" s="15"/>
      <c r="L2128" s="15"/>
      <c r="M2128" s="16"/>
      <c r="N2128" s="16"/>
      <c r="O2128" s="16"/>
      <c r="P2128" s="16"/>
      <c r="Q2128" s="16"/>
      <c r="R2128" s="16"/>
      <c r="S2128" s="16"/>
      <c r="T2128" s="16"/>
      <c r="U2128" s="15">
        <v>25</v>
      </c>
      <c r="V2128" s="16"/>
      <c r="W2128" s="16"/>
      <c r="X2128" s="16"/>
      <c r="Y2128" s="16"/>
      <c r="Z2128" s="17"/>
      <c r="AA2128" s="16"/>
      <c r="AB2128" s="16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  <c r="AO2128" s="21"/>
      <c r="AP2128" s="21"/>
    </row>
    <row r="2129" spans="1:42" x14ac:dyDescent="0.25">
      <c r="A2129" s="18">
        <v>41613</v>
      </c>
      <c r="B2129" s="16">
        <v>1</v>
      </c>
      <c r="C2129" s="15" t="s">
        <v>0</v>
      </c>
      <c r="D2129" s="15" t="s">
        <v>1</v>
      </c>
      <c r="E2129" s="15" t="s">
        <v>39</v>
      </c>
      <c r="F2129" s="15" t="s">
        <v>110</v>
      </c>
      <c r="G2129" s="19" t="s">
        <v>40</v>
      </c>
      <c r="H2129" s="15">
        <v>1</v>
      </c>
      <c r="I2129" s="22">
        <f t="shared" si="47"/>
        <v>0.05</v>
      </c>
      <c r="J2129" s="15">
        <v>43</v>
      </c>
      <c r="K2129" s="15"/>
      <c r="L2129" s="15"/>
      <c r="M2129" s="16"/>
      <c r="N2129" s="16"/>
      <c r="O2129" s="16"/>
      <c r="P2129" s="16"/>
      <c r="Q2129" s="16"/>
      <c r="R2129" s="16"/>
      <c r="S2129" s="16"/>
      <c r="T2129" s="16"/>
      <c r="U2129" s="15">
        <v>25</v>
      </c>
      <c r="V2129" s="16"/>
      <c r="W2129" s="16"/>
      <c r="X2129" s="16"/>
      <c r="Y2129" s="16"/>
      <c r="Z2129" s="17"/>
      <c r="AA2129" s="16"/>
      <c r="AB2129" s="16"/>
      <c r="AC2129" s="21"/>
      <c r="AD2129" s="21"/>
      <c r="AE2129" s="21"/>
      <c r="AF2129" s="21"/>
      <c r="AG2129" s="21"/>
      <c r="AH2129" s="21"/>
      <c r="AI2129" s="21"/>
      <c r="AJ2129" s="21"/>
      <c r="AK2129" s="21"/>
      <c r="AL2129" s="21"/>
      <c r="AM2129" s="21"/>
      <c r="AN2129" s="21"/>
      <c r="AO2129" s="21"/>
      <c r="AP2129" s="21"/>
    </row>
    <row r="2130" spans="1:42" x14ac:dyDescent="0.25">
      <c r="A2130" s="18">
        <v>41613</v>
      </c>
      <c r="B2130" s="16">
        <v>1</v>
      </c>
      <c r="C2130" s="15" t="s">
        <v>0</v>
      </c>
      <c r="D2130" s="15" t="s">
        <v>1</v>
      </c>
      <c r="E2130" s="15" t="s">
        <v>39</v>
      </c>
      <c r="F2130" s="15" t="s">
        <v>110</v>
      </c>
      <c r="G2130" s="19" t="s">
        <v>40</v>
      </c>
      <c r="H2130" s="15">
        <v>1</v>
      </c>
      <c r="I2130" s="22">
        <f t="shared" si="47"/>
        <v>0.05</v>
      </c>
      <c r="J2130" s="15">
        <v>43</v>
      </c>
      <c r="K2130" s="15"/>
      <c r="L2130" s="15"/>
      <c r="M2130" s="16"/>
      <c r="N2130" s="16"/>
      <c r="O2130" s="16"/>
      <c r="P2130" s="16"/>
      <c r="Q2130" s="16"/>
      <c r="R2130" s="16"/>
      <c r="S2130" s="16"/>
      <c r="T2130" s="16"/>
      <c r="U2130" s="15">
        <v>25</v>
      </c>
      <c r="V2130" s="16"/>
      <c r="W2130" s="16"/>
      <c r="X2130" s="16"/>
      <c r="Y2130" s="16"/>
      <c r="Z2130" s="17"/>
      <c r="AA2130" s="16"/>
      <c r="AB2130" s="16"/>
      <c r="AC2130" s="21"/>
      <c r="AD2130" s="21"/>
      <c r="AE2130" s="21"/>
      <c r="AF2130" s="21"/>
      <c r="AG2130" s="21"/>
      <c r="AH2130" s="21"/>
      <c r="AI2130" s="21"/>
      <c r="AJ2130" s="21"/>
      <c r="AK2130" s="21"/>
      <c r="AL2130" s="21"/>
      <c r="AM2130" s="21"/>
      <c r="AN2130" s="21"/>
      <c r="AO2130" s="21"/>
      <c r="AP2130" s="21"/>
    </row>
    <row r="2131" spans="1:42" x14ac:dyDescent="0.25">
      <c r="A2131" s="18">
        <v>41613</v>
      </c>
      <c r="B2131" s="16">
        <v>1</v>
      </c>
      <c r="C2131" s="15" t="s">
        <v>0</v>
      </c>
      <c r="D2131" s="15" t="s">
        <v>1</v>
      </c>
      <c r="E2131" s="15" t="s">
        <v>39</v>
      </c>
      <c r="F2131" s="15" t="s">
        <v>110</v>
      </c>
      <c r="G2131" s="19" t="s">
        <v>40</v>
      </c>
      <c r="H2131" s="15">
        <v>1</v>
      </c>
      <c r="I2131" s="22">
        <f t="shared" si="47"/>
        <v>0.05</v>
      </c>
      <c r="J2131" s="15">
        <v>43</v>
      </c>
      <c r="K2131" s="15"/>
      <c r="L2131" s="15"/>
      <c r="M2131" s="16"/>
      <c r="N2131" s="16"/>
      <c r="O2131" s="16"/>
      <c r="P2131" s="16"/>
      <c r="Q2131" s="16"/>
      <c r="R2131" s="16"/>
      <c r="S2131" s="16"/>
      <c r="T2131" s="16"/>
      <c r="U2131" s="15">
        <v>25</v>
      </c>
      <c r="V2131" s="16"/>
      <c r="W2131" s="16"/>
      <c r="X2131" s="16"/>
      <c r="Y2131" s="16"/>
      <c r="Z2131" s="17"/>
      <c r="AA2131" s="16"/>
      <c r="AB2131" s="16"/>
      <c r="AC2131" s="21"/>
      <c r="AD2131" s="21"/>
      <c r="AE2131" s="21"/>
      <c r="AF2131" s="21"/>
      <c r="AG2131" s="21"/>
      <c r="AH2131" s="21"/>
      <c r="AI2131" s="21"/>
      <c r="AJ2131" s="21"/>
      <c r="AK2131" s="21"/>
      <c r="AL2131" s="21"/>
      <c r="AM2131" s="21"/>
      <c r="AN2131" s="21"/>
      <c r="AO2131" s="21"/>
      <c r="AP2131" s="21"/>
    </row>
    <row r="2132" spans="1:42" x14ac:dyDescent="0.25">
      <c r="A2132" s="18">
        <v>41613</v>
      </c>
      <c r="B2132" s="16">
        <v>1</v>
      </c>
      <c r="C2132" s="15" t="s">
        <v>0</v>
      </c>
      <c r="D2132" s="15" t="s">
        <v>1</v>
      </c>
      <c r="E2132" s="15" t="s">
        <v>39</v>
      </c>
      <c r="F2132" s="15" t="s">
        <v>110</v>
      </c>
      <c r="G2132" s="19" t="s">
        <v>40</v>
      </c>
      <c r="H2132" s="15">
        <v>1</v>
      </c>
      <c r="I2132" s="22">
        <f t="shared" si="47"/>
        <v>0.05</v>
      </c>
      <c r="J2132" s="15">
        <v>43</v>
      </c>
      <c r="K2132" s="15"/>
      <c r="L2132" s="15"/>
      <c r="M2132" s="16"/>
      <c r="N2132" s="16"/>
      <c r="O2132" s="16"/>
      <c r="P2132" s="16"/>
      <c r="Q2132" s="16"/>
      <c r="R2132" s="16"/>
      <c r="S2132" s="16"/>
      <c r="T2132" s="16"/>
      <c r="U2132" s="15">
        <v>25</v>
      </c>
      <c r="V2132" s="16"/>
      <c r="W2132" s="16"/>
      <c r="X2132" s="16"/>
      <c r="Y2132" s="16"/>
      <c r="Z2132" s="17"/>
      <c r="AA2132" s="16"/>
      <c r="AB2132" s="16"/>
      <c r="AC2132" s="21"/>
      <c r="AD2132" s="21"/>
      <c r="AE2132" s="21"/>
      <c r="AF2132" s="21"/>
      <c r="AG2132" s="21"/>
      <c r="AH2132" s="21"/>
      <c r="AI2132" s="21"/>
      <c r="AJ2132" s="21"/>
      <c r="AK2132" s="21"/>
      <c r="AL2132" s="21"/>
      <c r="AM2132" s="21"/>
      <c r="AN2132" s="21"/>
      <c r="AO2132" s="21"/>
      <c r="AP2132" s="21"/>
    </row>
    <row r="2133" spans="1:42" x14ac:dyDescent="0.25">
      <c r="A2133" s="18">
        <v>41613</v>
      </c>
      <c r="B2133" s="16">
        <v>1</v>
      </c>
      <c r="C2133" s="15" t="s">
        <v>0</v>
      </c>
      <c r="D2133" s="15" t="s">
        <v>1</v>
      </c>
      <c r="E2133" s="15" t="s">
        <v>39</v>
      </c>
      <c r="F2133" s="15" t="s">
        <v>110</v>
      </c>
      <c r="G2133" s="19" t="s">
        <v>40</v>
      </c>
      <c r="H2133" s="15">
        <v>1</v>
      </c>
      <c r="I2133" s="22">
        <f t="shared" si="47"/>
        <v>0.05</v>
      </c>
      <c r="J2133" s="15">
        <v>43</v>
      </c>
      <c r="K2133" s="15"/>
      <c r="L2133" s="15"/>
      <c r="M2133" s="16"/>
      <c r="N2133" s="16"/>
      <c r="O2133" s="16"/>
      <c r="P2133" s="16"/>
      <c r="Q2133" s="16"/>
      <c r="R2133" s="16"/>
      <c r="S2133" s="16"/>
      <c r="T2133" s="16"/>
      <c r="U2133" s="15">
        <v>25</v>
      </c>
      <c r="V2133" s="16"/>
      <c r="W2133" s="16"/>
      <c r="X2133" s="16"/>
      <c r="Y2133" s="16"/>
      <c r="Z2133" s="17"/>
      <c r="AA2133" s="16"/>
      <c r="AB2133" s="16"/>
      <c r="AC2133" s="21"/>
      <c r="AD2133" s="21"/>
      <c r="AE2133" s="21"/>
      <c r="AF2133" s="21"/>
      <c r="AG2133" s="21"/>
      <c r="AH2133" s="21"/>
      <c r="AI2133" s="21"/>
      <c r="AJ2133" s="21"/>
      <c r="AK2133" s="21"/>
      <c r="AL2133" s="21"/>
      <c r="AM2133" s="21"/>
      <c r="AN2133" s="21"/>
      <c r="AO2133" s="21"/>
      <c r="AP2133" s="21"/>
    </row>
    <row r="2134" spans="1:42" x14ac:dyDescent="0.25">
      <c r="A2134" s="18">
        <v>41613</v>
      </c>
      <c r="B2134" s="16">
        <v>1</v>
      </c>
      <c r="C2134" s="15" t="s">
        <v>0</v>
      </c>
      <c r="D2134" s="15" t="s">
        <v>1</v>
      </c>
      <c r="E2134" s="15" t="s">
        <v>39</v>
      </c>
      <c r="F2134" s="15" t="s">
        <v>110</v>
      </c>
      <c r="G2134" s="19" t="s">
        <v>40</v>
      </c>
      <c r="H2134" s="15">
        <v>1</v>
      </c>
      <c r="I2134" s="22">
        <f t="shared" si="47"/>
        <v>0.05</v>
      </c>
      <c r="J2134" s="15">
        <v>43</v>
      </c>
      <c r="K2134" s="15"/>
      <c r="L2134" s="15"/>
      <c r="M2134" s="16"/>
      <c r="N2134" s="16"/>
      <c r="O2134" s="16"/>
      <c r="P2134" s="16"/>
      <c r="Q2134" s="16"/>
      <c r="R2134" s="16"/>
      <c r="S2134" s="16"/>
      <c r="T2134" s="16"/>
      <c r="U2134" s="15">
        <v>25</v>
      </c>
      <c r="V2134" s="16"/>
      <c r="W2134" s="16"/>
      <c r="X2134" s="16"/>
      <c r="Y2134" s="16"/>
      <c r="Z2134" s="17"/>
      <c r="AA2134" s="16"/>
      <c r="AB2134" s="16"/>
      <c r="AC2134" s="21"/>
      <c r="AD2134" s="21"/>
      <c r="AE2134" s="21"/>
      <c r="AF2134" s="21"/>
      <c r="AG2134" s="21"/>
      <c r="AH2134" s="21"/>
      <c r="AI2134" s="21"/>
      <c r="AJ2134" s="21"/>
      <c r="AK2134" s="21"/>
      <c r="AL2134" s="21"/>
      <c r="AM2134" s="21"/>
      <c r="AN2134" s="21"/>
      <c r="AO2134" s="21"/>
      <c r="AP2134" s="21"/>
    </row>
    <row r="2135" spans="1:42" x14ac:dyDescent="0.25">
      <c r="A2135" s="18">
        <v>41613</v>
      </c>
      <c r="B2135" s="16">
        <v>1</v>
      </c>
      <c r="C2135" s="15" t="s">
        <v>0</v>
      </c>
      <c r="D2135" s="15" t="s">
        <v>1</v>
      </c>
      <c r="E2135" s="15" t="s">
        <v>39</v>
      </c>
      <c r="F2135" s="15" t="s">
        <v>110</v>
      </c>
      <c r="G2135" s="19" t="s">
        <v>40</v>
      </c>
      <c r="H2135" s="15">
        <v>1</v>
      </c>
      <c r="I2135" s="22">
        <f t="shared" si="47"/>
        <v>0.05</v>
      </c>
      <c r="J2135" s="15">
        <v>43</v>
      </c>
      <c r="K2135" s="15"/>
      <c r="L2135" s="15"/>
      <c r="M2135" s="16"/>
      <c r="N2135" s="16"/>
      <c r="O2135" s="16"/>
      <c r="P2135" s="16"/>
      <c r="Q2135" s="16"/>
      <c r="R2135" s="16"/>
      <c r="S2135" s="16"/>
      <c r="T2135" s="16"/>
      <c r="U2135" s="15">
        <v>25</v>
      </c>
      <c r="V2135" s="16"/>
      <c r="W2135" s="16"/>
      <c r="X2135" s="16"/>
      <c r="Y2135" s="16"/>
      <c r="Z2135" s="17"/>
      <c r="AA2135" s="16"/>
      <c r="AB2135" s="16"/>
      <c r="AC2135" s="21"/>
      <c r="AD2135" s="21"/>
      <c r="AE2135" s="21"/>
      <c r="AF2135" s="21"/>
      <c r="AG2135" s="21"/>
      <c r="AH2135" s="21"/>
      <c r="AI2135" s="21"/>
      <c r="AJ2135" s="21"/>
      <c r="AK2135" s="21"/>
      <c r="AL2135" s="21"/>
      <c r="AM2135" s="21"/>
      <c r="AN2135" s="21"/>
      <c r="AO2135" s="21"/>
      <c r="AP2135" s="21"/>
    </row>
    <row r="2136" spans="1:42" x14ac:dyDescent="0.25">
      <c r="A2136" s="18">
        <v>41613</v>
      </c>
      <c r="B2136" s="16">
        <v>1</v>
      </c>
      <c r="C2136" s="15" t="s">
        <v>0</v>
      </c>
      <c r="D2136" s="15" t="s">
        <v>1</v>
      </c>
      <c r="E2136" s="15" t="s">
        <v>39</v>
      </c>
      <c r="F2136" s="15" t="s">
        <v>110</v>
      </c>
      <c r="G2136" s="19" t="s">
        <v>40</v>
      </c>
      <c r="H2136" s="15">
        <v>1</v>
      </c>
      <c r="I2136" s="22">
        <f t="shared" si="47"/>
        <v>0.05</v>
      </c>
      <c r="J2136" s="15">
        <v>43</v>
      </c>
      <c r="K2136" s="15"/>
      <c r="L2136" s="15"/>
      <c r="M2136" s="16"/>
      <c r="N2136" s="16"/>
      <c r="O2136" s="16"/>
      <c r="P2136" s="16"/>
      <c r="Q2136" s="16"/>
      <c r="R2136" s="16"/>
      <c r="S2136" s="16"/>
      <c r="T2136" s="16"/>
      <c r="U2136" s="15">
        <v>25</v>
      </c>
      <c r="V2136" s="16"/>
      <c r="W2136" s="16"/>
      <c r="X2136" s="16"/>
      <c r="Y2136" s="16"/>
      <c r="Z2136" s="17">
        <f>Y2136*H2136</f>
        <v>0</v>
      </c>
      <c r="AA2136" s="16"/>
      <c r="AB2136" s="16"/>
      <c r="AC2136" s="21"/>
      <c r="AD2136" s="21"/>
      <c r="AE2136" s="21"/>
      <c r="AF2136" s="21"/>
      <c r="AG2136" s="21"/>
      <c r="AH2136" s="21"/>
      <c r="AI2136" s="21"/>
      <c r="AJ2136" s="21"/>
      <c r="AK2136" s="21"/>
      <c r="AL2136" s="21"/>
      <c r="AM2136" s="21"/>
      <c r="AN2136" s="21"/>
      <c r="AO2136" s="21"/>
      <c r="AP2136" s="21"/>
    </row>
    <row r="2137" spans="1:42" x14ac:dyDescent="0.25">
      <c r="A2137" s="18">
        <v>41613</v>
      </c>
      <c r="B2137" s="16">
        <v>1</v>
      </c>
      <c r="C2137" s="15" t="s">
        <v>0</v>
      </c>
      <c r="D2137" s="15" t="s">
        <v>1</v>
      </c>
      <c r="E2137" s="15" t="s">
        <v>39</v>
      </c>
      <c r="F2137" s="15" t="s">
        <v>110</v>
      </c>
      <c r="G2137" s="19" t="s">
        <v>40</v>
      </c>
      <c r="H2137" s="15">
        <v>1</v>
      </c>
      <c r="I2137" s="22">
        <f t="shared" si="47"/>
        <v>0.05</v>
      </c>
      <c r="J2137" s="15">
        <v>43</v>
      </c>
      <c r="K2137" s="15"/>
      <c r="L2137" s="15"/>
      <c r="M2137" s="16"/>
      <c r="N2137" s="16"/>
      <c r="O2137" s="16"/>
      <c r="P2137" s="16"/>
      <c r="Q2137" s="16"/>
      <c r="R2137" s="16"/>
      <c r="S2137" s="16"/>
      <c r="T2137" s="16"/>
      <c r="U2137" s="15">
        <v>20</v>
      </c>
      <c r="V2137" s="16"/>
      <c r="W2137" s="16"/>
      <c r="X2137" s="16"/>
      <c r="Y2137" s="16"/>
      <c r="Z2137" s="17"/>
      <c r="AA2137" s="16"/>
      <c r="AB2137" s="16"/>
      <c r="AC2137" s="21"/>
      <c r="AD2137" s="21"/>
      <c r="AE2137" s="21"/>
      <c r="AF2137" s="21"/>
      <c r="AG2137" s="21"/>
      <c r="AH2137" s="21"/>
      <c r="AI2137" s="21"/>
      <c r="AJ2137" s="21"/>
      <c r="AK2137" s="21"/>
      <c r="AL2137" s="21"/>
      <c r="AM2137" s="21"/>
      <c r="AN2137" s="21"/>
      <c r="AO2137" s="21"/>
      <c r="AP2137" s="21"/>
    </row>
    <row r="2138" spans="1:42" x14ac:dyDescent="0.25">
      <c r="A2138" s="18">
        <v>41613</v>
      </c>
      <c r="B2138" s="16">
        <v>1</v>
      </c>
      <c r="C2138" s="15" t="s">
        <v>0</v>
      </c>
      <c r="D2138" s="15" t="s">
        <v>1</v>
      </c>
      <c r="E2138" s="15" t="s">
        <v>39</v>
      </c>
      <c r="F2138" s="15" t="s">
        <v>110</v>
      </c>
      <c r="G2138" s="19" t="s">
        <v>40</v>
      </c>
      <c r="H2138" s="15">
        <v>1</v>
      </c>
      <c r="I2138" s="22">
        <f t="shared" si="47"/>
        <v>0.05</v>
      </c>
      <c r="J2138" s="15">
        <v>43</v>
      </c>
      <c r="K2138" s="15"/>
      <c r="L2138" s="15"/>
      <c r="M2138" s="16"/>
      <c r="N2138" s="16"/>
      <c r="O2138" s="16"/>
      <c r="P2138" s="16"/>
      <c r="Q2138" s="16"/>
      <c r="R2138" s="16"/>
      <c r="S2138" s="16"/>
      <c r="T2138" s="16"/>
      <c r="U2138" s="15">
        <v>20</v>
      </c>
      <c r="V2138" s="16"/>
      <c r="W2138" s="16"/>
      <c r="X2138" s="16"/>
      <c r="Y2138" s="16"/>
      <c r="Z2138" s="17"/>
      <c r="AA2138" s="16"/>
      <c r="AB2138" s="16"/>
      <c r="AC2138" s="21"/>
      <c r="AD2138" s="21"/>
      <c r="AE2138" s="21"/>
      <c r="AF2138" s="21"/>
      <c r="AG2138" s="21"/>
      <c r="AH2138" s="21"/>
      <c r="AI2138" s="21"/>
      <c r="AJ2138" s="21"/>
      <c r="AK2138" s="21"/>
      <c r="AL2138" s="21"/>
      <c r="AM2138" s="21"/>
      <c r="AN2138" s="21"/>
      <c r="AO2138" s="21"/>
      <c r="AP2138" s="21"/>
    </row>
    <row r="2139" spans="1:42" x14ac:dyDescent="0.25">
      <c r="A2139" s="18">
        <v>41613</v>
      </c>
      <c r="B2139" s="16">
        <v>1</v>
      </c>
      <c r="C2139" s="15" t="s">
        <v>0</v>
      </c>
      <c r="D2139" s="15" t="s">
        <v>1</v>
      </c>
      <c r="E2139" s="15" t="s">
        <v>39</v>
      </c>
      <c r="F2139" s="15" t="s">
        <v>110</v>
      </c>
      <c r="G2139" s="19" t="s">
        <v>40</v>
      </c>
      <c r="H2139" s="15">
        <v>1</v>
      </c>
      <c r="I2139" s="22">
        <f t="shared" si="47"/>
        <v>0.05</v>
      </c>
      <c r="J2139" s="15">
        <v>43</v>
      </c>
      <c r="K2139" s="15"/>
      <c r="L2139" s="15"/>
      <c r="M2139" s="16"/>
      <c r="N2139" s="16"/>
      <c r="O2139" s="16"/>
      <c r="P2139" s="16"/>
      <c r="Q2139" s="16"/>
      <c r="R2139" s="16"/>
      <c r="S2139" s="16"/>
      <c r="T2139" s="16"/>
      <c r="U2139" s="15">
        <v>20</v>
      </c>
      <c r="V2139" s="16"/>
      <c r="W2139" s="16"/>
      <c r="X2139" s="16"/>
      <c r="Y2139" s="16"/>
      <c r="Z2139" s="17"/>
      <c r="AA2139" s="16"/>
      <c r="AB2139" s="16"/>
      <c r="AC2139" s="21"/>
      <c r="AD2139" s="21"/>
      <c r="AE2139" s="21"/>
      <c r="AF2139" s="21"/>
      <c r="AG2139" s="21"/>
      <c r="AH2139" s="21"/>
      <c r="AI2139" s="21"/>
      <c r="AJ2139" s="21"/>
      <c r="AK2139" s="21"/>
      <c r="AL2139" s="21"/>
      <c r="AM2139" s="21"/>
      <c r="AN2139" s="21"/>
      <c r="AO2139" s="21"/>
      <c r="AP2139" s="21"/>
    </row>
    <row r="2140" spans="1:42" x14ac:dyDescent="0.25">
      <c r="A2140" s="18">
        <v>41613</v>
      </c>
      <c r="B2140" s="16">
        <v>1</v>
      </c>
      <c r="C2140" s="15" t="s">
        <v>0</v>
      </c>
      <c r="D2140" s="15" t="s">
        <v>1</v>
      </c>
      <c r="E2140" s="15" t="s">
        <v>39</v>
      </c>
      <c r="F2140" s="15" t="s">
        <v>110</v>
      </c>
      <c r="G2140" s="19" t="s">
        <v>40</v>
      </c>
      <c r="H2140" s="15">
        <v>1</v>
      </c>
      <c r="I2140" s="22">
        <f t="shared" si="47"/>
        <v>0.05</v>
      </c>
      <c r="J2140" s="15">
        <v>43</v>
      </c>
      <c r="K2140" s="15"/>
      <c r="L2140" s="15"/>
      <c r="M2140" s="16"/>
      <c r="N2140" s="16"/>
      <c r="O2140" s="16"/>
      <c r="P2140" s="16"/>
      <c r="Q2140" s="16"/>
      <c r="R2140" s="16"/>
      <c r="S2140" s="16"/>
      <c r="T2140" s="16"/>
      <c r="U2140" s="15">
        <v>20</v>
      </c>
      <c r="V2140" s="16"/>
      <c r="W2140" s="16"/>
      <c r="X2140" s="16"/>
      <c r="Y2140" s="16"/>
      <c r="Z2140" s="17"/>
      <c r="AA2140" s="16"/>
      <c r="AB2140" s="16"/>
      <c r="AC2140" s="21"/>
      <c r="AD2140" s="21"/>
      <c r="AE2140" s="21"/>
      <c r="AF2140" s="21"/>
      <c r="AG2140" s="21"/>
      <c r="AH2140" s="21"/>
      <c r="AI2140" s="21"/>
      <c r="AJ2140" s="21"/>
      <c r="AK2140" s="21"/>
      <c r="AL2140" s="21"/>
      <c r="AM2140" s="21"/>
      <c r="AN2140" s="21"/>
      <c r="AO2140" s="21"/>
      <c r="AP2140" s="21"/>
    </row>
    <row r="2141" spans="1:42" x14ac:dyDescent="0.25">
      <c r="A2141" s="18">
        <v>41613</v>
      </c>
      <c r="B2141" s="16">
        <v>1</v>
      </c>
      <c r="C2141" s="15" t="s">
        <v>0</v>
      </c>
      <c r="D2141" s="15" t="s">
        <v>1</v>
      </c>
      <c r="E2141" s="15" t="s">
        <v>39</v>
      </c>
      <c r="F2141" s="15" t="s">
        <v>110</v>
      </c>
      <c r="G2141" s="19" t="s">
        <v>40</v>
      </c>
      <c r="H2141" s="15">
        <v>1</v>
      </c>
      <c r="I2141" s="22">
        <f t="shared" si="47"/>
        <v>0.05</v>
      </c>
      <c r="J2141" s="15">
        <v>43</v>
      </c>
      <c r="K2141" s="15"/>
      <c r="L2141" s="15"/>
      <c r="M2141" s="16"/>
      <c r="N2141" s="16"/>
      <c r="O2141" s="16"/>
      <c r="P2141" s="16"/>
      <c r="Q2141" s="16"/>
      <c r="R2141" s="16"/>
      <c r="S2141" s="16"/>
      <c r="T2141" s="16"/>
      <c r="U2141" s="15">
        <v>20</v>
      </c>
      <c r="V2141" s="16"/>
      <c r="W2141" s="16"/>
      <c r="X2141" s="16"/>
      <c r="Y2141" s="16"/>
      <c r="Z2141" s="17"/>
      <c r="AA2141" s="16"/>
      <c r="AB2141" s="16"/>
      <c r="AC2141" s="21"/>
      <c r="AD2141" s="21"/>
      <c r="AE2141" s="21"/>
      <c r="AF2141" s="21"/>
      <c r="AG2141" s="21"/>
      <c r="AH2141" s="21"/>
      <c r="AI2141" s="21"/>
      <c r="AJ2141" s="21"/>
      <c r="AK2141" s="21"/>
      <c r="AL2141" s="21"/>
      <c r="AM2141" s="21"/>
      <c r="AN2141" s="21"/>
      <c r="AO2141" s="21"/>
      <c r="AP2141" s="21"/>
    </row>
    <row r="2142" spans="1:42" x14ac:dyDescent="0.25">
      <c r="A2142" s="18">
        <v>41613</v>
      </c>
      <c r="B2142" s="16">
        <v>1</v>
      </c>
      <c r="C2142" s="15" t="s">
        <v>0</v>
      </c>
      <c r="D2142" s="15" t="s">
        <v>1</v>
      </c>
      <c r="E2142" s="15" t="s">
        <v>39</v>
      </c>
      <c r="F2142" s="15" t="s">
        <v>110</v>
      </c>
      <c r="G2142" s="19" t="s">
        <v>40</v>
      </c>
      <c r="H2142" s="15">
        <v>1</v>
      </c>
      <c r="I2142" s="22">
        <f t="shared" si="47"/>
        <v>0.05</v>
      </c>
      <c r="J2142" s="15">
        <v>43</v>
      </c>
      <c r="K2142" s="15"/>
      <c r="L2142" s="15"/>
      <c r="M2142" s="16"/>
      <c r="N2142" s="16"/>
      <c r="O2142" s="16"/>
      <c r="P2142" s="16"/>
      <c r="Q2142" s="16"/>
      <c r="R2142" s="16"/>
      <c r="S2142" s="16"/>
      <c r="T2142" s="16"/>
      <c r="U2142" s="15">
        <v>20</v>
      </c>
      <c r="V2142" s="16"/>
      <c r="W2142" s="16"/>
      <c r="X2142" s="16"/>
      <c r="Y2142" s="16"/>
      <c r="Z2142" s="17"/>
      <c r="AA2142" s="16"/>
      <c r="AB2142" s="16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</row>
    <row r="2143" spans="1:42" x14ac:dyDescent="0.25">
      <c r="A2143" s="18">
        <v>41613</v>
      </c>
      <c r="B2143" s="16">
        <v>1</v>
      </c>
      <c r="C2143" s="15" t="s">
        <v>0</v>
      </c>
      <c r="D2143" s="15" t="s">
        <v>1</v>
      </c>
      <c r="E2143" s="15" t="s">
        <v>39</v>
      </c>
      <c r="F2143" s="15" t="s">
        <v>110</v>
      </c>
      <c r="G2143" s="19" t="s">
        <v>40</v>
      </c>
      <c r="H2143" s="15">
        <v>1</v>
      </c>
      <c r="I2143" s="22">
        <f t="shared" si="47"/>
        <v>0.05</v>
      </c>
      <c r="J2143" s="15">
        <v>43</v>
      </c>
      <c r="K2143" s="15"/>
      <c r="L2143" s="15"/>
      <c r="M2143" s="16"/>
      <c r="N2143" s="16"/>
      <c r="O2143" s="16"/>
      <c r="P2143" s="16"/>
      <c r="Q2143" s="16"/>
      <c r="R2143" s="16"/>
      <c r="S2143" s="16"/>
      <c r="T2143" s="16"/>
      <c r="U2143" s="15">
        <v>20</v>
      </c>
      <c r="V2143" s="16"/>
      <c r="W2143" s="16"/>
      <c r="X2143" s="16"/>
      <c r="Y2143" s="16"/>
      <c r="Z2143" s="17"/>
      <c r="AA2143" s="16"/>
      <c r="AB2143" s="16"/>
      <c r="AC2143" s="21"/>
      <c r="AD2143" s="21"/>
      <c r="AE2143" s="21"/>
      <c r="AF2143" s="21"/>
      <c r="AG2143" s="21"/>
      <c r="AH2143" s="21"/>
      <c r="AI2143" s="21"/>
      <c r="AJ2143" s="21"/>
      <c r="AK2143" s="21"/>
      <c r="AL2143" s="21"/>
      <c r="AM2143" s="21"/>
      <c r="AN2143" s="21"/>
      <c r="AO2143" s="21"/>
      <c r="AP2143" s="21"/>
    </row>
    <row r="2144" spans="1:42" x14ac:dyDescent="0.25">
      <c r="A2144" s="18">
        <v>41613</v>
      </c>
      <c r="B2144" s="16">
        <v>1</v>
      </c>
      <c r="C2144" s="15" t="s">
        <v>0</v>
      </c>
      <c r="D2144" s="15" t="s">
        <v>1</v>
      </c>
      <c r="E2144" s="15" t="s">
        <v>39</v>
      </c>
      <c r="F2144" s="15" t="s">
        <v>110</v>
      </c>
      <c r="G2144" s="19" t="s">
        <v>40</v>
      </c>
      <c r="H2144" s="15">
        <v>1</v>
      </c>
      <c r="I2144" s="22">
        <f t="shared" si="47"/>
        <v>0.05</v>
      </c>
      <c r="J2144" s="15">
        <v>43</v>
      </c>
      <c r="K2144" s="15"/>
      <c r="L2144" s="15"/>
      <c r="M2144" s="16"/>
      <c r="N2144" s="16"/>
      <c r="O2144" s="16"/>
      <c r="P2144" s="16"/>
      <c r="Q2144" s="16"/>
      <c r="R2144" s="16"/>
      <c r="S2144" s="16"/>
      <c r="T2144" s="16"/>
      <c r="U2144" s="15">
        <v>20</v>
      </c>
      <c r="V2144" s="16"/>
      <c r="W2144" s="16"/>
      <c r="X2144" s="16"/>
      <c r="Y2144" s="16"/>
      <c r="Z2144" s="17"/>
      <c r="AA2144" s="16"/>
      <c r="AB2144" s="16"/>
      <c r="AC2144" s="21"/>
      <c r="AD2144" s="21"/>
      <c r="AE2144" s="21"/>
      <c r="AF2144" s="21"/>
      <c r="AG2144" s="21"/>
      <c r="AH2144" s="21"/>
      <c r="AI2144" s="21"/>
      <c r="AJ2144" s="21"/>
      <c r="AK2144" s="21"/>
      <c r="AL2144" s="21"/>
      <c r="AM2144" s="21"/>
      <c r="AN2144" s="21"/>
      <c r="AO2144" s="21"/>
      <c r="AP2144" s="21"/>
    </row>
    <row r="2145" spans="1:42" x14ac:dyDescent="0.25">
      <c r="A2145" s="18">
        <v>41613</v>
      </c>
      <c r="B2145" s="16">
        <v>1</v>
      </c>
      <c r="C2145" s="15" t="s">
        <v>0</v>
      </c>
      <c r="D2145" s="15" t="s">
        <v>1</v>
      </c>
      <c r="E2145" s="15" t="s">
        <v>39</v>
      </c>
      <c r="F2145" s="15" t="s">
        <v>110</v>
      </c>
      <c r="G2145" s="19" t="s">
        <v>40</v>
      </c>
      <c r="H2145" s="15">
        <v>1</v>
      </c>
      <c r="I2145" s="22">
        <f t="shared" si="47"/>
        <v>0.05</v>
      </c>
      <c r="J2145" s="15">
        <v>43</v>
      </c>
      <c r="K2145" s="15"/>
      <c r="L2145" s="15"/>
      <c r="M2145" s="16"/>
      <c r="N2145" s="16"/>
      <c r="O2145" s="16"/>
      <c r="P2145" s="16"/>
      <c r="Q2145" s="16"/>
      <c r="R2145" s="16"/>
      <c r="S2145" s="16"/>
      <c r="T2145" s="16"/>
      <c r="U2145" s="15">
        <v>20</v>
      </c>
      <c r="V2145" s="16"/>
      <c r="W2145" s="16"/>
      <c r="X2145" s="16"/>
      <c r="Y2145" s="16"/>
      <c r="Z2145" s="17"/>
      <c r="AA2145" s="16"/>
      <c r="AB2145" s="16"/>
      <c r="AC2145" s="21"/>
      <c r="AD2145" s="21"/>
      <c r="AE2145" s="21"/>
      <c r="AF2145" s="21"/>
      <c r="AG2145" s="21"/>
      <c r="AH2145" s="21"/>
      <c r="AI2145" s="21"/>
      <c r="AJ2145" s="21"/>
      <c r="AK2145" s="21"/>
      <c r="AL2145" s="21"/>
      <c r="AM2145" s="21"/>
      <c r="AN2145" s="21"/>
      <c r="AO2145" s="21"/>
      <c r="AP2145" s="21"/>
    </row>
    <row r="2146" spans="1:42" x14ac:dyDescent="0.25">
      <c r="A2146" s="18">
        <v>41613</v>
      </c>
      <c r="B2146" s="16">
        <v>1</v>
      </c>
      <c r="C2146" s="15" t="s">
        <v>0</v>
      </c>
      <c r="D2146" s="15" t="s">
        <v>1</v>
      </c>
      <c r="E2146" s="15" t="s">
        <v>39</v>
      </c>
      <c r="F2146" s="15" t="s">
        <v>110</v>
      </c>
      <c r="G2146" s="19" t="s">
        <v>40</v>
      </c>
      <c r="H2146" s="15">
        <v>1</v>
      </c>
      <c r="I2146" s="22">
        <f t="shared" si="47"/>
        <v>0.05</v>
      </c>
      <c r="J2146" s="15">
        <v>43</v>
      </c>
      <c r="K2146" s="15"/>
      <c r="L2146" s="15"/>
      <c r="M2146" s="16"/>
      <c r="N2146" s="16"/>
      <c r="O2146" s="16"/>
      <c r="P2146" s="16"/>
      <c r="Q2146" s="16"/>
      <c r="R2146" s="16"/>
      <c r="S2146" s="16"/>
      <c r="T2146" s="16"/>
      <c r="U2146" s="15">
        <v>20</v>
      </c>
      <c r="V2146" s="16"/>
      <c r="W2146" s="16"/>
      <c r="X2146" s="16"/>
      <c r="Y2146" s="16"/>
      <c r="Z2146" s="17"/>
      <c r="AA2146" s="16"/>
      <c r="AB2146" s="16"/>
      <c r="AC2146" s="21"/>
      <c r="AD2146" s="21"/>
      <c r="AE2146" s="21"/>
      <c r="AF2146" s="21"/>
      <c r="AG2146" s="21"/>
      <c r="AH2146" s="21"/>
      <c r="AI2146" s="21"/>
      <c r="AJ2146" s="21"/>
      <c r="AK2146" s="21"/>
      <c r="AL2146" s="21"/>
      <c r="AM2146" s="21"/>
      <c r="AN2146" s="21"/>
      <c r="AO2146" s="21"/>
      <c r="AP2146" s="21"/>
    </row>
    <row r="2147" spans="1:42" x14ac:dyDescent="0.25">
      <c r="A2147" s="18">
        <v>41613</v>
      </c>
      <c r="B2147" s="16">
        <v>1</v>
      </c>
      <c r="C2147" s="15" t="s">
        <v>0</v>
      </c>
      <c r="D2147" s="15" t="s">
        <v>1</v>
      </c>
      <c r="E2147" s="15" t="s">
        <v>39</v>
      </c>
      <c r="F2147" s="15" t="s">
        <v>110</v>
      </c>
      <c r="G2147" s="19" t="s">
        <v>40</v>
      </c>
      <c r="H2147" s="15">
        <v>1</v>
      </c>
      <c r="I2147" s="22">
        <f t="shared" si="47"/>
        <v>0.05</v>
      </c>
      <c r="J2147" s="15">
        <v>43</v>
      </c>
      <c r="K2147" s="15"/>
      <c r="L2147" s="15"/>
      <c r="M2147" s="16"/>
      <c r="N2147" s="16"/>
      <c r="O2147" s="16"/>
      <c r="P2147" s="16"/>
      <c r="Q2147" s="16"/>
      <c r="R2147" s="16"/>
      <c r="S2147" s="16"/>
      <c r="T2147" s="16"/>
      <c r="U2147" s="15">
        <v>20</v>
      </c>
      <c r="V2147" s="16"/>
      <c r="W2147" s="16"/>
      <c r="X2147" s="16"/>
      <c r="Y2147" s="16"/>
      <c r="Z2147" s="17"/>
      <c r="AA2147" s="16"/>
      <c r="AB2147" s="16"/>
      <c r="AC2147" s="21"/>
      <c r="AD2147" s="21"/>
      <c r="AE2147" s="21"/>
      <c r="AF2147" s="21"/>
      <c r="AG2147" s="21"/>
      <c r="AH2147" s="21"/>
      <c r="AI2147" s="21"/>
      <c r="AJ2147" s="21"/>
      <c r="AK2147" s="21"/>
      <c r="AL2147" s="21"/>
      <c r="AM2147" s="21"/>
      <c r="AN2147" s="21"/>
      <c r="AO2147" s="21"/>
      <c r="AP2147" s="21"/>
    </row>
    <row r="2148" spans="1:42" x14ac:dyDescent="0.25">
      <c r="A2148" s="18">
        <v>41613</v>
      </c>
      <c r="B2148" s="16">
        <v>1</v>
      </c>
      <c r="C2148" s="15" t="s">
        <v>0</v>
      </c>
      <c r="D2148" s="15" t="s">
        <v>1</v>
      </c>
      <c r="E2148" s="15" t="s">
        <v>39</v>
      </c>
      <c r="F2148" s="15" t="s">
        <v>110</v>
      </c>
      <c r="G2148" s="19" t="s">
        <v>40</v>
      </c>
      <c r="H2148" s="15">
        <v>1</v>
      </c>
      <c r="I2148" s="22">
        <f t="shared" si="47"/>
        <v>0.05</v>
      </c>
      <c r="J2148" s="15">
        <v>43</v>
      </c>
      <c r="K2148" s="15"/>
      <c r="L2148" s="15"/>
      <c r="M2148" s="16"/>
      <c r="N2148" s="16"/>
      <c r="O2148" s="16"/>
      <c r="P2148" s="16"/>
      <c r="Q2148" s="16"/>
      <c r="R2148" s="16"/>
      <c r="S2148" s="16"/>
      <c r="T2148" s="16"/>
      <c r="U2148" s="15">
        <v>20</v>
      </c>
      <c r="V2148" s="16"/>
      <c r="W2148" s="16"/>
      <c r="X2148" s="16"/>
      <c r="Y2148" s="16"/>
      <c r="Z2148" s="17">
        <f>Y2148*H2148</f>
        <v>0</v>
      </c>
      <c r="AA2148" s="16"/>
      <c r="AB2148" s="16"/>
      <c r="AC2148" s="21"/>
      <c r="AD2148" s="21"/>
      <c r="AE2148" s="21"/>
      <c r="AF2148" s="21"/>
      <c r="AG2148" s="21"/>
      <c r="AH2148" s="21"/>
      <c r="AI2148" s="21"/>
      <c r="AJ2148" s="21"/>
      <c r="AK2148" s="21"/>
      <c r="AL2148" s="21"/>
      <c r="AM2148" s="21"/>
      <c r="AN2148" s="21"/>
      <c r="AO2148" s="21"/>
      <c r="AP2148" s="21"/>
    </row>
    <row r="2149" spans="1:42" x14ac:dyDescent="0.25">
      <c r="A2149" s="18">
        <v>41613</v>
      </c>
      <c r="B2149" s="16">
        <v>1</v>
      </c>
      <c r="C2149" s="15" t="s">
        <v>0</v>
      </c>
      <c r="D2149" s="15" t="s">
        <v>1</v>
      </c>
      <c r="E2149" s="15" t="s">
        <v>39</v>
      </c>
      <c r="F2149" s="15" t="s">
        <v>110</v>
      </c>
      <c r="G2149" s="19" t="s">
        <v>40</v>
      </c>
      <c r="H2149" s="15">
        <v>1</v>
      </c>
      <c r="I2149" s="22">
        <f t="shared" si="47"/>
        <v>0.05</v>
      </c>
      <c r="J2149" s="15">
        <v>43</v>
      </c>
      <c r="K2149" s="15"/>
      <c r="L2149" s="15"/>
      <c r="M2149" s="16"/>
      <c r="N2149" s="16"/>
      <c r="O2149" s="16"/>
      <c r="P2149" s="16"/>
      <c r="Q2149" s="16"/>
      <c r="R2149" s="16"/>
      <c r="S2149" s="16"/>
      <c r="T2149" s="16"/>
      <c r="U2149" s="15">
        <v>35</v>
      </c>
      <c r="V2149" s="16"/>
      <c r="W2149" s="16"/>
      <c r="X2149" s="16"/>
      <c r="Y2149" s="16"/>
      <c r="Z2149" s="17"/>
      <c r="AA2149" s="16"/>
      <c r="AB2149" s="16"/>
      <c r="AC2149" s="21"/>
      <c r="AD2149" s="21"/>
      <c r="AE2149" s="21"/>
      <c r="AF2149" s="21"/>
      <c r="AG2149" s="21"/>
      <c r="AH2149" s="21"/>
      <c r="AI2149" s="21"/>
      <c r="AJ2149" s="21"/>
      <c r="AK2149" s="21"/>
      <c r="AL2149" s="21"/>
      <c r="AM2149" s="21"/>
      <c r="AN2149" s="21"/>
      <c r="AO2149" s="21"/>
      <c r="AP2149" s="21"/>
    </row>
    <row r="2150" spans="1:42" x14ac:dyDescent="0.25">
      <c r="A2150" s="18">
        <v>41613</v>
      </c>
      <c r="B2150" s="16">
        <v>1</v>
      </c>
      <c r="C2150" s="15" t="s">
        <v>0</v>
      </c>
      <c r="D2150" s="15" t="s">
        <v>1</v>
      </c>
      <c r="E2150" s="15" t="s">
        <v>39</v>
      </c>
      <c r="F2150" s="15" t="s">
        <v>110</v>
      </c>
      <c r="G2150" s="19" t="s">
        <v>40</v>
      </c>
      <c r="H2150" s="15">
        <v>1</v>
      </c>
      <c r="I2150" s="22">
        <f t="shared" si="47"/>
        <v>0.05</v>
      </c>
      <c r="J2150" s="15">
        <v>43</v>
      </c>
      <c r="K2150" s="15"/>
      <c r="L2150" s="15"/>
      <c r="M2150" s="16"/>
      <c r="N2150" s="16"/>
      <c r="O2150" s="16"/>
      <c r="P2150" s="16"/>
      <c r="Q2150" s="16"/>
      <c r="R2150" s="16"/>
      <c r="S2150" s="16"/>
      <c r="T2150" s="16"/>
      <c r="U2150" s="15">
        <v>35</v>
      </c>
      <c r="V2150" s="16"/>
      <c r="W2150" s="16"/>
      <c r="X2150" s="16"/>
      <c r="Y2150" s="16"/>
      <c r="Z2150" s="17"/>
      <c r="AA2150" s="16"/>
      <c r="AB2150" s="16"/>
      <c r="AC2150" s="21"/>
      <c r="AD2150" s="21"/>
      <c r="AE2150" s="21"/>
      <c r="AF2150" s="21"/>
      <c r="AG2150" s="21"/>
      <c r="AH2150" s="21"/>
      <c r="AI2150" s="21"/>
      <c r="AJ2150" s="21"/>
      <c r="AK2150" s="21"/>
      <c r="AL2150" s="21"/>
      <c r="AM2150" s="21"/>
      <c r="AN2150" s="21"/>
      <c r="AO2150" s="21"/>
      <c r="AP2150" s="21"/>
    </row>
    <row r="2151" spans="1:42" x14ac:dyDescent="0.25">
      <c r="A2151" s="18">
        <v>41613</v>
      </c>
      <c r="B2151" s="16">
        <v>1</v>
      </c>
      <c r="C2151" s="15" t="s">
        <v>0</v>
      </c>
      <c r="D2151" s="15" t="s">
        <v>1</v>
      </c>
      <c r="E2151" s="15" t="s">
        <v>39</v>
      </c>
      <c r="F2151" s="15" t="s">
        <v>110</v>
      </c>
      <c r="G2151" s="19" t="s">
        <v>40</v>
      </c>
      <c r="H2151" s="15">
        <v>1</v>
      </c>
      <c r="I2151" s="22">
        <f t="shared" si="47"/>
        <v>0.05</v>
      </c>
      <c r="J2151" s="15">
        <v>43</v>
      </c>
      <c r="K2151" s="15"/>
      <c r="L2151" s="15"/>
      <c r="M2151" s="16"/>
      <c r="N2151" s="16"/>
      <c r="O2151" s="16"/>
      <c r="P2151" s="16"/>
      <c r="Q2151" s="16"/>
      <c r="R2151" s="16"/>
      <c r="S2151" s="16"/>
      <c r="T2151" s="16"/>
      <c r="U2151" s="15">
        <v>35</v>
      </c>
      <c r="V2151" s="16"/>
      <c r="W2151" s="16"/>
      <c r="X2151" s="16"/>
      <c r="Y2151" s="16"/>
      <c r="Z2151" s="17"/>
      <c r="AA2151" s="16"/>
      <c r="AB2151" s="16"/>
      <c r="AC2151" s="21"/>
      <c r="AD2151" s="21"/>
      <c r="AE2151" s="21"/>
      <c r="AF2151" s="21"/>
      <c r="AG2151" s="21"/>
      <c r="AH2151" s="21"/>
      <c r="AI2151" s="21"/>
      <c r="AJ2151" s="21"/>
      <c r="AK2151" s="21"/>
      <c r="AL2151" s="21"/>
      <c r="AM2151" s="21"/>
      <c r="AN2151" s="21"/>
      <c r="AO2151" s="21"/>
      <c r="AP2151" s="21"/>
    </row>
    <row r="2152" spans="1:42" x14ac:dyDescent="0.25">
      <c r="A2152" s="18">
        <v>41613</v>
      </c>
      <c r="B2152" s="16">
        <v>1</v>
      </c>
      <c r="C2152" s="15" t="s">
        <v>0</v>
      </c>
      <c r="D2152" s="15" t="s">
        <v>1</v>
      </c>
      <c r="E2152" s="15" t="s">
        <v>39</v>
      </c>
      <c r="F2152" s="15" t="s">
        <v>110</v>
      </c>
      <c r="G2152" s="19" t="s">
        <v>40</v>
      </c>
      <c r="H2152" s="15">
        <v>1</v>
      </c>
      <c r="I2152" s="22">
        <f t="shared" si="47"/>
        <v>0.05</v>
      </c>
      <c r="J2152" s="15">
        <v>43</v>
      </c>
      <c r="K2152" s="15"/>
      <c r="L2152" s="15"/>
      <c r="M2152" s="16"/>
      <c r="N2152" s="16"/>
      <c r="O2152" s="16"/>
      <c r="P2152" s="16"/>
      <c r="Q2152" s="16"/>
      <c r="R2152" s="16"/>
      <c r="S2152" s="16"/>
      <c r="T2152" s="16"/>
      <c r="U2152" s="15">
        <v>35</v>
      </c>
      <c r="V2152" s="16"/>
      <c r="W2152" s="16"/>
      <c r="X2152" s="16"/>
      <c r="Y2152" s="16"/>
      <c r="Z2152" s="17">
        <f>Y2152*H2152</f>
        <v>0</v>
      </c>
      <c r="AA2152" s="16"/>
      <c r="AB2152" s="16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  <c r="AN2152" s="21"/>
      <c r="AO2152" s="21"/>
      <c r="AP2152" s="21"/>
    </row>
    <row r="2153" spans="1:42" x14ac:dyDescent="0.25">
      <c r="A2153" s="18">
        <v>41613</v>
      </c>
      <c r="B2153" s="16">
        <v>1</v>
      </c>
      <c r="C2153" s="15" t="s">
        <v>0</v>
      </c>
      <c r="D2153" s="15" t="s">
        <v>1</v>
      </c>
      <c r="E2153" s="15" t="s">
        <v>39</v>
      </c>
      <c r="F2153" s="15" t="s">
        <v>110</v>
      </c>
      <c r="G2153" s="19" t="s">
        <v>40</v>
      </c>
      <c r="H2153" s="15">
        <v>1</v>
      </c>
      <c r="I2153" s="22">
        <f t="shared" si="47"/>
        <v>0.05</v>
      </c>
      <c r="J2153" s="15">
        <v>43</v>
      </c>
      <c r="K2153" s="15"/>
      <c r="L2153" s="15"/>
      <c r="M2153" s="16"/>
      <c r="N2153" s="16"/>
      <c r="O2153" s="16"/>
      <c r="P2153" s="16"/>
      <c r="Q2153" s="16"/>
      <c r="R2153" s="16"/>
      <c r="S2153" s="16"/>
      <c r="T2153" s="16"/>
      <c r="U2153" s="15">
        <v>55</v>
      </c>
      <c r="V2153" s="16"/>
      <c r="W2153" s="16"/>
      <c r="X2153" s="16"/>
      <c r="Y2153" s="16"/>
      <c r="Z2153" s="17"/>
      <c r="AA2153" s="16"/>
      <c r="AB2153" s="16"/>
      <c r="AC2153" s="21"/>
      <c r="AD2153" s="21"/>
      <c r="AE2153" s="21"/>
      <c r="AF2153" s="21"/>
      <c r="AG2153" s="21"/>
      <c r="AH2153" s="21"/>
      <c r="AI2153" s="21"/>
      <c r="AJ2153" s="21"/>
      <c r="AK2153" s="21"/>
      <c r="AL2153" s="21"/>
      <c r="AM2153" s="21"/>
      <c r="AN2153" s="21"/>
      <c r="AO2153" s="21"/>
      <c r="AP2153" s="21"/>
    </row>
    <row r="2154" spans="1:42" x14ac:dyDescent="0.25">
      <c r="A2154" s="18">
        <v>41613</v>
      </c>
      <c r="B2154" s="16">
        <v>1</v>
      </c>
      <c r="C2154" s="15" t="s">
        <v>0</v>
      </c>
      <c r="D2154" s="15" t="s">
        <v>1</v>
      </c>
      <c r="E2154" s="15" t="s">
        <v>39</v>
      </c>
      <c r="F2154" s="15" t="s">
        <v>110</v>
      </c>
      <c r="G2154" s="19" t="s">
        <v>40</v>
      </c>
      <c r="H2154" s="15">
        <v>1</v>
      </c>
      <c r="I2154" s="22">
        <f t="shared" si="47"/>
        <v>0.05</v>
      </c>
      <c r="J2154" s="15">
        <v>43</v>
      </c>
      <c r="K2154" s="15"/>
      <c r="L2154" s="15"/>
      <c r="M2154" s="16"/>
      <c r="N2154" s="16"/>
      <c r="O2154" s="16"/>
      <c r="P2154" s="16"/>
      <c r="Q2154" s="16"/>
      <c r="R2154" s="16"/>
      <c r="S2154" s="16"/>
      <c r="T2154" s="16"/>
      <c r="U2154" s="15">
        <v>55</v>
      </c>
      <c r="V2154" s="16"/>
      <c r="W2154" s="16"/>
      <c r="X2154" s="16"/>
      <c r="Y2154" s="16"/>
      <c r="Z2154" s="17">
        <f>Y2154*H2154</f>
        <v>0</v>
      </c>
      <c r="AA2154" s="16"/>
      <c r="AB2154" s="16"/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  <c r="AO2154" s="21"/>
      <c r="AP2154" s="21"/>
    </row>
    <row r="2155" spans="1:42" x14ac:dyDescent="0.25">
      <c r="A2155" s="18">
        <v>41613</v>
      </c>
      <c r="B2155" s="16">
        <v>1</v>
      </c>
      <c r="C2155" s="15" t="s">
        <v>0</v>
      </c>
      <c r="D2155" s="15" t="s">
        <v>1</v>
      </c>
      <c r="E2155" s="15" t="s">
        <v>39</v>
      </c>
      <c r="F2155" s="15" t="s">
        <v>110</v>
      </c>
      <c r="G2155" s="19" t="s">
        <v>40</v>
      </c>
      <c r="H2155" s="15">
        <v>1</v>
      </c>
      <c r="I2155" s="22">
        <f t="shared" si="47"/>
        <v>0.05</v>
      </c>
      <c r="J2155" s="15">
        <v>43</v>
      </c>
      <c r="K2155" s="15"/>
      <c r="L2155" s="15"/>
      <c r="M2155" s="16"/>
      <c r="N2155" s="16"/>
      <c r="O2155" s="16"/>
      <c r="P2155" s="16"/>
      <c r="Q2155" s="16"/>
      <c r="R2155" s="16"/>
      <c r="S2155" s="16"/>
      <c r="T2155" s="16"/>
      <c r="U2155" s="15">
        <v>30</v>
      </c>
      <c r="V2155" s="16"/>
      <c r="W2155" s="16"/>
      <c r="X2155" s="16"/>
      <c r="Y2155" s="16"/>
      <c r="Z2155" s="17"/>
      <c r="AA2155" s="16"/>
      <c r="AB2155" s="16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  <c r="AO2155" s="21"/>
      <c r="AP2155" s="21"/>
    </row>
    <row r="2156" spans="1:42" x14ac:dyDescent="0.25">
      <c r="A2156" s="18">
        <v>41613</v>
      </c>
      <c r="B2156" s="16">
        <v>1</v>
      </c>
      <c r="C2156" s="15" t="s">
        <v>0</v>
      </c>
      <c r="D2156" s="15" t="s">
        <v>1</v>
      </c>
      <c r="E2156" s="15" t="s">
        <v>39</v>
      </c>
      <c r="F2156" s="15" t="s">
        <v>110</v>
      </c>
      <c r="G2156" s="19" t="s">
        <v>40</v>
      </c>
      <c r="H2156" s="15">
        <v>1</v>
      </c>
      <c r="I2156" s="22">
        <f t="shared" si="47"/>
        <v>0.05</v>
      </c>
      <c r="J2156" s="15">
        <v>43</v>
      </c>
      <c r="K2156" s="15"/>
      <c r="L2156" s="15"/>
      <c r="M2156" s="16"/>
      <c r="N2156" s="16"/>
      <c r="O2156" s="16"/>
      <c r="P2156" s="16"/>
      <c r="Q2156" s="16"/>
      <c r="R2156" s="16"/>
      <c r="S2156" s="16"/>
      <c r="T2156" s="16"/>
      <c r="U2156" s="15">
        <v>30</v>
      </c>
      <c r="V2156" s="16"/>
      <c r="W2156" s="16"/>
      <c r="X2156" s="16"/>
      <c r="Y2156" s="16"/>
      <c r="Z2156" s="17"/>
      <c r="AA2156" s="16"/>
      <c r="AB2156" s="16"/>
      <c r="AC2156" s="21"/>
      <c r="AD2156" s="21"/>
      <c r="AE2156" s="21"/>
      <c r="AF2156" s="21"/>
      <c r="AG2156" s="21"/>
      <c r="AH2156" s="21"/>
      <c r="AI2156" s="21"/>
      <c r="AJ2156" s="21"/>
      <c r="AK2156" s="21"/>
      <c r="AL2156" s="21"/>
      <c r="AM2156" s="21"/>
      <c r="AN2156" s="21"/>
      <c r="AO2156" s="21"/>
      <c r="AP2156" s="21"/>
    </row>
    <row r="2157" spans="1:42" x14ac:dyDescent="0.25">
      <c r="A2157" s="18">
        <v>41613</v>
      </c>
      <c r="B2157" s="16">
        <v>1</v>
      </c>
      <c r="C2157" s="15" t="s">
        <v>0</v>
      </c>
      <c r="D2157" s="15" t="s">
        <v>1</v>
      </c>
      <c r="E2157" s="15" t="s">
        <v>39</v>
      </c>
      <c r="F2157" s="15" t="s">
        <v>110</v>
      </c>
      <c r="G2157" s="19" t="s">
        <v>40</v>
      </c>
      <c r="H2157" s="15">
        <v>1</v>
      </c>
      <c r="I2157" s="22">
        <f t="shared" si="47"/>
        <v>0.05</v>
      </c>
      <c r="J2157" s="15">
        <v>43</v>
      </c>
      <c r="K2157" s="15"/>
      <c r="L2157" s="15"/>
      <c r="M2157" s="16"/>
      <c r="N2157" s="16"/>
      <c r="O2157" s="16"/>
      <c r="P2157" s="16"/>
      <c r="Q2157" s="16"/>
      <c r="R2157" s="16"/>
      <c r="S2157" s="16"/>
      <c r="T2157" s="16"/>
      <c r="U2157" s="15">
        <v>30</v>
      </c>
      <c r="V2157" s="16"/>
      <c r="W2157" s="16"/>
      <c r="X2157" s="16"/>
      <c r="Y2157" s="16"/>
      <c r="Z2157" s="17"/>
      <c r="AA2157" s="16"/>
      <c r="AB2157" s="16"/>
      <c r="AC2157" s="21"/>
      <c r="AD2157" s="21"/>
      <c r="AE2157" s="21"/>
      <c r="AF2157" s="21"/>
      <c r="AG2157" s="21"/>
      <c r="AH2157" s="21"/>
      <c r="AI2157" s="21"/>
      <c r="AJ2157" s="21"/>
      <c r="AK2157" s="21"/>
      <c r="AL2157" s="21"/>
      <c r="AM2157" s="21"/>
      <c r="AN2157" s="21"/>
      <c r="AO2157" s="21"/>
      <c r="AP2157" s="21"/>
    </row>
    <row r="2158" spans="1:42" x14ac:dyDescent="0.25">
      <c r="A2158" s="18">
        <v>41613</v>
      </c>
      <c r="B2158" s="16">
        <v>1</v>
      </c>
      <c r="C2158" s="15" t="s">
        <v>0</v>
      </c>
      <c r="D2158" s="15" t="s">
        <v>1</v>
      </c>
      <c r="E2158" s="15" t="s">
        <v>39</v>
      </c>
      <c r="F2158" s="15" t="s">
        <v>110</v>
      </c>
      <c r="G2158" s="19" t="s">
        <v>40</v>
      </c>
      <c r="H2158" s="15">
        <v>1</v>
      </c>
      <c r="I2158" s="22">
        <f t="shared" si="47"/>
        <v>0.05</v>
      </c>
      <c r="J2158" s="15">
        <v>43</v>
      </c>
      <c r="K2158" s="15"/>
      <c r="L2158" s="15"/>
      <c r="M2158" s="16"/>
      <c r="N2158" s="16"/>
      <c r="O2158" s="16"/>
      <c r="P2158" s="16"/>
      <c r="Q2158" s="16"/>
      <c r="R2158" s="16"/>
      <c r="S2158" s="16"/>
      <c r="T2158" s="16"/>
      <c r="U2158" s="15">
        <v>30</v>
      </c>
      <c r="V2158" s="16"/>
      <c r="W2158" s="16"/>
      <c r="X2158" s="16"/>
      <c r="Y2158" s="16"/>
      <c r="Z2158" s="17"/>
      <c r="AA2158" s="16"/>
      <c r="AB2158" s="16"/>
      <c r="AC2158" s="21"/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  <c r="AO2158" s="21"/>
      <c r="AP2158" s="21"/>
    </row>
    <row r="2159" spans="1:42" x14ac:dyDescent="0.25">
      <c r="A2159" s="18">
        <v>41613</v>
      </c>
      <c r="B2159" s="16">
        <v>1</v>
      </c>
      <c r="C2159" s="15" t="s">
        <v>0</v>
      </c>
      <c r="D2159" s="15" t="s">
        <v>1</v>
      </c>
      <c r="E2159" s="15" t="s">
        <v>39</v>
      </c>
      <c r="F2159" s="15" t="s">
        <v>110</v>
      </c>
      <c r="G2159" s="19" t="s">
        <v>40</v>
      </c>
      <c r="H2159" s="15">
        <v>1</v>
      </c>
      <c r="I2159" s="22">
        <f t="shared" si="47"/>
        <v>0.05</v>
      </c>
      <c r="J2159" s="15">
        <v>43</v>
      </c>
      <c r="K2159" s="15"/>
      <c r="L2159" s="15"/>
      <c r="M2159" s="16"/>
      <c r="N2159" s="16"/>
      <c r="O2159" s="16"/>
      <c r="P2159" s="16"/>
      <c r="Q2159" s="16"/>
      <c r="R2159" s="16"/>
      <c r="S2159" s="16"/>
      <c r="T2159" s="16"/>
      <c r="U2159" s="15">
        <v>30</v>
      </c>
      <c r="V2159" s="16"/>
      <c r="W2159" s="16"/>
      <c r="X2159" s="16"/>
      <c r="Y2159" s="16"/>
      <c r="Z2159" s="17"/>
      <c r="AA2159" s="16"/>
      <c r="AB2159" s="16"/>
      <c r="AC2159" s="21"/>
      <c r="AD2159" s="21"/>
      <c r="AE2159" s="21"/>
      <c r="AF2159" s="21"/>
      <c r="AG2159" s="21"/>
      <c r="AH2159" s="21"/>
      <c r="AI2159" s="21"/>
      <c r="AJ2159" s="21"/>
      <c r="AK2159" s="21"/>
      <c r="AL2159" s="21"/>
      <c r="AM2159" s="21"/>
      <c r="AN2159" s="21"/>
      <c r="AO2159" s="21"/>
      <c r="AP2159" s="21"/>
    </row>
    <row r="2160" spans="1:42" x14ac:dyDescent="0.25">
      <c r="A2160" s="18">
        <v>41613</v>
      </c>
      <c r="B2160" s="16">
        <v>1</v>
      </c>
      <c r="C2160" s="15" t="s">
        <v>0</v>
      </c>
      <c r="D2160" s="15" t="s">
        <v>1</v>
      </c>
      <c r="E2160" s="15" t="s">
        <v>39</v>
      </c>
      <c r="F2160" s="15" t="s">
        <v>110</v>
      </c>
      <c r="G2160" s="19" t="s">
        <v>40</v>
      </c>
      <c r="H2160" s="15">
        <v>1</v>
      </c>
      <c r="I2160" s="22">
        <f t="shared" si="47"/>
        <v>0.05</v>
      </c>
      <c r="J2160" s="15">
        <v>43</v>
      </c>
      <c r="K2160" s="15"/>
      <c r="L2160" s="15"/>
      <c r="M2160" s="16"/>
      <c r="N2160" s="16"/>
      <c r="O2160" s="16"/>
      <c r="P2160" s="16"/>
      <c r="Q2160" s="16"/>
      <c r="R2160" s="16"/>
      <c r="S2160" s="16"/>
      <c r="T2160" s="16"/>
      <c r="U2160" s="15">
        <v>30</v>
      </c>
      <c r="V2160" s="16"/>
      <c r="W2160" s="16"/>
      <c r="X2160" s="16"/>
      <c r="Y2160" s="16"/>
      <c r="Z2160" s="17"/>
      <c r="AA2160" s="16"/>
      <c r="AB2160" s="16"/>
      <c r="AC2160" s="21"/>
      <c r="AD2160" s="21"/>
      <c r="AE2160" s="21"/>
      <c r="AF2160" s="21"/>
      <c r="AG2160" s="21"/>
      <c r="AH2160" s="21"/>
      <c r="AI2160" s="21"/>
      <c r="AJ2160" s="21"/>
      <c r="AK2160" s="21"/>
      <c r="AL2160" s="21"/>
      <c r="AM2160" s="21"/>
      <c r="AN2160" s="21"/>
      <c r="AO2160" s="21"/>
      <c r="AP2160" s="21"/>
    </row>
    <row r="2161" spans="1:42" x14ac:dyDescent="0.25">
      <c r="A2161" s="18">
        <v>41613</v>
      </c>
      <c r="B2161" s="16">
        <v>1</v>
      </c>
      <c r="C2161" s="15" t="s">
        <v>0</v>
      </c>
      <c r="D2161" s="15" t="s">
        <v>1</v>
      </c>
      <c r="E2161" s="15" t="s">
        <v>39</v>
      </c>
      <c r="F2161" s="15" t="s">
        <v>110</v>
      </c>
      <c r="G2161" s="19" t="s">
        <v>40</v>
      </c>
      <c r="H2161" s="15">
        <v>1</v>
      </c>
      <c r="I2161" s="22">
        <f t="shared" si="47"/>
        <v>0.05</v>
      </c>
      <c r="J2161" s="15">
        <v>43</v>
      </c>
      <c r="K2161" s="15"/>
      <c r="L2161" s="15"/>
      <c r="M2161" s="16"/>
      <c r="N2161" s="16"/>
      <c r="O2161" s="16"/>
      <c r="P2161" s="16"/>
      <c r="Q2161" s="16"/>
      <c r="R2161" s="16"/>
      <c r="S2161" s="16"/>
      <c r="T2161" s="16"/>
      <c r="U2161" s="15">
        <v>30</v>
      </c>
      <c r="V2161" s="16"/>
      <c r="W2161" s="16"/>
      <c r="X2161" s="16"/>
      <c r="Y2161" s="16"/>
      <c r="Z2161" s="17"/>
      <c r="AA2161" s="16"/>
      <c r="AB2161" s="16"/>
      <c r="AC2161" s="21"/>
      <c r="AD2161" s="21"/>
      <c r="AE2161" s="21"/>
      <c r="AF2161" s="21"/>
      <c r="AG2161" s="21"/>
      <c r="AH2161" s="21"/>
      <c r="AI2161" s="21"/>
      <c r="AJ2161" s="21"/>
      <c r="AK2161" s="21"/>
      <c r="AL2161" s="21"/>
      <c r="AM2161" s="21"/>
      <c r="AN2161" s="21"/>
      <c r="AO2161" s="21"/>
      <c r="AP2161" s="21"/>
    </row>
    <row r="2162" spans="1:42" x14ac:dyDescent="0.25">
      <c r="A2162" s="18">
        <v>41613</v>
      </c>
      <c r="B2162" s="16">
        <v>1</v>
      </c>
      <c r="C2162" s="15" t="s">
        <v>0</v>
      </c>
      <c r="D2162" s="15" t="s">
        <v>1</v>
      </c>
      <c r="E2162" s="15" t="s">
        <v>39</v>
      </c>
      <c r="F2162" s="15" t="s">
        <v>110</v>
      </c>
      <c r="G2162" s="19" t="s">
        <v>40</v>
      </c>
      <c r="H2162" s="15">
        <v>1</v>
      </c>
      <c r="I2162" s="22">
        <f t="shared" si="47"/>
        <v>0.05</v>
      </c>
      <c r="J2162" s="15">
        <v>43</v>
      </c>
      <c r="K2162" s="15"/>
      <c r="L2162" s="15"/>
      <c r="M2162" s="16"/>
      <c r="N2162" s="16"/>
      <c r="O2162" s="16"/>
      <c r="P2162" s="16"/>
      <c r="Q2162" s="16"/>
      <c r="R2162" s="16"/>
      <c r="S2162" s="16"/>
      <c r="T2162" s="16"/>
      <c r="U2162" s="15">
        <v>30</v>
      </c>
      <c r="V2162" s="16"/>
      <c r="W2162" s="16"/>
      <c r="X2162" s="16"/>
      <c r="Y2162" s="16"/>
      <c r="Z2162" s="17"/>
      <c r="AA2162" s="16"/>
      <c r="AB2162" s="16"/>
      <c r="AC2162" s="21"/>
      <c r="AD2162" s="21"/>
      <c r="AE2162" s="21"/>
      <c r="AF2162" s="21"/>
      <c r="AG2162" s="21"/>
      <c r="AH2162" s="21"/>
      <c r="AI2162" s="21"/>
      <c r="AJ2162" s="21"/>
      <c r="AK2162" s="21"/>
      <c r="AL2162" s="21"/>
      <c r="AM2162" s="21"/>
      <c r="AN2162" s="21"/>
      <c r="AO2162" s="21"/>
      <c r="AP2162" s="21"/>
    </row>
    <row r="2163" spans="1:42" x14ac:dyDescent="0.25">
      <c r="A2163" s="18">
        <v>41613</v>
      </c>
      <c r="B2163" s="16">
        <v>1</v>
      </c>
      <c r="C2163" s="15" t="s">
        <v>0</v>
      </c>
      <c r="D2163" s="15" t="s">
        <v>1</v>
      </c>
      <c r="E2163" s="15" t="s">
        <v>39</v>
      </c>
      <c r="F2163" s="15" t="s">
        <v>110</v>
      </c>
      <c r="G2163" s="19" t="s">
        <v>40</v>
      </c>
      <c r="H2163" s="15">
        <v>1</v>
      </c>
      <c r="I2163" s="22">
        <f t="shared" si="47"/>
        <v>0.05</v>
      </c>
      <c r="J2163" s="15">
        <v>43</v>
      </c>
      <c r="K2163" s="15"/>
      <c r="L2163" s="15"/>
      <c r="M2163" s="16"/>
      <c r="N2163" s="16"/>
      <c r="O2163" s="16"/>
      <c r="P2163" s="16"/>
      <c r="Q2163" s="16"/>
      <c r="R2163" s="16"/>
      <c r="S2163" s="16"/>
      <c r="T2163" s="16"/>
      <c r="U2163" s="15">
        <v>30</v>
      </c>
      <c r="V2163" s="16"/>
      <c r="W2163" s="16"/>
      <c r="X2163" s="16"/>
      <c r="Y2163" s="16"/>
      <c r="Z2163" s="17"/>
      <c r="AA2163" s="16"/>
      <c r="AB2163" s="16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  <c r="AN2163" s="21"/>
      <c r="AO2163" s="21"/>
      <c r="AP2163" s="21"/>
    </row>
    <row r="2164" spans="1:42" x14ac:dyDescent="0.25">
      <c r="A2164" s="18">
        <v>41613</v>
      </c>
      <c r="B2164" s="16">
        <v>1</v>
      </c>
      <c r="C2164" s="15" t="s">
        <v>0</v>
      </c>
      <c r="D2164" s="15" t="s">
        <v>1</v>
      </c>
      <c r="E2164" s="15" t="s">
        <v>39</v>
      </c>
      <c r="F2164" s="15" t="s">
        <v>110</v>
      </c>
      <c r="G2164" s="19" t="s">
        <v>40</v>
      </c>
      <c r="H2164" s="15">
        <v>1</v>
      </c>
      <c r="I2164" s="22">
        <f t="shared" si="47"/>
        <v>0.05</v>
      </c>
      <c r="J2164" s="15">
        <v>43</v>
      </c>
      <c r="K2164" s="15"/>
      <c r="L2164" s="15"/>
      <c r="M2164" s="16"/>
      <c r="N2164" s="16"/>
      <c r="O2164" s="16"/>
      <c r="P2164" s="16"/>
      <c r="Q2164" s="16"/>
      <c r="R2164" s="16"/>
      <c r="S2164" s="16"/>
      <c r="T2164" s="16"/>
      <c r="U2164" s="15">
        <v>30</v>
      </c>
      <c r="V2164" s="16"/>
      <c r="W2164" s="16"/>
      <c r="X2164" s="16"/>
      <c r="Y2164" s="16"/>
      <c r="Z2164" s="17">
        <f>Y2164*H2164</f>
        <v>0</v>
      </c>
      <c r="AA2164" s="16"/>
      <c r="AB2164" s="16"/>
      <c r="AC2164" s="21"/>
      <c r="AD2164" s="21"/>
      <c r="AE2164" s="21"/>
      <c r="AF2164" s="21"/>
      <c r="AG2164" s="21"/>
      <c r="AH2164" s="21"/>
      <c r="AI2164" s="21"/>
      <c r="AJ2164" s="21"/>
      <c r="AK2164" s="21"/>
      <c r="AL2164" s="21"/>
      <c r="AM2164" s="21"/>
      <c r="AN2164" s="21"/>
      <c r="AO2164" s="21"/>
      <c r="AP2164" s="21"/>
    </row>
    <row r="2165" spans="1:42" x14ac:dyDescent="0.25">
      <c r="A2165" s="18">
        <v>41613</v>
      </c>
      <c r="B2165" s="16">
        <v>1</v>
      </c>
      <c r="C2165" s="15" t="s">
        <v>0</v>
      </c>
      <c r="D2165" s="15" t="s">
        <v>1</v>
      </c>
      <c r="E2165" s="15" t="s">
        <v>39</v>
      </c>
      <c r="F2165" s="15" t="s">
        <v>110</v>
      </c>
      <c r="G2165" s="19" t="s">
        <v>40</v>
      </c>
      <c r="H2165" s="15">
        <v>1</v>
      </c>
      <c r="I2165" s="22">
        <f t="shared" si="47"/>
        <v>0.05</v>
      </c>
      <c r="J2165" s="15">
        <v>43</v>
      </c>
      <c r="K2165" s="15"/>
      <c r="L2165" s="15"/>
      <c r="M2165" s="16"/>
      <c r="N2165" s="16"/>
      <c r="O2165" s="16"/>
      <c r="P2165" s="16"/>
      <c r="Q2165" s="16"/>
      <c r="R2165" s="16"/>
      <c r="S2165" s="16"/>
      <c r="T2165" s="16"/>
      <c r="U2165" s="15">
        <v>65</v>
      </c>
      <c r="V2165" s="16"/>
      <c r="W2165" s="16"/>
      <c r="X2165" s="16"/>
      <c r="Y2165" s="16"/>
      <c r="Z2165" s="17">
        <f>Y2165*H2165</f>
        <v>0</v>
      </c>
      <c r="AA2165" s="16"/>
      <c r="AB2165" s="16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  <c r="AO2165" s="21"/>
      <c r="AP2165" s="21"/>
    </row>
    <row r="2166" spans="1:42" x14ac:dyDescent="0.25">
      <c r="A2166" s="18">
        <v>41613</v>
      </c>
      <c r="B2166" s="16">
        <v>1</v>
      </c>
      <c r="C2166" s="15" t="s">
        <v>0</v>
      </c>
      <c r="D2166" s="15" t="s">
        <v>1</v>
      </c>
      <c r="E2166" s="15" t="s">
        <v>39</v>
      </c>
      <c r="F2166" s="15" t="s">
        <v>110</v>
      </c>
      <c r="G2166" s="19" t="s">
        <v>40</v>
      </c>
      <c r="H2166" s="15">
        <v>1</v>
      </c>
      <c r="I2166" s="22">
        <f t="shared" si="47"/>
        <v>0.05</v>
      </c>
      <c r="J2166" s="15">
        <v>43</v>
      </c>
      <c r="K2166" s="15"/>
      <c r="L2166" s="15"/>
      <c r="M2166" s="16"/>
      <c r="N2166" s="16"/>
      <c r="O2166" s="16"/>
      <c r="P2166" s="16"/>
      <c r="Q2166" s="16"/>
      <c r="R2166" s="16"/>
      <c r="S2166" s="16"/>
      <c r="T2166" s="16"/>
      <c r="U2166" s="15">
        <v>40</v>
      </c>
      <c r="V2166" s="16"/>
      <c r="W2166" s="16"/>
      <c r="X2166" s="16"/>
      <c r="Y2166" s="16"/>
      <c r="Z2166" s="17"/>
      <c r="AA2166" s="16"/>
      <c r="AB2166" s="16"/>
      <c r="AC2166" s="21"/>
      <c r="AD2166" s="21"/>
      <c r="AE2166" s="21"/>
      <c r="AF2166" s="21"/>
      <c r="AG2166" s="21"/>
      <c r="AH2166" s="21"/>
      <c r="AI2166" s="21"/>
      <c r="AJ2166" s="21"/>
      <c r="AK2166" s="21"/>
      <c r="AL2166" s="21"/>
      <c r="AM2166" s="21"/>
      <c r="AN2166" s="21"/>
      <c r="AO2166" s="21"/>
      <c r="AP2166" s="21"/>
    </row>
    <row r="2167" spans="1:42" x14ac:dyDescent="0.25">
      <c r="A2167" s="18">
        <v>41613</v>
      </c>
      <c r="B2167" s="16">
        <v>1</v>
      </c>
      <c r="C2167" s="15" t="s">
        <v>0</v>
      </c>
      <c r="D2167" s="15" t="s">
        <v>1</v>
      </c>
      <c r="E2167" s="15" t="s">
        <v>39</v>
      </c>
      <c r="F2167" s="15" t="s">
        <v>110</v>
      </c>
      <c r="G2167" s="19" t="s">
        <v>40</v>
      </c>
      <c r="H2167" s="15">
        <v>1</v>
      </c>
      <c r="I2167" s="22">
        <f t="shared" si="47"/>
        <v>0.05</v>
      </c>
      <c r="J2167" s="15">
        <v>43</v>
      </c>
      <c r="K2167" s="15"/>
      <c r="L2167" s="15"/>
      <c r="M2167" s="16"/>
      <c r="N2167" s="16"/>
      <c r="O2167" s="16"/>
      <c r="P2167" s="16"/>
      <c r="Q2167" s="16"/>
      <c r="R2167" s="16"/>
      <c r="S2167" s="16"/>
      <c r="T2167" s="16"/>
      <c r="U2167" s="15">
        <v>40</v>
      </c>
      <c r="V2167" s="16"/>
      <c r="W2167" s="16"/>
      <c r="X2167" s="16"/>
      <c r="Y2167" s="16"/>
      <c r="Z2167" s="17">
        <f t="shared" ref="Z2167:Z2172" si="48">Y2167*H2167</f>
        <v>0</v>
      </c>
      <c r="AA2167" s="16"/>
      <c r="AB2167" s="16"/>
      <c r="AC2167" s="21"/>
      <c r="AD2167" s="21"/>
      <c r="AE2167" s="21"/>
      <c r="AF2167" s="21"/>
      <c r="AG2167" s="21"/>
      <c r="AH2167" s="21"/>
      <c r="AI2167" s="21"/>
      <c r="AJ2167" s="21"/>
      <c r="AK2167" s="21"/>
      <c r="AL2167" s="21"/>
      <c r="AM2167" s="21"/>
      <c r="AN2167" s="21"/>
      <c r="AO2167" s="21"/>
      <c r="AP2167" s="21"/>
    </row>
    <row r="2168" spans="1:42" x14ac:dyDescent="0.25">
      <c r="A2168" s="18">
        <v>41613</v>
      </c>
      <c r="B2168" s="16">
        <v>1</v>
      </c>
      <c r="C2168" s="15" t="s">
        <v>0</v>
      </c>
      <c r="D2168" s="15" t="s">
        <v>1</v>
      </c>
      <c r="E2168" s="15" t="s">
        <v>39</v>
      </c>
      <c r="F2168" s="15" t="s">
        <v>110</v>
      </c>
      <c r="G2168" s="19" t="s">
        <v>40</v>
      </c>
      <c r="H2168" s="15">
        <v>1</v>
      </c>
      <c r="I2168" s="22">
        <f t="shared" si="47"/>
        <v>0.05</v>
      </c>
      <c r="J2168" s="15">
        <v>43</v>
      </c>
      <c r="K2168" s="15"/>
      <c r="L2168" s="15"/>
      <c r="M2168" s="16"/>
      <c r="N2168" s="16"/>
      <c r="O2168" s="16"/>
      <c r="P2168" s="16"/>
      <c r="Q2168" s="16"/>
      <c r="R2168" s="16"/>
      <c r="S2168" s="16"/>
      <c r="T2168" s="16"/>
      <c r="U2168" s="15">
        <v>100</v>
      </c>
      <c r="V2168" s="16"/>
      <c r="W2168" s="16"/>
      <c r="X2168" s="16"/>
      <c r="Y2168" s="16"/>
      <c r="Z2168" s="17">
        <f t="shared" si="48"/>
        <v>0</v>
      </c>
      <c r="AA2168" s="16"/>
      <c r="AB2168" s="16"/>
      <c r="AC2168" s="21"/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  <c r="AO2168" s="21"/>
      <c r="AP2168" s="21"/>
    </row>
    <row r="2169" spans="1:42" x14ac:dyDescent="0.25">
      <c r="A2169" s="18">
        <v>41613</v>
      </c>
      <c r="B2169" s="16">
        <v>1</v>
      </c>
      <c r="C2169" s="15" t="s">
        <v>0</v>
      </c>
      <c r="D2169" s="15" t="s">
        <v>1</v>
      </c>
      <c r="E2169" s="15" t="s">
        <v>39</v>
      </c>
      <c r="F2169" s="15" t="s">
        <v>110</v>
      </c>
      <c r="G2169" s="19" t="s">
        <v>78</v>
      </c>
      <c r="H2169" s="15">
        <v>1</v>
      </c>
      <c r="I2169" s="22">
        <f t="shared" si="47"/>
        <v>0.05</v>
      </c>
      <c r="J2169" s="15">
        <v>43</v>
      </c>
      <c r="K2169" s="15"/>
      <c r="L2169" s="15"/>
      <c r="M2169" s="16"/>
      <c r="N2169" s="16"/>
      <c r="O2169" s="16"/>
      <c r="P2169" s="16"/>
      <c r="Q2169" s="16"/>
      <c r="R2169" s="16"/>
      <c r="S2169" s="16"/>
      <c r="T2169" s="16"/>
      <c r="U2169" s="15">
        <v>30</v>
      </c>
      <c r="V2169" s="16"/>
      <c r="W2169" s="16"/>
      <c r="X2169" s="16"/>
      <c r="Y2169" s="16"/>
      <c r="Z2169" s="17">
        <f t="shared" si="48"/>
        <v>0</v>
      </c>
      <c r="AA2169" s="16"/>
      <c r="AB2169" s="16"/>
      <c r="AC2169" s="21"/>
      <c r="AD2169" s="21"/>
      <c r="AE2169" s="21"/>
      <c r="AF2169" s="21"/>
      <c r="AG2169" s="21"/>
      <c r="AH2169" s="21"/>
      <c r="AI2169" s="21"/>
      <c r="AJ2169" s="21"/>
      <c r="AK2169" s="21"/>
      <c r="AL2169" s="21"/>
      <c r="AM2169" s="21"/>
      <c r="AN2169" s="21"/>
      <c r="AO2169" s="21"/>
      <c r="AP2169" s="21"/>
    </row>
    <row r="2170" spans="1:42" x14ac:dyDescent="0.25">
      <c r="A2170" s="18">
        <v>41613</v>
      </c>
      <c r="B2170" s="16">
        <v>1</v>
      </c>
      <c r="C2170" s="15" t="s">
        <v>0</v>
      </c>
      <c r="D2170" s="15" t="s">
        <v>1</v>
      </c>
      <c r="E2170" s="15" t="s">
        <v>39</v>
      </c>
      <c r="F2170" s="15" t="s">
        <v>110</v>
      </c>
      <c r="G2170" s="19" t="s">
        <v>71</v>
      </c>
      <c r="H2170" s="15">
        <v>1</v>
      </c>
      <c r="I2170" s="22">
        <f t="shared" si="47"/>
        <v>0.05</v>
      </c>
      <c r="J2170" s="15">
        <v>43</v>
      </c>
      <c r="K2170" s="15"/>
      <c r="L2170" s="15"/>
      <c r="M2170" s="16"/>
      <c r="N2170" s="16"/>
      <c r="O2170" s="16"/>
      <c r="P2170" s="16"/>
      <c r="Q2170" s="16"/>
      <c r="R2170" s="16"/>
      <c r="S2170" s="16"/>
      <c r="T2170" s="16"/>
      <c r="U2170" s="15">
        <v>10</v>
      </c>
      <c r="V2170" s="16"/>
      <c r="W2170" s="16"/>
      <c r="X2170" s="16"/>
      <c r="Y2170" s="16"/>
      <c r="Z2170" s="17">
        <f t="shared" si="48"/>
        <v>0</v>
      </c>
      <c r="AA2170" s="16"/>
      <c r="AB2170" s="16"/>
      <c r="AC2170" s="21"/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  <c r="AO2170" s="21"/>
      <c r="AP2170" s="21"/>
    </row>
    <row r="2171" spans="1:42" x14ac:dyDescent="0.25">
      <c r="A2171" s="18">
        <v>41613</v>
      </c>
      <c r="B2171" s="16">
        <v>1</v>
      </c>
      <c r="C2171" s="15" t="s">
        <v>0</v>
      </c>
      <c r="D2171" s="15" t="s">
        <v>1</v>
      </c>
      <c r="E2171" s="15" t="s">
        <v>39</v>
      </c>
      <c r="F2171" s="15" t="s">
        <v>110</v>
      </c>
      <c r="G2171" s="19" t="s">
        <v>71</v>
      </c>
      <c r="H2171" s="15">
        <v>1</v>
      </c>
      <c r="I2171" s="22">
        <f t="shared" si="47"/>
        <v>0.05</v>
      </c>
      <c r="J2171" s="15">
        <v>43</v>
      </c>
      <c r="K2171" s="15"/>
      <c r="L2171" s="15"/>
      <c r="M2171" s="16"/>
      <c r="N2171" s="16"/>
      <c r="O2171" s="16"/>
      <c r="P2171" s="16"/>
      <c r="Q2171" s="16"/>
      <c r="R2171" s="16"/>
      <c r="S2171" s="16"/>
      <c r="T2171" s="16"/>
      <c r="U2171" s="15">
        <v>15</v>
      </c>
      <c r="V2171" s="16"/>
      <c r="W2171" s="16"/>
      <c r="X2171" s="16"/>
      <c r="Y2171" s="16"/>
      <c r="Z2171" s="17">
        <f t="shared" si="48"/>
        <v>0</v>
      </c>
      <c r="AA2171" s="16"/>
      <c r="AB2171" s="16"/>
      <c r="AC2171" s="21"/>
      <c r="AD2171" s="21"/>
      <c r="AE2171" s="21"/>
      <c r="AF2171" s="21"/>
      <c r="AG2171" s="21"/>
      <c r="AH2171" s="21"/>
      <c r="AI2171" s="21"/>
      <c r="AJ2171" s="21"/>
      <c r="AK2171" s="21"/>
      <c r="AL2171" s="21"/>
      <c r="AM2171" s="21"/>
      <c r="AN2171" s="21"/>
      <c r="AO2171" s="21"/>
      <c r="AP2171" s="21"/>
    </row>
    <row r="2172" spans="1:42" x14ac:dyDescent="0.25">
      <c r="A2172" s="18">
        <v>41613</v>
      </c>
      <c r="B2172" s="16">
        <v>1</v>
      </c>
      <c r="C2172" s="15" t="s">
        <v>0</v>
      </c>
      <c r="D2172" s="15" t="s">
        <v>1</v>
      </c>
      <c r="E2172" s="15" t="s">
        <v>39</v>
      </c>
      <c r="F2172" s="15" t="s">
        <v>110</v>
      </c>
      <c r="G2172" s="19" t="s">
        <v>71</v>
      </c>
      <c r="H2172" s="15">
        <v>1</v>
      </c>
      <c r="I2172" s="22">
        <f t="shared" si="47"/>
        <v>0.05</v>
      </c>
      <c r="J2172" s="15">
        <v>43</v>
      </c>
      <c r="K2172" s="15"/>
      <c r="L2172" s="15"/>
      <c r="M2172" s="16"/>
      <c r="N2172" s="16"/>
      <c r="O2172" s="16"/>
      <c r="P2172" s="16"/>
      <c r="Q2172" s="16"/>
      <c r="R2172" s="16"/>
      <c r="S2172" s="16"/>
      <c r="T2172" s="16"/>
      <c r="U2172" s="15">
        <v>15</v>
      </c>
      <c r="V2172" s="16"/>
      <c r="W2172" s="16"/>
      <c r="X2172" s="16"/>
      <c r="Y2172" s="16"/>
      <c r="Z2172" s="17">
        <f t="shared" si="48"/>
        <v>0</v>
      </c>
      <c r="AA2172" s="16"/>
      <c r="AB2172" s="16"/>
      <c r="AC2172" s="21"/>
      <c r="AD2172" s="21"/>
      <c r="AE2172" s="21"/>
      <c r="AF2172" s="21"/>
      <c r="AG2172" s="21"/>
      <c r="AH2172" s="21"/>
      <c r="AI2172" s="21"/>
      <c r="AJ2172" s="21"/>
      <c r="AK2172" s="21"/>
      <c r="AL2172" s="21"/>
      <c r="AM2172" s="21"/>
      <c r="AN2172" s="21"/>
      <c r="AO2172" s="21"/>
      <c r="AP2172" s="21"/>
    </row>
    <row r="2173" spans="1:42" x14ac:dyDescent="0.25">
      <c r="A2173" s="18">
        <v>41613</v>
      </c>
      <c r="B2173" s="16">
        <v>1</v>
      </c>
      <c r="C2173" s="15" t="s">
        <v>0</v>
      </c>
      <c r="D2173" s="15" t="s">
        <v>1</v>
      </c>
      <c r="E2173" s="15" t="s">
        <v>39</v>
      </c>
      <c r="F2173" s="15" t="s">
        <v>110</v>
      </c>
      <c r="G2173" s="19" t="s">
        <v>71</v>
      </c>
      <c r="H2173" s="15">
        <v>1</v>
      </c>
      <c r="I2173" s="22">
        <f t="shared" si="47"/>
        <v>0.05</v>
      </c>
      <c r="J2173" s="15">
        <v>43</v>
      </c>
      <c r="K2173" s="15"/>
      <c r="L2173" s="15"/>
      <c r="M2173" s="16"/>
      <c r="N2173" s="16"/>
      <c r="O2173" s="16"/>
      <c r="P2173" s="16"/>
      <c r="Q2173" s="16"/>
      <c r="R2173" s="16"/>
      <c r="S2173" s="16"/>
      <c r="T2173" s="16"/>
      <c r="U2173" s="15">
        <v>20</v>
      </c>
      <c r="V2173" s="16"/>
      <c r="W2173" s="16"/>
      <c r="X2173" s="16"/>
      <c r="Y2173" s="16"/>
      <c r="Z2173" s="17"/>
      <c r="AA2173" s="16"/>
      <c r="AB2173" s="16"/>
      <c r="AC2173" s="21"/>
      <c r="AD2173" s="21"/>
      <c r="AE2173" s="21"/>
      <c r="AF2173" s="21"/>
      <c r="AG2173" s="21"/>
      <c r="AH2173" s="21"/>
      <c r="AI2173" s="21"/>
      <c r="AJ2173" s="21"/>
      <c r="AK2173" s="21"/>
      <c r="AL2173" s="21"/>
      <c r="AM2173" s="21"/>
      <c r="AN2173" s="21"/>
      <c r="AO2173" s="21"/>
      <c r="AP2173" s="21"/>
    </row>
    <row r="2174" spans="1:42" x14ac:dyDescent="0.25">
      <c r="A2174" s="18">
        <v>41613</v>
      </c>
      <c r="B2174" s="16">
        <v>1</v>
      </c>
      <c r="C2174" s="15" t="s">
        <v>0</v>
      </c>
      <c r="D2174" s="15" t="s">
        <v>1</v>
      </c>
      <c r="E2174" s="15" t="s">
        <v>39</v>
      </c>
      <c r="F2174" s="15" t="s">
        <v>110</v>
      </c>
      <c r="G2174" s="19" t="s">
        <v>71</v>
      </c>
      <c r="H2174" s="15">
        <v>1</v>
      </c>
      <c r="I2174" s="22">
        <f t="shared" si="47"/>
        <v>0.05</v>
      </c>
      <c r="J2174" s="15">
        <v>43</v>
      </c>
      <c r="K2174" s="15"/>
      <c r="L2174" s="15"/>
      <c r="M2174" s="16"/>
      <c r="N2174" s="16"/>
      <c r="O2174" s="16"/>
      <c r="P2174" s="16"/>
      <c r="Q2174" s="16"/>
      <c r="R2174" s="16"/>
      <c r="S2174" s="16"/>
      <c r="T2174" s="16"/>
      <c r="U2174" s="15">
        <v>20</v>
      </c>
      <c r="V2174" s="16"/>
      <c r="W2174" s="16"/>
      <c r="X2174" s="16"/>
      <c r="Y2174" s="16"/>
      <c r="Z2174" s="17"/>
      <c r="AA2174" s="16"/>
      <c r="AB2174" s="16"/>
      <c r="AC2174" s="21"/>
      <c r="AD2174" s="21"/>
      <c r="AE2174" s="21"/>
      <c r="AF2174" s="21"/>
      <c r="AG2174" s="21"/>
      <c r="AH2174" s="21"/>
      <c r="AI2174" s="21"/>
      <c r="AJ2174" s="21"/>
      <c r="AK2174" s="21"/>
      <c r="AL2174" s="21"/>
      <c r="AM2174" s="21"/>
      <c r="AN2174" s="21"/>
      <c r="AO2174" s="21"/>
      <c r="AP2174" s="21"/>
    </row>
    <row r="2175" spans="1:42" x14ac:dyDescent="0.25">
      <c r="A2175" s="18">
        <v>41613</v>
      </c>
      <c r="B2175" s="16">
        <v>1</v>
      </c>
      <c r="C2175" s="15" t="s">
        <v>0</v>
      </c>
      <c r="D2175" s="15" t="s">
        <v>1</v>
      </c>
      <c r="E2175" s="15" t="s">
        <v>39</v>
      </c>
      <c r="F2175" s="15" t="s">
        <v>110</v>
      </c>
      <c r="G2175" s="19" t="s">
        <v>71</v>
      </c>
      <c r="H2175" s="15">
        <v>1</v>
      </c>
      <c r="I2175" s="22">
        <f t="shared" si="47"/>
        <v>0.05</v>
      </c>
      <c r="J2175" s="15">
        <v>43</v>
      </c>
      <c r="K2175" s="15"/>
      <c r="L2175" s="15"/>
      <c r="M2175" s="16"/>
      <c r="N2175" s="16"/>
      <c r="O2175" s="16"/>
      <c r="P2175" s="16"/>
      <c r="Q2175" s="16"/>
      <c r="R2175" s="16"/>
      <c r="S2175" s="16"/>
      <c r="T2175" s="16"/>
      <c r="U2175" s="15">
        <v>20</v>
      </c>
      <c r="V2175" s="16"/>
      <c r="W2175" s="16"/>
      <c r="X2175" s="16"/>
      <c r="Y2175" s="16"/>
      <c r="Z2175" s="17">
        <f>Y2175*H2175</f>
        <v>0</v>
      </c>
      <c r="AA2175" s="16"/>
      <c r="AB2175" s="16"/>
      <c r="AC2175" s="21"/>
      <c r="AD2175" s="21"/>
      <c r="AE2175" s="21"/>
      <c r="AF2175" s="21"/>
      <c r="AG2175" s="21"/>
      <c r="AH2175" s="21"/>
      <c r="AI2175" s="21"/>
      <c r="AJ2175" s="21"/>
      <c r="AK2175" s="21"/>
      <c r="AL2175" s="21"/>
      <c r="AM2175" s="21"/>
      <c r="AN2175" s="21"/>
      <c r="AO2175" s="21"/>
      <c r="AP2175" s="21"/>
    </row>
    <row r="2176" spans="1:42" x14ac:dyDescent="0.25">
      <c r="A2176" s="18">
        <v>41613</v>
      </c>
      <c r="B2176" s="16">
        <v>1</v>
      </c>
      <c r="C2176" s="15" t="s">
        <v>0</v>
      </c>
      <c r="D2176" s="15" t="s">
        <v>1</v>
      </c>
      <c r="E2176" s="15" t="s">
        <v>39</v>
      </c>
      <c r="F2176" s="15" t="s">
        <v>110</v>
      </c>
      <c r="G2176" s="19" t="s">
        <v>71</v>
      </c>
      <c r="H2176" s="15">
        <v>1</v>
      </c>
      <c r="I2176" s="22">
        <f t="shared" si="47"/>
        <v>0.05</v>
      </c>
      <c r="J2176" s="15">
        <v>43</v>
      </c>
      <c r="K2176" s="15"/>
      <c r="L2176" s="15"/>
      <c r="M2176" s="16"/>
      <c r="N2176" s="16"/>
      <c r="O2176" s="16"/>
      <c r="P2176" s="16"/>
      <c r="Q2176" s="16"/>
      <c r="R2176" s="16"/>
      <c r="S2176" s="16"/>
      <c r="T2176" s="16"/>
      <c r="U2176" s="15">
        <v>25</v>
      </c>
      <c r="V2176" s="16"/>
      <c r="W2176" s="16"/>
      <c r="X2176" s="16"/>
      <c r="Y2176" s="16"/>
      <c r="Z2176" s="17"/>
      <c r="AA2176" s="16"/>
      <c r="AB2176" s="16"/>
      <c r="AC2176" s="21"/>
      <c r="AD2176" s="21"/>
      <c r="AE2176" s="21"/>
      <c r="AF2176" s="21"/>
      <c r="AG2176" s="21"/>
      <c r="AH2176" s="21"/>
      <c r="AI2176" s="21"/>
      <c r="AJ2176" s="21"/>
      <c r="AK2176" s="21"/>
      <c r="AL2176" s="21"/>
      <c r="AM2176" s="21"/>
      <c r="AN2176" s="21"/>
      <c r="AO2176" s="21"/>
      <c r="AP2176" s="21"/>
    </row>
    <row r="2177" spans="1:42" x14ac:dyDescent="0.25">
      <c r="A2177" s="18">
        <v>41613</v>
      </c>
      <c r="B2177" s="16">
        <v>1</v>
      </c>
      <c r="C2177" s="15" t="s">
        <v>0</v>
      </c>
      <c r="D2177" s="15" t="s">
        <v>1</v>
      </c>
      <c r="E2177" s="15" t="s">
        <v>39</v>
      </c>
      <c r="F2177" s="15" t="s">
        <v>110</v>
      </c>
      <c r="G2177" s="19" t="s">
        <v>71</v>
      </c>
      <c r="H2177" s="15">
        <v>1</v>
      </c>
      <c r="I2177" s="22">
        <f t="shared" si="47"/>
        <v>0.05</v>
      </c>
      <c r="J2177" s="15">
        <v>43</v>
      </c>
      <c r="K2177" s="15"/>
      <c r="L2177" s="15"/>
      <c r="M2177" s="16"/>
      <c r="N2177" s="16"/>
      <c r="O2177" s="16"/>
      <c r="P2177" s="16"/>
      <c r="Q2177" s="16"/>
      <c r="R2177" s="16"/>
      <c r="S2177" s="16"/>
      <c r="T2177" s="16"/>
      <c r="U2177" s="15">
        <v>25</v>
      </c>
      <c r="V2177" s="16"/>
      <c r="W2177" s="16"/>
      <c r="X2177" s="16"/>
      <c r="Y2177" s="16"/>
      <c r="Z2177" s="17">
        <f>Y2177*H2177</f>
        <v>0</v>
      </c>
      <c r="AA2177" s="16"/>
      <c r="AB2177" s="16"/>
      <c r="AC2177" s="21"/>
      <c r="AD2177" s="21"/>
      <c r="AE2177" s="21"/>
      <c r="AF2177" s="21"/>
      <c r="AG2177" s="21"/>
      <c r="AH2177" s="21"/>
      <c r="AI2177" s="21"/>
      <c r="AJ2177" s="21"/>
      <c r="AK2177" s="21"/>
      <c r="AL2177" s="21"/>
      <c r="AM2177" s="21"/>
      <c r="AN2177" s="21"/>
      <c r="AO2177" s="21"/>
      <c r="AP2177" s="21"/>
    </row>
    <row r="2178" spans="1:42" x14ac:dyDescent="0.25">
      <c r="A2178" s="18">
        <v>41613</v>
      </c>
      <c r="B2178" s="16">
        <v>1</v>
      </c>
      <c r="C2178" s="15" t="s">
        <v>0</v>
      </c>
      <c r="D2178" s="15" t="s">
        <v>1</v>
      </c>
      <c r="E2178" s="15" t="s">
        <v>39</v>
      </c>
      <c r="F2178" s="15" t="s">
        <v>110</v>
      </c>
      <c r="G2178" s="19" t="s">
        <v>71</v>
      </c>
      <c r="H2178" s="15">
        <v>1</v>
      </c>
      <c r="I2178" s="22">
        <f t="shared" ref="I2178:I2241" si="49">H2178/20</f>
        <v>0.05</v>
      </c>
      <c r="J2178" s="15">
        <v>43</v>
      </c>
      <c r="K2178" s="15"/>
      <c r="L2178" s="15"/>
      <c r="M2178" s="16"/>
      <c r="N2178" s="16"/>
      <c r="O2178" s="16"/>
      <c r="P2178" s="16"/>
      <c r="Q2178" s="16"/>
      <c r="R2178" s="16"/>
      <c r="S2178" s="16"/>
      <c r="T2178" s="16"/>
      <c r="U2178" s="15">
        <v>30</v>
      </c>
      <c r="V2178" s="16"/>
      <c r="W2178" s="16"/>
      <c r="X2178" s="16"/>
      <c r="Y2178" s="16"/>
      <c r="Z2178" s="17"/>
      <c r="AA2178" s="16"/>
      <c r="AB2178" s="16"/>
      <c r="AC2178" s="21"/>
      <c r="AD2178" s="21"/>
      <c r="AE2178" s="21"/>
      <c r="AF2178" s="21"/>
      <c r="AG2178" s="21"/>
      <c r="AH2178" s="21"/>
      <c r="AI2178" s="21"/>
      <c r="AJ2178" s="21"/>
      <c r="AK2178" s="21"/>
      <c r="AL2178" s="21"/>
      <c r="AM2178" s="21"/>
      <c r="AN2178" s="21"/>
      <c r="AO2178" s="21"/>
      <c r="AP2178" s="21"/>
    </row>
    <row r="2179" spans="1:42" x14ac:dyDescent="0.25">
      <c r="A2179" s="18">
        <v>41613</v>
      </c>
      <c r="B2179" s="16">
        <v>1</v>
      </c>
      <c r="C2179" s="15" t="s">
        <v>0</v>
      </c>
      <c r="D2179" s="15" t="s">
        <v>1</v>
      </c>
      <c r="E2179" s="15" t="s">
        <v>39</v>
      </c>
      <c r="F2179" s="15" t="s">
        <v>110</v>
      </c>
      <c r="G2179" s="19" t="s">
        <v>71</v>
      </c>
      <c r="H2179" s="15">
        <v>1</v>
      </c>
      <c r="I2179" s="22">
        <f t="shared" si="49"/>
        <v>0.05</v>
      </c>
      <c r="J2179" s="15">
        <v>43</v>
      </c>
      <c r="K2179" s="15"/>
      <c r="L2179" s="15"/>
      <c r="M2179" s="16"/>
      <c r="N2179" s="16"/>
      <c r="O2179" s="16"/>
      <c r="P2179" s="16"/>
      <c r="Q2179" s="16"/>
      <c r="R2179" s="16"/>
      <c r="S2179" s="16"/>
      <c r="T2179" s="16"/>
      <c r="U2179" s="15">
        <v>30</v>
      </c>
      <c r="V2179" s="16"/>
      <c r="W2179" s="16"/>
      <c r="X2179" s="16"/>
      <c r="Y2179" s="16"/>
      <c r="Z2179" s="17"/>
      <c r="AA2179" s="16"/>
      <c r="AB2179" s="16"/>
      <c r="AC2179" s="21"/>
      <c r="AD2179" s="21"/>
      <c r="AE2179" s="21"/>
      <c r="AF2179" s="21"/>
      <c r="AG2179" s="21"/>
      <c r="AH2179" s="21"/>
      <c r="AI2179" s="21"/>
      <c r="AJ2179" s="21"/>
      <c r="AK2179" s="21"/>
      <c r="AL2179" s="21"/>
      <c r="AM2179" s="21"/>
      <c r="AN2179" s="21"/>
      <c r="AO2179" s="21"/>
      <c r="AP2179" s="21"/>
    </row>
    <row r="2180" spans="1:42" x14ac:dyDescent="0.25">
      <c r="A2180" s="18">
        <v>41613</v>
      </c>
      <c r="B2180" s="16">
        <v>1</v>
      </c>
      <c r="C2180" s="15" t="s">
        <v>0</v>
      </c>
      <c r="D2180" s="15" t="s">
        <v>1</v>
      </c>
      <c r="E2180" s="15" t="s">
        <v>39</v>
      </c>
      <c r="F2180" s="15" t="s">
        <v>110</v>
      </c>
      <c r="G2180" s="19" t="s">
        <v>71</v>
      </c>
      <c r="H2180" s="15">
        <v>1</v>
      </c>
      <c r="I2180" s="22">
        <f t="shared" si="49"/>
        <v>0.05</v>
      </c>
      <c r="J2180" s="15">
        <v>43</v>
      </c>
      <c r="K2180" s="15"/>
      <c r="L2180" s="15"/>
      <c r="M2180" s="16"/>
      <c r="N2180" s="16"/>
      <c r="O2180" s="16"/>
      <c r="P2180" s="16"/>
      <c r="Q2180" s="16"/>
      <c r="R2180" s="16"/>
      <c r="S2180" s="16"/>
      <c r="T2180" s="16"/>
      <c r="U2180" s="15">
        <v>30</v>
      </c>
      <c r="V2180" s="16"/>
      <c r="W2180" s="16"/>
      <c r="X2180" s="16"/>
      <c r="Y2180" s="16"/>
      <c r="Z2180" s="17">
        <f>Y2180*H2180</f>
        <v>0</v>
      </c>
      <c r="AA2180" s="16"/>
      <c r="AB2180" s="16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  <c r="AO2180" s="21"/>
      <c r="AP2180" s="21"/>
    </row>
    <row r="2181" spans="1:42" x14ac:dyDescent="0.25">
      <c r="A2181" s="18">
        <v>41613</v>
      </c>
      <c r="B2181" s="16">
        <v>1</v>
      </c>
      <c r="C2181" s="15" t="s">
        <v>0</v>
      </c>
      <c r="D2181" s="15" t="s">
        <v>1</v>
      </c>
      <c r="E2181" s="15" t="s">
        <v>39</v>
      </c>
      <c r="F2181" s="15" t="s">
        <v>110</v>
      </c>
      <c r="G2181" s="19" t="s">
        <v>71</v>
      </c>
      <c r="H2181" s="15">
        <v>1</v>
      </c>
      <c r="I2181" s="22">
        <f t="shared" si="49"/>
        <v>0.05</v>
      </c>
      <c r="J2181" s="15">
        <v>43</v>
      </c>
      <c r="K2181" s="15"/>
      <c r="L2181" s="15"/>
      <c r="M2181" s="16"/>
      <c r="N2181" s="16"/>
      <c r="O2181" s="16"/>
      <c r="P2181" s="16"/>
      <c r="Q2181" s="16"/>
      <c r="R2181" s="16"/>
      <c r="S2181" s="16"/>
      <c r="T2181" s="16"/>
      <c r="U2181" s="15">
        <v>35</v>
      </c>
      <c r="V2181" s="16"/>
      <c r="W2181" s="16"/>
      <c r="X2181" s="16"/>
      <c r="Y2181" s="16"/>
      <c r="Z2181" s="17"/>
      <c r="AA2181" s="16"/>
      <c r="AB2181" s="16"/>
      <c r="AC2181" s="21"/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  <c r="AO2181" s="21"/>
      <c r="AP2181" s="21"/>
    </row>
    <row r="2182" spans="1:42" x14ac:dyDescent="0.25">
      <c r="A2182" s="18">
        <v>41613</v>
      </c>
      <c r="B2182" s="16">
        <v>1</v>
      </c>
      <c r="C2182" s="15" t="s">
        <v>0</v>
      </c>
      <c r="D2182" s="15" t="s">
        <v>1</v>
      </c>
      <c r="E2182" s="15" t="s">
        <v>39</v>
      </c>
      <c r="F2182" s="15" t="s">
        <v>110</v>
      </c>
      <c r="G2182" s="19" t="s">
        <v>71</v>
      </c>
      <c r="H2182" s="15">
        <v>1</v>
      </c>
      <c r="I2182" s="22">
        <f t="shared" si="49"/>
        <v>0.05</v>
      </c>
      <c r="J2182" s="15">
        <v>43</v>
      </c>
      <c r="K2182" s="15"/>
      <c r="L2182" s="15"/>
      <c r="M2182" s="16"/>
      <c r="N2182" s="16"/>
      <c r="O2182" s="16"/>
      <c r="P2182" s="16"/>
      <c r="Q2182" s="16"/>
      <c r="R2182" s="16"/>
      <c r="S2182" s="16"/>
      <c r="T2182" s="16"/>
      <c r="U2182" s="15">
        <v>35</v>
      </c>
      <c r="V2182" s="16"/>
      <c r="W2182" s="16"/>
      <c r="X2182" s="16"/>
      <c r="Y2182" s="16"/>
      <c r="Z2182" s="17"/>
      <c r="AA2182" s="16"/>
      <c r="AB2182" s="16"/>
      <c r="AC2182" s="21"/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  <c r="AO2182" s="21"/>
      <c r="AP2182" s="21"/>
    </row>
    <row r="2183" spans="1:42" x14ac:dyDescent="0.25">
      <c r="A2183" s="18">
        <v>41613</v>
      </c>
      <c r="B2183" s="16">
        <v>1</v>
      </c>
      <c r="C2183" s="15" t="s">
        <v>0</v>
      </c>
      <c r="D2183" s="15" t="s">
        <v>1</v>
      </c>
      <c r="E2183" s="15" t="s">
        <v>39</v>
      </c>
      <c r="F2183" s="15" t="s">
        <v>110</v>
      </c>
      <c r="G2183" s="19" t="s">
        <v>71</v>
      </c>
      <c r="H2183" s="15">
        <v>1</v>
      </c>
      <c r="I2183" s="22">
        <f t="shared" si="49"/>
        <v>0.05</v>
      </c>
      <c r="J2183" s="15">
        <v>43</v>
      </c>
      <c r="K2183" s="15"/>
      <c r="L2183" s="15"/>
      <c r="M2183" s="16"/>
      <c r="N2183" s="16"/>
      <c r="O2183" s="16"/>
      <c r="P2183" s="16"/>
      <c r="Q2183" s="16"/>
      <c r="R2183" s="16"/>
      <c r="S2183" s="16"/>
      <c r="T2183" s="16"/>
      <c r="U2183" s="15">
        <v>35</v>
      </c>
      <c r="V2183" s="16"/>
      <c r="W2183" s="16"/>
      <c r="X2183" s="16"/>
      <c r="Y2183" s="16"/>
      <c r="Z2183" s="17">
        <f>Y2183*H2183</f>
        <v>0</v>
      </c>
      <c r="AA2183" s="16"/>
      <c r="AB2183" s="16"/>
      <c r="AC2183" s="21"/>
      <c r="AD2183" s="21"/>
      <c r="AE2183" s="21"/>
      <c r="AF2183" s="21"/>
      <c r="AG2183" s="21"/>
      <c r="AH2183" s="21"/>
      <c r="AI2183" s="21"/>
      <c r="AJ2183" s="21"/>
      <c r="AK2183" s="21"/>
      <c r="AL2183" s="21"/>
      <c r="AM2183" s="21"/>
      <c r="AN2183" s="21"/>
      <c r="AO2183" s="21"/>
      <c r="AP2183" s="21"/>
    </row>
    <row r="2184" spans="1:42" x14ac:dyDescent="0.25">
      <c r="A2184" s="18">
        <v>41613</v>
      </c>
      <c r="B2184" s="16">
        <v>1</v>
      </c>
      <c r="C2184" s="15" t="s">
        <v>0</v>
      </c>
      <c r="D2184" s="15" t="s">
        <v>1</v>
      </c>
      <c r="E2184" s="15" t="s">
        <v>39</v>
      </c>
      <c r="F2184" s="15" t="s">
        <v>110</v>
      </c>
      <c r="G2184" s="19" t="s">
        <v>71</v>
      </c>
      <c r="H2184" s="15">
        <v>1</v>
      </c>
      <c r="I2184" s="22">
        <f t="shared" si="49"/>
        <v>0.05</v>
      </c>
      <c r="J2184" s="15">
        <v>43</v>
      </c>
      <c r="K2184" s="15"/>
      <c r="L2184" s="15"/>
      <c r="M2184" s="16"/>
      <c r="N2184" s="16"/>
      <c r="O2184" s="16"/>
      <c r="P2184" s="16"/>
      <c r="Q2184" s="16"/>
      <c r="R2184" s="16"/>
      <c r="S2184" s="16"/>
      <c r="T2184" s="16"/>
      <c r="U2184" s="15">
        <v>40</v>
      </c>
      <c r="V2184" s="16"/>
      <c r="W2184" s="16"/>
      <c r="X2184" s="16"/>
      <c r="Y2184" s="16"/>
      <c r="Z2184" s="17"/>
      <c r="AA2184" s="16"/>
      <c r="AB2184" s="16"/>
      <c r="AC2184" s="21"/>
      <c r="AD2184" s="21"/>
      <c r="AE2184" s="21"/>
      <c r="AF2184" s="21"/>
      <c r="AG2184" s="21"/>
      <c r="AH2184" s="21"/>
      <c r="AI2184" s="21"/>
      <c r="AJ2184" s="21"/>
      <c r="AK2184" s="21"/>
      <c r="AL2184" s="21"/>
      <c r="AM2184" s="21"/>
      <c r="AN2184" s="21"/>
      <c r="AO2184" s="21"/>
      <c r="AP2184" s="21"/>
    </row>
    <row r="2185" spans="1:42" x14ac:dyDescent="0.25">
      <c r="A2185" s="18">
        <v>41613</v>
      </c>
      <c r="B2185" s="16">
        <v>1</v>
      </c>
      <c r="C2185" s="15" t="s">
        <v>0</v>
      </c>
      <c r="D2185" s="15" t="s">
        <v>1</v>
      </c>
      <c r="E2185" s="15" t="s">
        <v>39</v>
      </c>
      <c r="F2185" s="15" t="s">
        <v>110</v>
      </c>
      <c r="G2185" s="19" t="s">
        <v>71</v>
      </c>
      <c r="H2185" s="15">
        <v>1</v>
      </c>
      <c r="I2185" s="22">
        <f t="shared" si="49"/>
        <v>0.05</v>
      </c>
      <c r="J2185" s="15">
        <v>43</v>
      </c>
      <c r="K2185" s="15"/>
      <c r="L2185" s="15"/>
      <c r="M2185" s="16"/>
      <c r="N2185" s="16"/>
      <c r="O2185" s="16"/>
      <c r="P2185" s="16"/>
      <c r="Q2185" s="16"/>
      <c r="R2185" s="16"/>
      <c r="S2185" s="16"/>
      <c r="T2185" s="16"/>
      <c r="U2185" s="15">
        <v>40</v>
      </c>
      <c r="V2185" s="16"/>
      <c r="W2185" s="16"/>
      <c r="X2185" s="16"/>
      <c r="Y2185" s="16"/>
      <c r="Z2185" s="17"/>
      <c r="AA2185" s="16"/>
      <c r="AB2185" s="16"/>
      <c r="AC2185" s="21"/>
      <c r="AD2185" s="21"/>
      <c r="AE2185" s="21"/>
      <c r="AF2185" s="21"/>
      <c r="AG2185" s="21"/>
      <c r="AH2185" s="21"/>
      <c r="AI2185" s="21"/>
      <c r="AJ2185" s="21"/>
      <c r="AK2185" s="21"/>
      <c r="AL2185" s="21"/>
      <c r="AM2185" s="21"/>
      <c r="AN2185" s="21"/>
      <c r="AO2185" s="21"/>
      <c r="AP2185" s="21"/>
    </row>
    <row r="2186" spans="1:42" x14ac:dyDescent="0.25">
      <c r="A2186" s="18">
        <v>41613</v>
      </c>
      <c r="B2186" s="16">
        <v>1</v>
      </c>
      <c r="C2186" s="15" t="s">
        <v>0</v>
      </c>
      <c r="D2186" s="15" t="s">
        <v>1</v>
      </c>
      <c r="E2186" s="15" t="s">
        <v>39</v>
      </c>
      <c r="F2186" s="15" t="s">
        <v>110</v>
      </c>
      <c r="G2186" s="19" t="s">
        <v>71</v>
      </c>
      <c r="H2186" s="15">
        <v>1</v>
      </c>
      <c r="I2186" s="22">
        <f t="shared" si="49"/>
        <v>0.05</v>
      </c>
      <c r="J2186" s="15">
        <v>43</v>
      </c>
      <c r="K2186" s="15"/>
      <c r="L2186" s="15"/>
      <c r="M2186" s="16"/>
      <c r="N2186" s="16"/>
      <c r="O2186" s="16"/>
      <c r="P2186" s="16"/>
      <c r="Q2186" s="16"/>
      <c r="R2186" s="16"/>
      <c r="S2186" s="16"/>
      <c r="T2186" s="16"/>
      <c r="U2186" s="15">
        <v>40</v>
      </c>
      <c r="V2186" s="16"/>
      <c r="W2186" s="16"/>
      <c r="X2186" s="16"/>
      <c r="Y2186" s="16"/>
      <c r="Z2186" s="17">
        <f>Y2186*H2186</f>
        <v>0</v>
      </c>
      <c r="AA2186" s="16"/>
      <c r="AB2186" s="16"/>
      <c r="AC2186" s="21"/>
      <c r="AD2186" s="21"/>
      <c r="AE2186" s="21"/>
      <c r="AF2186" s="21"/>
      <c r="AG2186" s="21"/>
      <c r="AH2186" s="21"/>
      <c r="AI2186" s="21"/>
      <c r="AJ2186" s="21"/>
      <c r="AK2186" s="21"/>
      <c r="AL2186" s="21"/>
      <c r="AM2186" s="21"/>
      <c r="AN2186" s="21"/>
      <c r="AO2186" s="21"/>
      <c r="AP2186" s="21"/>
    </row>
    <row r="2187" spans="1:42" x14ac:dyDescent="0.25">
      <c r="A2187" s="18">
        <v>41613</v>
      </c>
      <c r="B2187" s="16">
        <v>1</v>
      </c>
      <c r="C2187" s="15" t="s">
        <v>0</v>
      </c>
      <c r="D2187" s="15" t="s">
        <v>1</v>
      </c>
      <c r="E2187" s="15" t="s">
        <v>39</v>
      </c>
      <c r="F2187" s="15" t="s">
        <v>110</v>
      </c>
      <c r="G2187" s="19" t="s">
        <v>71</v>
      </c>
      <c r="H2187" s="15">
        <v>1</v>
      </c>
      <c r="I2187" s="22">
        <f t="shared" si="49"/>
        <v>0.05</v>
      </c>
      <c r="J2187" s="15">
        <v>43</v>
      </c>
      <c r="K2187" s="15"/>
      <c r="L2187" s="15"/>
      <c r="M2187" s="16"/>
      <c r="N2187" s="16"/>
      <c r="O2187" s="16"/>
      <c r="P2187" s="16"/>
      <c r="Q2187" s="16"/>
      <c r="R2187" s="16"/>
      <c r="S2187" s="16"/>
      <c r="T2187" s="16"/>
      <c r="U2187" s="15">
        <v>45</v>
      </c>
      <c r="V2187" s="16"/>
      <c r="W2187" s="16"/>
      <c r="X2187" s="16"/>
      <c r="Y2187" s="16"/>
      <c r="Z2187" s="17"/>
      <c r="AA2187" s="16"/>
      <c r="AB2187" s="16"/>
      <c r="AC2187" s="21"/>
      <c r="AD2187" s="21"/>
      <c r="AE2187" s="21"/>
      <c r="AF2187" s="21"/>
      <c r="AG2187" s="21"/>
      <c r="AH2187" s="21"/>
      <c r="AI2187" s="21"/>
      <c r="AJ2187" s="21"/>
      <c r="AK2187" s="21"/>
      <c r="AL2187" s="21"/>
      <c r="AM2187" s="21"/>
      <c r="AN2187" s="21"/>
      <c r="AO2187" s="21"/>
      <c r="AP2187" s="21"/>
    </row>
    <row r="2188" spans="1:42" s="43" customFormat="1" x14ac:dyDescent="0.25">
      <c r="A2188" s="18">
        <v>41613</v>
      </c>
      <c r="B2188" s="35">
        <v>1</v>
      </c>
      <c r="C2188" s="15" t="s">
        <v>0</v>
      </c>
      <c r="D2188" s="36" t="s">
        <v>1</v>
      </c>
      <c r="E2188" s="36" t="s">
        <v>39</v>
      </c>
      <c r="F2188" s="36" t="s">
        <v>110</v>
      </c>
      <c r="G2188" s="37" t="s">
        <v>71</v>
      </c>
      <c r="H2188" s="36">
        <v>1</v>
      </c>
      <c r="I2188" s="22">
        <f t="shared" si="49"/>
        <v>0.05</v>
      </c>
      <c r="J2188" s="15">
        <v>43</v>
      </c>
      <c r="K2188" s="15"/>
      <c r="L2188" s="15"/>
      <c r="M2188" s="16"/>
      <c r="N2188" s="16"/>
      <c r="O2188" s="16"/>
      <c r="P2188" s="16"/>
      <c r="Q2188" s="35"/>
      <c r="R2188" s="16"/>
      <c r="S2188" s="16"/>
      <c r="T2188" s="16"/>
      <c r="U2188" s="15">
        <v>45</v>
      </c>
      <c r="V2188" s="16"/>
      <c r="W2188" s="16"/>
      <c r="X2188" s="16"/>
      <c r="Y2188" s="16"/>
      <c r="Z2188" s="17"/>
      <c r="AA2188" s="16"/>
      <c r="AB2188" s="16"/>
      <c r="AC2188" s="21"/>
      <c r="AD2188" s="38"/>
      <c r="AE2188" s="38"/>
      <c r="AF2188" s="38"/>
      <c r="AG2188" s="38"/>
      <c r="AH2188" s="38"/>
      <c r="AI2188" s="38"/>
      <c r="AJ2188" s="38"/>
      <c r="AK2188" s="38"/>
      <c r="AL2188" s="38"/>
      <c r="AM2188" s="38"/>
      <c r="AN2188" s="38"/>
      <c r="AO2188" s="38"/>
      <c r="AP2188" s="38"/>
    </row>
    <row r="2189" spans="1:42" x14ac:dyDescent="0.25">
      <c r="A2189" s="18">
        <v>41613</v>
      </c>
      <c r="B2189" s="16">
        <v>1</v>
      </c>
      <c r="C2189" s="15" t="s">
        <v>0</v>
      </c>
      <c r="D2189" s="15" t="s">
        <v>1</v>
      </c>
      <c r="E2189" s="15" t="s">
        <v>39</v>
      </c>
      <c r="F2189" s="15" t="s">
        <v>110</v>
      </c>
      <c r="G2189" s="19" t="s">
        <v>71</v>
      </c>
      <c r="H2189" s="15">
        <v>1</v>
      </c>
      <c r="I2189" s="22">
        <f t="shared" si="49"/>
        <v>0.05</v>
      </c>
      <c r="J2189" s="15">
        <v>43</v>
      </c>
      <c r="K2189" s="15"/>
      <c r="L2189" s="15"/>
      <c r="M2189" s="16"/>
      <c r="N2189" s="16"/>
      <c r="O2189" s="16"/>
      <c r="P2189" s="16"/>
      <c r="Q2189" s="16"/>
      <c r="R2189" s="16"/>
      <c r="S2189" s="16"/>
      <c r="T2189" s="16"/>
      <c r="U2189" s="15">
        <v>45</v>
      </c>
      <c r="V2189" s="16"/>
      <c r="W2189" s="16"/>
      <c r="X2189" s="16"/>
      <c r="Y2189" s="16"/>
      <c r="Z2189" s="17">
        <f>Y2189*H2189</f>
        <v>0</v>
      </c>
      <c r="AA2189" s="16"/>
      <c r="AB2189" s="16"/>
      <c r="AC2189" s="21"/>
      <c r="AD2189" s="21"/>
      <c r="AE2189" s="21"/>
      <c r="AF2189" s="21"/>
      <c r="AG2189" s="21"/>
      <c r="AH2189" s="21"/>
      <c r="AI2189" s="21"/>
      <c r="AJ2189" s="21"/>
      <c r="AK2189" s="21"/>
      <c r="AL2189" s="21"/>
      <c r="AM2189" s="21"/>
      <c r="AN2189" s="21"/>
      <c r="AO2189" s="21"/>
      <c r="AP2189" s="21"/>
    </row>
    <row r="2190" spans="1:42" x14ac:dyDescent="0.25">
      <c r="A2190" s="18">
        <v>41613</v>
      </c>
      <c r="B2190" s="16">
        <v>1</v>
      </c>
      <c r="C2190" s="15" t="s">
        <v>0</v>
      </c>
      <c r="D2190" s="15" t="s">
        <v>1</v>
      </c>
      <c r="E2190" s="15" t="s">
        <v>39</v>
      </c>
      <c r="F2190" s="15" t="s">
        <v>110</v>
      </c>
      <c r="G2190" s="19" t="s">
        <v>71</v>
      </c>
      <c r="H2190" s="15">
        <v>1</v>
      </c>
      <c r="I2190" s="22">
        <f t="shared" si="49"/>
        <v>0.05</v>
      </c>
      <c r="J2190" s="15">
        <v>43</v>
      </c>
      <c r="K2190" s="15"/>
      <c r="L2190" s="15"/>
      <c r="M2190" s="16"/>
      <c r="N2190" s="16"/>
      <c r="O2190" s="16"/>
      <c r="P2190" s="16"/>
      <c r="Q2190" s="16"/>
      <c r="R2190" s="16"/>
      <c r="S2190" s="16"/>
      <c r="T2190" s="16"/>
      <c r="U2190" s="15">
        <v>50</v>
      </c>
      <c r="V2190" s="16"/>
      <c r="W2190" s="16"/>
      <c r="X2190" s="16"/>
      <c r="Y2190" s="16"/>
      <c r="Z2190" s="17">
        <f>Y2190*H2190</f>
        <v>0</v>
      </c>
      <c r="AA2190" s="16"/>
      <c r="AB2190" s="16"/>
      <c r="AC2190" s="21"/>
      <c r="AD2190" s="21"/>
      <c r="AE2190" s="21"/>
      <c r="AF2190" s="21"/>
      <c r="AG2190" s="21"/>
      <c r="AH2190" s="21"/>
      <c r="AI2190" s="21"/>
      <c r="AJ2190" s="21"/>
      <c r="AK2190" s="21"/>
      <c r="AL2190" s="21"/>
      <c r="AM2190" s="21"/>
      <c r="AN2190" s="21"/>
      <c r="AO2190" s="21"/>
      <c r="AP2190" s="21"/>
    </row>
    <row r="2191" spans="1:42" x14ac:dyDescent="0.25">
      <c r="A2191" s="18">
        <v>41613</v>
      </c>
      <c r="B2191" s="16">
        <v>1</v>
      </c>
      <c r="C2191" s="15" t="s">
        <v>0</v>
      </c>
      <c r="D2191" s="15" t="s">
        <v>1</v>
      </c>
      <c r="E2191" s="15" t="s">
        <v>39</v>
      </c>
      <c r="F2191" s="15" t="s">
        <v>110</v>
      </c>
      <c r="G2191" s="19" t="s">
        <v>71</v>
      </c>
      <c r="H2191" s="15">
        <v>1</v>
      </c>
      <c r="I2191" s="22">
        <f t="shared" si="49"/>
        <v>0.05</v>
      </c>
      <c r="J2191" s="15">
        <v>43</v>
      </c>
      <c r="K2191" s="15"/>
      <c r="L2191" s="15"/>
      <c r="M2191" s="16"/>
      <c r="N2191" s="16"/>
      <c r="O2191" s="16"/>
      <c r="P2191" s="16"/>
      <c r="Q2191" s="16"/>
      <c r="R2191" s="16"/>
      <c r="S2191" s="16"/>
      <c r="T2191" s="16"/>
      <c r="U2191" s="15">
        <v>55</v>
      </c>
      <c r="V2191" s="16"/>
      <c r="W2191" s="16"/>
      <c r="X2191" s="16"/>
      <c r="Y2191" s="16"/>
      <c r="Z2191" s="17">
        <f>Y2191*H2191</f>
        <v>0</v>
      </c>
      <c r="AA2191" s="16"/>
      <c r="AB2191" s="16"/>
      <c r="AC2191" s="21"/>
      <c r="AD2191" s="21"/>
      <c r="AE2191" s="21"/>
      <c r="AF2191" s="21"/>
      <c r="AG2191" s="21"/>
      <c r="AH2191" s="21"/>
      <c r="AI2191" s="21"/>
      <c r="AJ2191" s="21"/>
      <c r="AK2191" s="21"/>
      <c r="AL2191" s="21"/>
      <c r="AM2191" s="21"/>
      <c r="AN2191" s="21"/>
      <c r="AO2191" s="21"/>
      <c r="AP2191" s="21"/>
    </row>
    <row r="2192" spans="1:42" x14ac:dyDescent="0.25">
      <c r="A2192" s="18">
        <v>41613</v>
      </c>
      <c r="B2192" s="16">
        <v>1</v>
      </c>
      <c r="C2192" s="15" t="s">
        <v>0</v>
      </c>
      <c r="D2192" s="15" t="s">
        <v>1</v>
      </c>
      <c r="E2192" s="15" t="s">
        <v>39</v>
      </c>
      <c r="F2192" s="15" t="s">
        <v>110</v>
      </c>
      <c r="G2192" s="19" t="s">
        <v>71</v>
      </c>
      <c r="H2192" s="15">
        <v>1</v>
      </c>
      <c r="I2192" s="22">
        <f t="shared" si="49"/>
        <v>0.05</v>
      </c>
      <c r="J2192" s="15">
        <v>43</v>
      </c>
      <c r="K2192" s="15"/>
      <c r="L2192" s="15"/>
      <c r="M2192" s="16"/>
      <c r="N2192" s="16"/>
      <c r="O2192" s="16"/>
      <c r="P2192" s="16"/>
      <c r="Q2192" s="16"/>
      <c r="R2192" s="16"/>
      <c r="S2192" s="16"/>
      <c r="T2192" s="16"/>
      <c r="U2192" s="15">
        <v>65</v>
      </c>
      <c r="V2192" s="16"/>
      <c r="W2192" s="16"/>
      <c r="X2192" s="16"/>
      <c r="Y2192" s="16"/>
      <c r="Z2192" s="17">
        <f>Y2192*H2192</f>
        <v>0</v>
      </c>
      <c r="AA2192" s="16"/>
      <c r="AB2192" s="16"/>
      <c r="AC2192" s="21"/>
      <c r="AD2192" s="21"/>
      <c r="AE2192" s="21"/>
      <c r="AF2192" s="21"/>
      <c r="AG2192" s="21"/>
      <c r="AH2192" s="21"/>
      <c r="AI2192" s="21"/>
      <c r="AJ2192" s="21"/>
      <c r="AK2192" s="21"/>
      <c r="AL2192" s="21"/>
      <c r="AM2192" s="21"/>
      <c r="AN2192" s="21"/>
      <c r="AO2192" s="21"/>
      <c r="AP2192" s="21"/>
    </row>
    <row r="2193" spans="1:42" x14ac:dyDescent="0.25">
      <c r="A2193" s="18">
        <v>41613</v>
      </c>
      <c r="B2193" s="16">
        <v>1</v>
      </c>
      <c r="C2193" s="15" t="s">
        <v>0</v>
      </c>
      <c r="D2193" s="15" t="s">
        <v>1</v>
      </c>
      <c r="E2193" s="15" t="s">
        <v>39</v>
      </c>
      <c r="F2193" s="15" t="s">
        <v>110</v>
      </c>
      <c r="G2193" s="19" t="s">
        <v>71</v>
      </c>
      <c r="H2193" s="15">
        <v>1</v>
      </c>
      <c r="I2193" s="22">
        <f t="shared" si="49"/>
        <v>0.05</v>
      </c>
      <c r="J2193" s="15">
        <v>43</v>
      </c>
      <c r="K2193" s="15"/>
      <c r="L2193" s="15"/>
      <c r="M2193" s="16"/>
      <c r="N2193" s="16"/>
      <c r="O2193" s="16"/>
      <c r="P2193" s="16"/>
      <c r="Q2193" s="16"/>
      <c r="R2193" s="16"/>
      <c r="S2193" s="16"/>
      <c r="T2193" s="16"/>
      <c r="U2193" s="15">
        <v>70</v>
      </c>
      <c r="V2193" s="16"/>
      <c r="W2193" s="16"/>
      <c r="X2193" s="16"/>
      <c r="Y2193" s="16"/>
      <c r="Z2193" s="17">
        <f>Y2193*H2193</f>
        <v>0</v>
      </c>
      <c r="AA2193" s="16"/>
      <c r="AB2193" s="16"/>
      <c r="AC2193" s="21"/>
      <c r="AD2193" s="21"/>
      <c r="AE2193" s="21"/>
      <c r="AF2193" s="21"/>
      <c r="AG2193" s="21"/>
      <c r="AH2193" s="21"/>
      <c r="AI2193" s="21"/>
      <c r="AJ2193" s="21"/>
      <c r="AK2193" s="21"/>
      <c r="AL2193" s="21"/>
      <c r="AM2193" s="21"/>
      <c r="AN2193" s="21"/>
      <c r="AO2193" s="21"/>
      <c r="AP2193" s="21"/>
    </row>
    <row r="2194" spans="1:42" x14ac:dyDescent="0.25">
      <c r="A2194" s="18">
        <v>41613</v>
      </c>
      <c r="B2194" s="16">
        <v>1</v>
      </c>
      <c r="C2194" s="15" t="s">
        <v>0</v>
      </c>
      <c r="D2194" s="15" t="s">
        <v>1</v>
      </c>
      <c r="E2194" s="15" t="s">
        <v>39</v>
      </c>
      <c r="F2194" s="15" t="s">
        <v>110</v>
      </c>
      <c r="G2194" s="19" t="s">
        <v>71</v>
      </c>
      <c r="H2194" s="15">
        <v>1</v>
      </c>
      <c r="I2194" s="22">
        <f t="shared" si="49"/>
        <v>0.05</v>
      </c>
      <c r="J2194" s="15">
        <v>43</v>
      </c>
      <c r="K2194" s="15"/>
      <c r="L2194" s="15"/>
      <c r="M2194" s="16"/>
      <c r="N2194" s="16"/>
      <c r="O2194" s="16"/>
      <c r="P2194" s="16"/>
      <c r="Q2194" s="16"/>
      <c r="R2194" s="16"/>
      <c r="S2194" s="16"/>
      <c r="T2194" s="16"/>
      <c r="U2194" s="15">
        <v>75</v>
      </c>
      <c r="V2194" s="16"/>
      <c r="W2194" s="16"/>
      <c r="X2194" s="16"/>
      <c r="Y2194" s="16"/>
      <c r="Z2194" s="17"/>
      <c r="AA2194" s="16"/>
      <c r="AB2194" s="16"/>
      <c r="AC2194" s="165"/>
      <c r="AD2194" s="21"/>
      <c r="AE2194" s="21"/>
      <c r="AF2194" s="21"/>
      <c r="AG2194" s="21"/>
      <c r="AH2194" s="21"/>
      <c r="AI2194" s="21"/>
      <c r="AJ2194" s="21"/>
      <c r="AK2194" s="21"/>
      <c r="AL2194" s="21"/>
      <c r="AM2194" s="21"/>
      <c r="AN2194" s="21"/>
      <c r="AO2194" s="21"/>
      <c r="AP2194" s="21"/>
    </row>
    <row r="2195" spans="1:42" x14ac:dyDescent="0.25">
      <c r="A2195" s="18">
        <v>41613</v>
      </c>
      <c r="B2195" s="16">
        <v>1</v>
      </c>
      <c r="C2195" s="15" t="s">
        <v>0</v>
      </c>
      <c r="D2195" s="15" t="s">
        <v>1</v>
      </c>
      <c r="E2195" s="15" t="s">
        <v>39</v>
      </c>
      <c r="F2195" s="15" t="s">
        <v>110</v>
      </c>
      <c r="G2195" s="19" t="s">
        <v>71</v>
      </c>
      <c r="H2195" s="15">
        <v>1</v>
      </c>
      <c r="I2195" s="22">
        <f t="shared" si="49"/>
        <v>0.05</v>
      </c>
      <c r="J2195" s="15">
        <v>43</v>
      </c>
      <c r="K2195" s="15"/>
      <c r="L2195" s="15"/>
      <c r="M2195" s="16"/>
      <c r="N2195" s="16"/>
      <c r="O2195" s="16"/>
      <c r="P2195" s="16"/>
      <c r="Q2195" s="16"/>
      <c r="R2195" s="16"/>
      <c r="S2195" s="16"/>
      <c r="T2195" s="20"/>
      <c r="U2195" s="16">
        <v>75</v>
      </c>
      <c r="V2195" s="16"/>
      <c r="W2195" s="16"/>
      <c r="X2195" s="16"/>
      <c r="Y2195" s="16"/>
      <c r="Z2195" s="17">
        <f>Y2195*H2195</f>
        <v>0</v>
      </c>
      <c r="AA2195" s="16"/>
      <c r="AB2195" s="16"/>
      <c r="AC2195" s="21"/>
      <c r="AD2195" s="21"/>
      <c r="AE2195" s="21"/>
      <c r="AF2195" s="21"/>
      <c r="AG2195" s="21"/>
      <c r="AH2195" s="21"/>
      <c r="AI2195" s="21"/>
      <c r="AJ2195" s="21"/>
      <c r="AK2195" s="21"/>
      <c r="AL2195" s="21"/>
      <c r="AM2195" s="21"/>
      <c r="AN2195" s="21"/>
      <c r="AO2195" s="21"/>
      <c r="AP2195" s="21"/>
    </row>
    <row r="2196" spans="1:42" x14ac:dyDescent="0.25">
      <c r="A2196" s="18">
        <v>41613</v>
      </c>
      <c r="B2196" s="16">
        <v>1</v>
      </c>
      <c r="C2196" s="15" t="s">
        <v>0</v>
      </c>
      <c r="D2196" s="15" t="s">
        <v>1</v>
      </c>
      <c r="E2196" s="15" t="s">
        <v>39</v>
      </c>
      <c r="F2196" s="15" t="s">
        <v>110</v>
      </c>
      <c r="G2196" s="19" t="s">
        <v>71</v>
      </c>
      <c r="H2196" s="15">
        <v>1</v>
      </c>
      <c r="I2196" s="22">
        <f t="shared" si="49"/>
        <v>0.05</v>
      </c>
      <c r="J2196" s="15">
        <v>43</v>
      </c>
      <c r="K2196" s="15"/>
      <c r="L2196" s="15"/>
      <c r="M2196" s="16"/>
      <c r="N2196" s="16"/>
      <c r="O2196" s="16"/>
      <c r="P2196" s="16"/>
      <c r="Q2196" s="16"/>
      <c r="R2196" s="16"/>
      <c r="S2196" s="16"/>
      <c r="T2196" s="20"/>
      <c r="U2196" s="16">
        <v>80</v>
      </c>
      <c r="V2196" s="16"/>
      <c r="W2196" s="16"/>
      <c r="X2196" s="16"/>
      <c r="Y2196" s="16"/>
      <c r="Z2196" s="17">
        <f>Y2196*H2196</f>
        <v>0</v>
      </c>
      <c r="AA2196" s="16"/>
      <c r="AB2196" s="16"/>
      <c r="AC2196" s="21"/>
      <c r="AD2196" s="21"/>
      <c r="AE2196" s="21"/>
      <c r="AF2196" s="21"/>
      <c r="AG2196" s="21"/>
      <c r="AH2196" s="21"/>
      <c r="AI2196" s="21"/>
      <c r="AJ2196" s="21"/>
      <c r="AK2196" s="21"/>
      <c r="AL2196" s="21"/>
      <c r="AM2196" s="21"/>
      <c r="AN2196" s="21"/>
      <c r="AO2196" s="21"/>
      <c r="AP2196" s="21"/>
    </row>
    <row r="2197" spans="1:42" x14ac:dyDescent="0.25">
      <c r="A2197" s="18">
        <v>41613</v>
      </c>
      <c r="B2197" s="16">
        <v>1</v>
      </c>
      <c r="C2197" s="15" t="s">
        <v>0</v>
      </c>
      <c r="D2197" s="15" t="s">
        <v>1</v>
      </c>
      <c r="E2197" s="15" t="s">
        <v>39</v>
      </c>
      <c r="F2197" s="15" t="s">
        <v>110</v>
      </c>
      <c r="G2197" s="19" t="s">
        <v>71</v>
      </c>
      <c r="H2197" s="15">
        <v>1</v>
      </c>
      <c r="I2197" s="22">
        <f t="shared" si="49"/>
        <v>0.05</v>
      </c>
      <c r="J2197" s="15">
        <v>43</v>
      </c>
      <c r="K2197" s="15"/>
      <c r="L2197" s="15"/>
      <c r="M2197" s="16"/>
      <c r="N2197" s="16"/>
      <c r="O2197" s="16"/>
      <c r="P2197" s="16"/>
      <c r="Q2197" s="16"/>
      <c r="R2197" s="16"/>
      <c r="S2197" s="16"/>
      <c r="T2197" s="20"/>
      <c r="U2197" s="16">
        <v>85</v>
      </c>
      <c r="V2197" s="16"/>
      <c r="W2197" s="16"/>
      <c r="X2197" s="16"/>
      <c r="Y2197" s="16"/>
      <c r="Z2197" s="17">
        <f>Y2197*H2197</f>
        <v>0</v>
      </c>
      <c r="AA2197" s="16"/>
      <c r="AB2197" s="16"/>
      <c r="AC2197" s="21"/>
      <c r="AD2197" s="21"/>
      <c r="AE2197" s="21"/>
      <c r="AF2197" s="21"/>
      <c r="AG2197" s="21"/>
      <c r="AH2197" s="21"/>
      <c r="AI2197" s="21"/>
      <c r="AJ2197" s="21"/>
      <c r="AK2197" s="21"/>
      <c r="AL2197" s="21"/>
      <c r="AM2197" s="21"/>
      <c r="AN2197" s="21"/>
      <c r="AO2197" s="21"/>
      <c r="AP2197" s="21"/>
    </row>
    <row r="2198" spans="1:42" x14ac:dyDescent="0.25">
      <c r="A2198" s="18">
        <v>41613</v>
      </c>
      <c r="B2198" s="16">
        <v>1</v>
      </c>
      <c r="C2198" s="15" t="s">
        <v>0</v>
      </c>
      <c r="D2198" s="15" t="s">
        <v>1</v>
      </c>
      <c r="E2198" s="15" t="s">
        <v>39</v>
      </c>
      <c r="F2198" s="15" t="s">
        <v>110</v>
      </c>
      <c r="G2198" s="19" t="s">
        <v>71</v>
      </c>
      <c r="H2198" s="15">
        <v>1</v>
      </c>
      <c r="I2198" s="22">
        <f t="shared" si="49"/>
        <v>0.05</v>
      </c>
      <c r="J2198" s="15">
        <v>43</v>
      </c>
      <c r="K2198" s="15"/>
      <c r="L2198" s="15"/>
      <c r="M2198" s="16"/>
      <c r="N2198" s="16"/>
      <c r="O2198" s="16"/>
      <c r="P2198" s="16"/>
      <c r="Q2198" s="16"/>
      <c r="R2198" s="16"/>
      <c r="S2198" s="16"/>
      <c r="T2198" s="20"/>
      <c r="U2198" s="16">
        <v>5</v>
      </c>
      <c r="V2198" s="16"/>
      <c r="W2198" s="16"/>
      <c r="X2198" s="16"/>
      <c r="Y2198" s="16"/>
      <c r="Z2198" s="17">
        <f>Y2198*H2198</f>
        <v>0</v>
      </c>
      <c r="AA2198" s="16"/>
      <c r="AB2198" s="16"/>
      <c r="AC2198" s="21"/>
      <c r="AD2198" s="21"/>
      <c r="AE2198" s="21"/>
      <c r="AF2198" s="21"/>
      <c r="AG2198" s="21"/>
      <c r="AH2198" s="21"/>
      <c r="AI2198" s="21"/>
      <c r="AJ2198" s="21"/>
      <c r="AK2198" s="21"/>
      <c r="AL2198" s="21"/>
      <c r="AM2198" s="21"/>
      <c r="AN2198" s="21"/>
      <c r="AO2198" s="21"/>
      <c r="AP2198" s="21"/>
    </row>
    <row r="2199" spans="1:42" x14ac:dyDescent="0.25">
      <c r="A2199" s="18">
        <v>41613</v>
      </c>
      <c r="B2199" s="16">
        <v>1</v>
      </c>
      <c r="C2199" s="15" t="s">
        <v>0</v>
      </c>
      <c r="D2199" s="15" t="s">
        <v>1</v>
      </c>
      <c r="E2199" s="15" t="s">
        <v>39</v>
      </c>
      <c r="F2199" s="15" t="s">
        <v>110</v>
      </c>
      <c r="G2199" s="19" t="s">
        <v>72</v>
      </c>
      <c r="H2199" s="15">
        <v>1</v>
      </c>
      <c r="I2199" s="22">
        <f t="shared" si="49"/>
        <v>0.05</v>
      </c>
      <c r="J2199" s="15">
        <v>43</v>
      </c>
      <c r="K2199" s="15"/>
      <c r="L2199" s="15"/>
      <c r="M2199" s="16"/>
      <c r="N2199" s="16"/>
      <c r="O2199" s="16"/>
      <c r="P2199" s="16"/>
      <c r="Q2199" s="16"/>
      <c r="R2199" s="16"/>
      <c r="S2199" s="16"/>
      <c r="T2199" s="20"/>
      <c r="U2199" s="16">
        <v>40</v>
      </c>
      <c r="V2199" s="16"/>
      <c r="W2199" s="16"/>
      <c r="X2199" s="16"/>
      <c r="Y2199" s="16"/>
      <c r="Z2199" s="17">
        <f>Y2199*H2199</f>
        <v>0</v>
      </c>
      <c r="AA2199" s="16"/>
      <c r="AB2199" s="16"/>
      <c r="AC2199" s="21"/>
      <c r="AD2199" s="21"/>
      <c r="AE2199" s="21"/>
      <c r="AF2199" s="21"/>
      <c r="AG2199" s="21"/>
      <c r="AH2199" s="21"/>
      <c r="AI2199" s="21"/>
      <c r="AJ2199" s="21"/>
      <c r="AK2199" s="21"/>
      <c r="AL2199" s="21"/>
      <c r="AM2199" s="21"/>
      <c r="AN2199" s="21"/>
      <c r="AO2199" s="21"/>
      <c r="AP2199" s="21"/>
    </row>
    <row r="2200" spans="1:42" x14ac:dyDescent="0.25">
      <c r="A2200" s="18">
        <v>41613</v>
      </c>
      <c r="B2200" s="16">
        <v>1</v>
      </c>
      <c r="C2200" s="15" t="s">
        <v>0</v>
      </c>
      <c r="D2200" s="15" t="s">
        <v>1</v>
      </c>
      <c r="E2200" s="15" t="s">
        <v>39</v>
      </c>
      <c r="F2200" s="15" t="s">
        <v>110</v>
      </c>
      <c r="G2200" s="19" t="s">
        <v>72</v>
      </c>
      <c r="H2200" s="15">
        <v>1</v>
      </c>
      <c r="I2200" s="22">
        <f t="shared" si="49"/>
        <v>0.05</v>
      </c>
      <c r="J2200" s="15">
        <v>43</v>
      </c>
      <c r="K2200" s="15"/>
      <c r="L2200" s="15"/>
      <c r="M2200" s="16"/>
      <c r="N2200" s="16"/>
      <c r="O2200" s="16"/>
      <c r="P2200" s="16"/>
      <c r="Q2200" s="16"/>
      <c r="R2200" s="16"/>
      <c r="S2200" s="16"/>
      <c r="T2200" s="20"/>
      <c r="U2200" s="16">
        <v>35</v>
      </c>
      <c r="V2200" s="16"/>
      <c r="W2200" s="16"/>
      <c r="X2200" s="16"/>
      <c r="Y2200" s="16"/>
      <c r="Z2200" s="17"/>
      <c r="AA2200" s="16"/>
      <c r="AB2200" s="16"/>
      <c r="AC2200" s="21"/>
      <c r="AD2200" s="21"/>
      <c r="AE2200" s="21"/>
      <c r="AF2200" s="21"/>
      <c r="AG2200" s="21"/>
      <c r="AH2200" s="21"/>
      <c r="AI2200" s="21"/>
      <c r="AJ2200" s="21"/>
      <c r="AK2200" s="21"/>
      <c r="AL2200" s="21"/>
      <c r="AM2200" s="21"/>
      <c r="AN2200" s="21"/>
      <c r="AO2200" s="21"/>
      <c r="AP2200" s="21"/>
    </row>
    <row r="2201" spans="1:42" x14ac:dyDescent="0.25">
      <c r="A2201" s="18">
        <v>41613</v>
      </c>
      <c r="B2201" s="16">
        <v>1</v>
      </c>
      <c r="C2201" s="15" t="s">
        <v>0</v>
      </c>
      <c r="D2201" s="15" t="s">
        <v>1</v>
      </c>
      <c r="E2201" s="15" t="s">
        <v>39</v>
      </c>
      <c r="F2201" s="15" t="s">
        <v>110</v>
      </c>
      <c r="G2201" s="19" t="s">
        <v>72</v>
      </c>
      <c r="H2201" s="15">
        <v>1</v>
      </c>
      <c r="I2201" s="22">
        <f t="shared" si="49"/>
        <v>0.05</v>
      </c>
      <c r="J2201" s="15">
        <v>43</v>
      </c>
      <c r="K2201" s="15"/>
      <c r="L2201" s="15"/>
      <c r="M2201" s="16"/>
      <c r="N2201" s="16"/>
      <c r="O2201" s="16"/>
      <c r="P2201" s="16"/>
      <c r="Q2201" s="16"/>
      <c r="R2201" s="16"/>
      <c r="S2201" s="16"/>
      <c r="T2201" s="20"/>
      <c r="U2201" s="16">
        <v>35</v>
      </c>
      <c r="V2201" s="16"/>
      <c r="W2201" s="16"/>
      <c r="X2201" s="16"/>
      <c r="Y2201" s="16"/>
      <c r="Z2201" s="17"/>
      <c r="AA2201" s="16"/>
      <c r="AB2201" s="16"/>
      <c r="AC2201" s="21"/>
      <c r="AD2201" s="21"/>
      <c r="AE2201" s="21"/>
      <c r="AF2201" s="21"/>
      <c r="AG2201" s="21"/>
      <c r="AH2201" s="21"/>
      <c r="AI2201" s="21"/>
      <c r="AJ2201" s="21"/>
      <c r="AK2201" s="21"/>
      <c r="AL2201" s="21"/>
      <c r="AM2201" s="21"/>
      <c r="AN2201" s="21"/>
      <c r="AO2201" s="21"/>
      <c r="AP2201" s="21"/>
    </row>
    <row r="2202" spans="1:42" x14ac:dyDescent="0.25">
      <c r="A2202" s="18">
        <v>41613</v>
      </c>
      <c r="B2202" s="16">
        <v>1</v>
      </c>
      <c r="C2202" s="15" t="s">
        <v>0</v>
      </c>
      <c r="D2202" s="15" t="s">
        <v>1</v>
      </c>
      <c r="E2202" s="15" t="s">
        <v>39</v>
      </c>
      <c r="F2202" s="15" t="s">
        <v>110</v>
      </c>
      <c r="G2202" s="19" t="s">
        <v>72</v>
      </c>
      <c r="H2202" s="15">
        <v>1</v>
      </c>
      <c r="I2202" s="22">
        <f t="shared" si="49"/>
        <v>0.05</v>
      </c>
      <c r="J2202" s="15">
        <v>43</v>
      </c>
      <c r="K2202" s="15"/>
      <c r="L2202" s="15"/>
      <c r="M2202" s="16"/>
      <c r="N2202" s="16"/>
      <c r="O2202" s="16"/>
      <c r="P2202" s="16"/>
      <c r="Q2202" s="16"/>
      <c r="R2202" s="16"/>
      <c r="S2202" s="16"/>
      <c r="T2202" s="20"/>
      <c r="U2202" s="16">
        <v>35</v>
      </c>
      <c r="V2202" s="16"/>
      <c r="W2202" s="16"/>
      <c r="X2202" s="16"/>
      <c r="Y2202" s="16"/>
      <c r="Z2202" s="17">
        <f>Y2202*H2202</f>
        <v>0</v>
      </c>
      <c r="AA2202" s="16"/>
      <c r="AB2202" s="16"/>
      <c r="AC2202" s="21"/>
      <c r="AD2202" s="21"/>
      <c r="AE2202" s="21"/>
      <c r="AF2202" s="21"/>
      <c r="AG2202" s="21"/>
      <c r="AH2202" s="21"/>
      <c r="AI2202" s="21"/>
      <c r="AJ2202" s="21"/>
      <c r="AK2202" s="21"/>
      <c r="AL2202" s="21"/>
      <c r="AM2202" s="21"/>
      <c r="AN2202" s="21"/>
      <c r="AO2202" s="21"/>
      <c r="AP2202" s="21"/>
    </row>
    <row r="2203" spans="1:42" x14ac:dyDescent="0.25">
      <c r="A2203" s="18">
        <v>41613</v>
      </c>
      <c r="B2203" s="16">
        <v>1</v>
      </c>
      <c r="C2203" s="15" t="s">
        <v>0</v>
      </c>
      <c r="D2203" s="15" t="s">
        <v>1</v>
      </c>
      <c r="E2203" s="15" t="s">
        <v>39</v>
      </c>
      <c r="F2203" s="15" t="s">
        <v>110</v>
      </c>
      <c r="G2203" s="19" t="s">
        <v>72</v>
      </c>
      <c r="H2203" s="15">
        <v>1</v>
      </c>
      <c r="I2203" s="22">
        <f t="shared" si="49"/>
        <v>0.05</v>
      </c>
      <c r="J2203" s="15">
        <v>43</v>
      </c>
      <c r="K2203" s="15"/>
      <c r="L2203" s="15"/>
      <c r="M2203" s="16"/>
      <c r="N2203" s="16"/>
      <c r="O2203" s="16"/>
      <c r="P2203" s="16"/>
      <c r="Q2203" s="16"/>
      <c r="R2203" s="16"/>
      <c r="S2203" s="16"/>
      <c r="T2203" s="20"/>
      <c r="U2203" s="16">
        <v>70</v>
      </c>
      <c r="V2203" s="16"/>
      <c r="W2203" s="16"/>
      <c r="X2203" s="16"/>
      <c r="Y2203" s="16"/>
      <c r="Z2203" s="17"/>
      <c r="AA2203" s="16"/>
      <c r="AB2203" s="16"/>
      <c r="AC2203" s="21"/>
      <c r="AD2203" s="21"/>
      <c r="AE2203" s="21"/>
      <c r="AF2203" s="21"/>
      <c r="AG2203" s="21"/>
      <c r="AH2203" s="21"/>
      <c r="AI2203" s="21"/>
      <c r="AJ2203" s="21"/>
      <c r="AK2203" s="21"/>
      <c r="AL2203" s="21"/>
      <c r="AM2203" s="21"/>
      <c r="AN2203" s="21"/>
      <c r="AO2203" s="21"/>
      <c r="AP2203" s="21"/>
    </row>
    <row r="2204" spans="1:42" x14ac:dyDescent="0.25">
      <c r="A2204" s="18">
        <v>41613</v>
      </c>
      <c r="B2204" s="16">
        <v>1</v>
      </c>
      <c r="C2204" s="15" t="s">
        <v>0</v>
      </c>
      <c r="D2204" s="15" t="s">
        <v>1</v>
      </c>
      <c r="E2204" s="15" t="s">
        <v>39</v>
      </c>
      <c r="F2204" s="15" t="s">
        <v>110</v>
      </c>
      <c r="G2204" s="19" t="s">
        <v>72</v>
      </c>
      <c r="H2204" s="15">
        <v>1</v>
      </c>
      <c r="I2204" s="22">
        <f t="shared" si="49"/>
        <v>0.05</v>
      </c>
      <c r="J2204" s="15">
        <v>43</v>
      </c>
      <c r="K2204" s="15"/>
      <c r="L2204" s="15"/>
      <c r="M2204" s="16"/>
      <c r="N2204" s="16"/>
      <c r="O2204" s="16"/>
      <c r="P2204" s="16"/>
      <c r="Q2204" s="16"/>
      <c r="R2204" s="16"/>
      <c r="S2204" s="16"/>
      <c r="T2204" s="20"/>
      <c r="U2204" s="16">
        <v>70</v>
      </c>
      <c r="V2204" s="16"/>
      <c r="W2204" s="16"/>
      <c r="X2204" s="16"/>
      <c r="Y2204" s="16"/>
      <c r="Z2204" s="17"/>
      <c r="AA2204" s="16"/>
      <c r="AB2204" s="16"/>
      <c r="AC2204" s="21"/>
      <c r="AD2204" s="21"/>
      <c r="AE2204" s="21"/>
      <c r="AF2204" s="21"/>
      <c r="AG2204" s="21"/>
      <c r="AH2204" s="21"/>
      <c r="AI2204" s="21"/>
      <c r="AJ2204" s="21"/>
      <c r="AK2204" s="21"/>
      <c r="AL2204" s="21"/>
      <c r="AM2204" s="21"/>
      <c r="AN2204" s="21"/>
      <c r="AO2204" s="21"/>
      <c r="AP2204" s="21"/>
    </row>
    <row r="2205" spans="1:42" x14ac:dyDescent="0.25">
      <c r="A2205" s="18">
        <v>41613</v>
      </c>
      <c r="B2205" s="16">
        <v>1</v>
      </c>
      <c r="C2205" s="15" t="s">
        <v>0</v>
      </c>
      <c r="D2205" s="15" t="s">
        <v>1</v>
      </c>
      <c r="E2205" s="15" t="s">
        <v>39</v>
      </c>
      <c r="F2205" s="15" t="s">
        <v>110</v>
      </c>
      <c r="G2205" s="19" t="s">
        <v>72</v>
      </c>
      <c r="H2205" s="15">
        <v>1</v>
      </c>
      <c r="I2205" s="22">
        <f t="shared" si="49"/>
        <v>0.05</v>
      </c>
      <c r="J2205" s="15">
        <v>43</v>
      </c>
      <c r="K2205" s="15"/>
      <c r="L2205" s="15"/>
      <c r="M2205" s="16"/>
      <c r="N2205" s="16"/>
      <c r="O2205" s="16"/>
      <c r="P2205" s="16"/>
      <c r="Q2205" s="16"/>
      <c r="R2205" s="16"/>
      <c r="S2205" s="16"/>
      <c r="T2205" s="20"/>
      <c r="U2205" s="16">
        <v>70</v>
      </c>
      <c r="V2205" s="16"/>
      <c r="W2205" s="16"/>
      <c r="X2205" s="16"/>
      <c r="Y2205" s="16"/>
      <c r="Z2205" s="17"/>
      <c r="AA2205" s="16"/>
      <c r="AB2205" s="16"/>
      <c r="AC2205" s="21"/>
      <c r="AD2205" s="21"/>
      <c r="AE2205" s="21"/>
      <c r="AF2205" s="21"/>
      <c r="AG2205" s="21"/>
      <c r="AH2205" s="21"/>
      <c r="AI2205" s="21"/>
      <c r="AJ2205" s="21"/>
      <c r="AK2205" s="21"/>
      <c r="AL2205" s="21"/>
      <c r="AM2205" s="21"/>
      <c r="AN2205" s="21"/>
      <c r="AO2205" s="21"/>
      <c r="AP2205" s="21"/>
    </row>
    <row r="2206" spans="1:42" x14ac:dyDescent="0.25">
      <c r="A2206" s="18">
        <v>41613</v>
      </c>
      <c r="B2206" s="16">
        <v>1</v>
      </c>
      <c r="C2206" s="15" t="s">
        <v>0</v>
      </c>
      <c r="D2206" s="15" t="s">
        <v>1</v>
      </c>
      <c r="E2206" s="15" t="s">
        <v>39</v>
      </c>
      <c r="F2206" s="15" t="s">
        <v>110</v>
      </c>
      <c r="G2206" s="19" t="s">
        <v>72</v>
      </c>
      <c r="H2206" s="15">
        <v>1</v>
      </c>
      <c r="I2206" s="22">
        <f t="shared" si="49"/>
        <v>0.05</v>
      </c>
      <c r="J2206" s="15">
        <v>43</v>
      </c>
      <c r="K2206" s="15"/>
      <c r="L2206" s="15"/>
      <c r="M2206" s="16"/>
      <c r="N2206" s="16"/>
      <c r="O2206" s="16"/>
      <c r="P2206" s="16"/>
      <c r="Q2206" s="16"/>
      <c r="R2206" s="16"/>
      <c r="S2206" s="16"/>
      <c r="T2206" s="20"/>
      <c r="U2206" s="16">
        <v>70</v>
      </c>
      <c r="V2206" s="16"/>
      <c r="W2206" s="16"/>
      <c r="X2206" s="16"/>
      <c r="Y2206" s="16"/>
      <c r="Z2206" s="17">
        <f>Y2206*H2206</f>
        <v>0</v>
      </c>
      <c r="AA2206" s="16"/>
      <c r="AB2206" s="16"/>
      <c r="AC2206" s="21"/>
      <c r="AD2206" s="21"/>
      <c r="AE2206" s="21"/>
      <c r="AF2206" s="21"/>
      <c r="AG2206" s="21"/>
      <c r="AH2206" s="21"/>
      <c r="AI2206" s="21"/>
      <c r="AJ2206" s="21"/>
      <c r="AK2206" s="21"/>
      <c r="AL2206" s="21"/>
      <c r="AM2206" s="21"/>
      <c r="AN2206" s="21"/>
      <c r="AO2206" s="21"/>
      <c r="AP2206" s="21"/>
    </row>
    <row r="2207" spans="1:42" x14ac:dyDescent="0.25">
      <c r="A2207" s="18">
        <v>41613</v>
      </c>
      <c r="B2207" s="16">
        <v>1</v>
      </c>
      <c r="C2207" s="15" t="s">
        <v>0</v>
      </c>
      <c r="D2207" s="15" t="s">
        <v>1</v>
      </c>
      <c r="E2207" s="15" t="s">
        <v>39</v>
      </c>
      <c r="F2207" s="15" t="s">
        <v>110</v>
      </c>
      <c r="G2207" s="19" t="s">
        <v>72</v>
      </c>
      <c r="H2207" s="15">
        <v>1</v>
      </c>
      <c r="I2207" s="22">
        <f t="shared" si="49"/>
        <v>0.05</v>
      </c>
      <c r="J2207" s="15">
        <v>43</v>
      </c>
      <c r="K2207" s="15"/>
      <c r="L2207" s="15"/>
      <c r="M2207" s="16"/>
      <c r="N2207" s="16"/>
      <c r="O2207" s="16"/>
      <c r="P2207" s="16"/>
      <c r="Q2207" s="16"/>
      <c r="R2207" s="16"/>
      <c r="S2207" s="16"/>
      <c r="T2207" s="20"/>
      <c r="U2207" s="16">
        <v>55</v>
      </c>
      <c r="V2207" s="16"/>
      <c r="W2207" s="16"/>
      <c r="X2207" s="16"/>
      <c r="Y2207" s="16"/>
      <c r="Z2207" s="17"/>
      <c r="AA2207" s="16"/>
      <c r="AB2207" s="16"/>
      <c r="AC2207" s="21"/>
      <c r="AD2207" s="21"/>
      <c r="AE2207" s="21"/>
      <c r="AF2207" s="21"/>
      <c r="AG2207" s="21"/>
      <c r="AH2207" s="21"/>
      <c r="AI2207" s="21"/>
      <c r="AJ2207" s="21"/>
      <c r="AK2207" s="21"/>
      <c r="AL2207" s="21"/>
      <c r="AM2207" s="21"/>
      <c r="AN2207" s="21"/>
      <c r="AO2207" s="21"/>
      <c r="AP2207" s="21"/>
    </row>
    <row r="2208" spans="1:42" x14ac:dyDescent="0.25">
      <c r="A2208" s="18">
        <v>41613</v>
      </c>
      <c r="B2208" s="16">
        <v>1</v>
      </c>
      <c r="C2208" s="15" t="s">
        <v>0</v>
      </c>
      <c r="D2208" s="15" t="s">
        <v>1</v>
      </c>
      <c r="E2208" s="15" t="s">
        <v>39</v>
      </c>
      <c r="F2208" s="15" t="s">
        <v>110</v>
      </c>
      <c r="G2208" s="19" t="s">
        <v>72</v>
      </c>
      <c r="H2208" s="15">
        <v>1</v>
      </c>
      <c r="I2208" s="22">
        <f t="shared" si="49"/>
        <v>0.05</v>
      </c>
      <c r="J2208" s="15">
        <v>43</v>
      </c>
      <c r="K2208" s="15"/>
      <c r="L2208" s="15"/>
      <c r="M2208" s="16"/>
      <c r="N2208" s="16"/>
      <c r="O2208" s="16"/>
      <c r="P2208" s="16"/>
      <c r="Q2208" s="16"/>
      <c r="R2208" s="16"/>
      <c r="S2208" s="16"/>
      <c r="T2208" s="20"/>
      <c r="U2208" s="16">
        <v>55</v>
      </c>
      <c r="V2208" s="16"/>
      <c r="W2208" s="16"/>
      <c r="X2208" s="16"/>
      <c r="Y2208" s="16"/>
      <c r="Z2208" s="17">
        <f>Y2208*H2208</f>
        <v>0</v>
      </c>
      <c r="AA2208" s="16"/>
      <c r="AB2208" s="16"/>
      <c r="AC2208" s="21"/>
      <c r="AD2208" s="21"/>
      <c r="AE2208" s="21"/>
      <c r="AF2208" s="21"/>
      <c r="AG2208" s="21"/>
      <c r="AH2208" s="21"/>
      <c r="AI2208" s="21"/>
      <c r="AJ2208" s="21"/>
      <c r="AK2208" s="21"/>
      <c r="AL2208" s="21"/>
      <c r="AM2208" s="21"/>
      <c r="AN2208" s="21"/>
      <c r="AO2208" s="21"/>
      <c r="AP2208" s="21"/>
    </row>
    <row r="2209" spans="1:42" x14ac:dyDescent="0.25">
      <c r="A2209" s="18">
        <v>41613</v>
      </c>
      <c r="B2209" s="16">
        <v>1</v>
      </c>
      <c r="C2209" s="15" t="s">
        <v>0</v>
      </c>
      <c r="D2209" s="15" t="s">
        <v>1</v>
      </c>
      <c r="E2209" s="15" t="s">
        <v>39</v>
      </c>
      <c r="F2209" s="15" t="s">
        <v>110</v>
      </c>
      <c r="G2209" s="19" t="s">
        <v>72</v>
      </c>
      <c r="H2209" s="15">
        <v>1</v>
      </c>
      <c r="I2209" s="22">
        <f t="shared" si="49"/>
        <v>0.05</v>
      </c>
      <c r="J2209" s="15">
        <v>43</v>
      </c>
      <c r="K2209" s="15"/>
      <c r="L2209" s="15"/>
      <c r="M2209" s="16"/>
      <c r="N2209" s="16"/>
      <c r="O2209" s="16"/>
      <c r="P2209" s="16"/>
      <c r="Q2209" s="16"/>
      <c r="R2209" s="16"/>
      <c r="S2209" s="16"/>
      <c r="T2209" s="20"/>
      <c r="U2209" s="16">
        <v>15</v>
      </c>
      <c r="V2209" s="16"/>
      <c r="W2209" s="16"/>
      <c r="X2209" s="16"/>
      <c r="Y2209" s="16"/>
      <c r="Z2209" s="17">
        <f>Y2209*H2209</f>
        <v>0</v>
      </c>
      <c r="AA2209" s="16"/>
      <c r="AB2209" s="16"/>
      <c r="AC2209" s="21"/>
      <c r="AD2209" s="21"/>
      <c r="AE2209" s="21"/>
      <c r="AF2209" s="21"/>
      <c r="AG2209" s="21"/>
      <c r="AH2209" s="21"/>
      <c r="AI2209" s="21"/>
      <c r="AJ2209" s="21"/>
      <c r="AK2209" s="21"/>
      <c r="AL2209" s="21"/>
      <c r="AM2209" s="21"/>
      <c r="AN2209" s="21"/>
      <c r="AO2209" s="21"/>
      <c r="AP2209" s="21"/>
    </row>
    <row r="2210" spans="1:42" x14ac:dyDescent="0.25">
      <c r="A2210" s="18">
        <v>41613</v>
      </c>
      <c r="B2210" s="16">
        <v>1</v>
      </c>
      <c r="C2210" s="15" t="s">
        <v>0</v>
      </c>
      <c r="D2210" s="15" t="s">
        <v>1</v>
      </c>
      <c r="E2210" s="15" t="s">
        <v>39</v>
      </c>
      <c r="F2210" s="15" t="s">
        <v>110</v>
      </c>
      <c r="G2210" s="19" t="s">
        <v>72</v>
      </c>
      <c r="H2210" s="15">
        <v>1</v>
      </c>
      <c r="I2210" s="22">
        <f t="shared" si="49"/>
        <v>0.05</v>
      </c>
      <c r="J2210" s="15">
        <v>43</v>
      </c>
      <c r="K2210" s="15"/>
      <c r="L2210" s="15"/>
      <c r="M2210" s="16"/>
      <c r="N2210" s="16"/>
      <c r="O2210" s="16"/>
      <c r="P2210" s="16"/>
      <c r="Q2210" s="16"/>
      <c r="R2210" s="16"/>
      <c r="S2210" s="16"/>
      <c r="T2210" s="20"/>
      <c r="U2210" s="16">
        <v>20</v>
      </c>
      <c r="V2210" s="16"/>
      <c r="W2210" s="16"/>
      <c r="X2210" s="16"/>
      <c r="Y2210" s="16"/>
      <c r="Z2210" s="17"/>
      <c r="AA2210" s="16"/>
      <c r="AB2210" s="16"/>
      <c r="AC2210" s="21"/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  <c r="AO2210" s="21"/>
      <c r="AP2210" s="21"/>
    </row>
    <row r="2211" spans="1:42" x14ac:dyDescent="0.25">
      <c r="A2211" s="18">
        <v>41613</v>
      </c>
      <c r="B2211" s="51">
        <v>1</v>
      </c>
      <c r="C2211" s="15" t="s">
        <v>0</v>
      </c>
      <c r="D2211" s="52" t="s">
        <v>1</v>
      </c>
      <c r="E2211" s="52" t="s">
        <v>39</v>
      </c>
      <c r="F2211" s="52" t="s">
        <v>110</v>
      </c>
      <c r="G2211" s="141" t="s">
        <v>72</v>
      </c>
      <c r="H2211" s="52">
        <v>1</v>
      </c>
      <c r="I2211" s="22">
        <f t="shared" si="49"/>
        <v>0.05</v>
      </c>
      <c r="J2211" s="15">
        <v>43</v>
      </c>
      <c r="K2211" s="15"/>
      <c r="L2211" s="15"/>
      <c r="M2211" s="16"/>
      <c r="N2211" s="16"/>
      <c r="O2211" s="16"/>
      <c r="P2211" s="16"/>
      <c r="Q2211" s="51"/>
      <c r="R2211" s="16"/>
      <c r="S2211" s="16"/>
      <c r="T2211" s="20"/>
      <c r="U2211" s="16">
        <v>20</v>
      </c>
      <c r="V2211" s="16"/>
      <c r="W2211" s="16"/>
      <c r="X2211" s="16"/>
      <c r="Y2211" s="16"/>
      <c r="Z2211" s="17">
        <f>Y2211*H2211</f>
        <v>0</v>
      </c>
      <c r="AA2211" s="16"/>
      <c r="AB2211" s="16"/>
      <c r="AC2211" s="134"/>
      <c r="AD2211" s="134"/>
      <c r="AE2211" s="134"/>
      <c r="AF2211" s="134"/>
      <c r="AG2211" s="134"/>
      <c r="AH2211" s="134"/>
      <c r="AI2211" s="134"/>
      <c r="AJ2211" s="134"/>
      <c r="AK2211" s="134"/>
      <c r="AL2211" s="134"/>
      <c r="AM2211" s="134"/>
      <c r="AN2211" s="134"/>
      <c r="AO2211" s="134"/>
      <c r="AP2211" s="134"/>
    </row>
    <row r="2212" spans="1:42" x14ac:dyDescent="0.25">
      <c r="A2212" s="18">
        <v>41613</v>
      </c>
      <c r="B2212" s="16">
        <v>1</v>
      </c>
      <c r="C2212" s="15" t="s">
        <v>0</v>
      </c>
      <c r="D2212" s="15" t="s">
        <v>1</v>
      </c>
      <c r="E2212" s="15" t="s">
        <v>39</v>
      </c>
      <c r="F2212" s="15" t="s">
        <v>110</v>
      </c>
      <c r="G2212" s="19" t="s">
        <v>72</v>
      </c>
      <c r="H2212" s="15">
        <v>1</v>
      </c>
      <c r="I2212" s="22">
        <f t="shared" si="49"/>
        <v>0.05</v>
      </c>
      <c r="J2212" s="15">
        <v>43</v>
      </c>
      <c r="K2212" s="15"/>
      <c r="L2212" s="15"/>
      <c r="M2212" s="16"/>
      <c r="N2212" s="16"/>
      <c r="O2212" s="16"/>
      <c r="P2212" s="16"/>
      <c r="Q2212" s="16"/>
      <c r="R2212" s="16"/>
      <c r="S2212" s="16"/>
      <c r="T2212" s="20"/>
      <c r="U2212" s="16">
        <v>65</v>
      </c>
      <c r="V2212" s="16"/>
      <c r="W2212" s="16"/>
      <c r="X2212" s="16"/>
      <c r="Y2212" s="16"/>
      <c r="Z2212" s="17">
        <f>Y2212*H2212</f>
        <v>0</v>
      </c>
      <c r="AA2212" s="16"/>
      <c r="AB2212" s="16"/>
      <c r="AC2212" s="21"/>
      <c r="AD2212" s="21"/>
      <c r="AE2212" s="21"/>
      <c r="AF2212" s="21"/>
      <c r="AG2212" s="21"/>
      <c r="AH2212" s="21"/>
      <c r="AI2212" s="21"/>
      <c r="AJ2212" s="21"/>
      <c r="AK2212" s="21"/>
      <c r="AL2212" s="21"/>
      <c r="AM2212" s="21"/>
      <c r="AN2212" s="21"/>
      <c r="AO2212" s="21"/>
      <c r="AP2212" s="21"/>
    </row>
    <row r="2213" spans="1:42" x14ac:dyDescent="0.25">
      <c r="A2213" s="18">
        <v>41613</v>
      </c>
      <c r="B2213" s="16">
        <v>1</v>
      </c>
      <c r="C2213" s="15" t="s">
        <v>0</v>
      </c>
      <c r="D2213" s="15" t="s">
        <v>1</v>
      </c>
      <c r="E2213" s="15" t="s">
        <v>39</v>
      </c>
      <c r="F2213" s="15" t="s">
        <v>110</v>
      </c>
      <c r="G2213" s="19" t="s">
        <v>72</v>
      </c>
      <c r="H2213" s="15">
        <v>1</v>
      </c>
      <c r="I2213" s="22">
        <f t="shared" si="49"/>
        <v>0.05</v>
      </c>
      <c r="J2213" s="15">
        <v>43</v>
      </c>
      <c r="K2213" s="15"/>
      <c r="L2213" s="15"/>
      <c r="M2213" s="16"/>
      <c r="N2213" s="16"/>
      <c r="O2213" s="16"/>
      <c r="P2213" s="16"/>
      <c r="Q2213" s="16"/>
      <c r="R2213" s="16"/>
      <c r="S2213" s="16"/>
      <c r="T2213" s="20"/>
      <c r="U2213" s="16">
        <v>30</v>
      </c>
      <c r="V2213" s="16"/>
      <c r="W2213" s="16"/>
      <c r="X2213" s="16"/>
      <c r="Y2213" s="16"/>
      <c r="Z2213" s="17">
        <f>Y2213*H2213</f>
        <v>0</v>
      </c>
      <c r="AA2213" s="16"/>
      <c r="AB2213" s="16"/>
      <c r="AC2213" s="21"/>
      <c r="AD2213" s="21"/>
      <c r="AE2213" s="21"/>
      <c r="AF2213" s="21"/>
      <c r="AG2213" s="21"/>
      <c r="AH2213" s="21"/>
      <c r="AI2213" s="21"/>
      <c r="AJ2213" s="21"/>
      <c r="AK2213" s="21"/>
      <c r="AL2213" s="21"/>
      <c r="AM2213" s="21"/>
      <c r="AN2213" s="21"/>
      <c r="AO2213" s="21"/>
      <c r="AP2213" s="21"/>
    </row>
    <row r="2214" spans="1:42" x14ac:dyDescent="0.25">
      <c r="A2214" s="18">
        <v>41613</v>
      </c>
      <c r="B2214" s="16">
        <v>1</v>
      </c>
      <c r="C2214" s="15" t="s">
        <v>0</v>
      </c>
      <c r="D2214" s="15" t="s">
        <v>1</v>
      </c>
      <c r="E2214" s="15" t="s">
        <v>39</v>
      </c>
      <c r="F2214" s="15" t="s">
        <v>110</v>
      </c>
      <c r="G2214" s="19" t="s">
        <v>72</v>
      </c>
      <c r="H2214" s="15">
        <v>1</v>
      </c>
      <c r="I2214" s="22">
        <f t="shared" si="49"/>
        <v>0.05</v>
      </c>
      <c r="J2214" s="15">
        <v>43</v>
      </c>
      <c r="K2214" s="15"/>
      <c r="L2214" s="15"/>
      <c r="M2214" s="16"/>
      <c r="N2214" s="16"/>
      <c r="O2214" s="16"/>
      <c r="P2214" s="16"/>
      <c r="Q2214" s="16"/>
      <c r="R2214" s="16"/>
      <c r="S2214" s="16"/>
      <c r="T2214" s="20"/>
      <c r="U2214" s="16">
        <v>25</v>
      </c>
      <c r="V2214" s="16"/>
      <c r="W2214" s="16"/>
      <c r="X2214" s="16"/>
      <c r="Y2214" s="16"/>
      <c r="Z2214" s="17"/>
      <c r="AA2214" s="16"/>
      <c r="AB2214" s="16"/>
      <c r="AC2214" s="21"/>
      <c r="AD2214" s="21"/>
      <c r="AE2214" s="21"/>
      <c r="AF2214" s="21"/>
      <c r="AG2214" s="21"/>
      <c r="AH2214" s="21"/>
      <c r="AI2214" s="21"/>
      <c r="AJ2214" s="21"/>
      <c r="AK2214" s="21"/>
      <c r="AL2214" s="21"/>
      <c r="AM2214" s="21"/>
      <c r="AN2214" s="21"/>
      <c r="AO2214" s="21"/>
      <c r="AP2214" s="21"/>
    </row>
    <row r="2215" spans="1:42" x14ac:dyDescent="0.25">
      <c r="A2215" s="18">
        <v>41613</v>
      </c>
      <c r="B2215" s="16">
        <v>1</v>
      </c>
      <c r="C2215" s="15" t="s">
        <v>0</v>
      </c>
      <c r="D2215" s="15" t="s">
        <v>1</v>
      </c>
      <c r="E2215" s="15" t="s">
        <v>39</v>
      </c>
      <c r="F2215" s="15" t="s">
        <v>110</v>
      </c>
      <c r="G2215" s="19" t="s">
        <v>72</v>
      </c>
      <c r="H2215" s="15">
        <v>1</v>
      </c>
      <c r="I2215" s="22">
        <f t="shared" si="49"/>
        <v>0.05</v>
      </c>
      <c r="J2215" s="15">
        <v>43</v>
      </c>
      <c r="K2215" s="15"/>
      <c r="L2215" s="15"/>
      <c r="M2215" s="16"/>
      <c r="N2215" s="16"/>
      <c r="O2215" s="16"/>
      <c r="P2215" s="16"/>
      <c r="Q2215" s="16"/>
      <c r="R2215" s="16"/>
      <c r="S2215" s="16"/>
      <c r="T2215" s="20"/>
      <c r="U2215" s="16">
        <v>25</v>
      </c>
      <c r="V2215" s="16"/>
      <c r="W2215" s="16"/>
      <c r="X2215" s="16"/>
      <c r="Y2215" s="16"/>
      <c r="Z2215" s="17">
        <f>Y2215*H2215</f>
        <v>0</v>
      </c>
      <c r="AA2215" s="16"/>
      <c r="AB2215" s="16"/>
      <c r="AC2215" s="21"/>
      <c r="AD2215" s="21"/>
      <c r="AE2215" s="21"/>
      <c r="AF2215" s="21"/>
      <c r="AG2215" s="21"/>
      <c r="AH2215" s="21"/>
      <c r="AI2215" s="21"/>
      <c r="AJ2215" s="21"/>
      <c r="AK2215" s="21"/>
      <c r="AL2215" s="21"/>
      <c r="AM2215" s="21"/>
      <c r="AN2215" s="21"/>
      <c r="AO2215" s="21"/>
      <c r="AP2215" s="21"/>
    </row>
    <row r="2216" spans="1:42" x14ac:dyDescent="0.25">
      <c r="A2216" s="18">
        <v>41613</v>
      </c>
      <c r="B2216" s="16">
        <v>1</v>
      </c>
      <c r="C2216" s="15" t="s">
        <v>0</v>
      </c>
      <c r="D2216" s="15" t="s">
        <v>1</v>
      </c>
      <c r="E2216" s="15" t="s">
        <v>39</v>
      </c>
      <c r="F2216" s="15" t="s">
        <v>110</v>
      </c>
      <c r="G2216" s="19" t="s">
        <v>72</v>
      </c>
      <c r="H2216" s="15">
        <v>1</v>
      </c>
      <c r="I2216" s="22">
        <f t="shared" si="49"/>
        <v>0.05</v>
      </c>
      <c r="J2216" s="15">
        <v>43</v>
      </c>
      <c r="K2216" s="15"/>
      <c r="L2216" s="15"/>
      <c r="M2216" s="16"/>
      <c r="N2216" s="16"/>
      <c r="O2216" s="16"/>
      <c r="P2216" s="16"/>
      <c r="Q2216" s="16"/>
      <c r="R2216" s="16"/>
      <c r="S2216" s="16"/>
      <c r="T2216" s="20"/>
      <c r="U2216" s="16">
        <v>60</v>
      </c>
      <c r="V2216" s="16"/>
      <c r="W2216" s="16"/>
      <c r="X2216" s="16"/>
      <c r="Y2216" s="16"/>
      <c r="Z2216" s="17">
        <f>Y2216*H2216</f>
        <v>0</v>
      </c>
      <c r="AA2216" s="16"/>
      <c r="AB2216" s="16"/>
      <c r="AC2216" s="21"/>
      <c r="AD2216" s="21"/>
      <c r="AE2216" s="21"/>
      <c r="AF2216" s="21"/>
      <c r="AG2216" s="21"/>
      <c r="AH2216" s="21"/>
      <c r="AI2216" s="21"/>
      <c r="AJ2216" s="21"/>
      <c r="AK2216" s="21"/>
      <c r="AL2216" s="21"/>
      <c r="AM2216" s="21"/>
      <c r="AN2216" s="21"/>
      <c r="AO2216" s="21"/>
      <c r="AP2216" s="21"/>
    </row>
    <row r="2217" spans="1:42" x14ac:dyDescent="0.25">
      <c r="A2217" s="18">
        <v>41613</v>
      </c>
      <c r="B2217" s="16">
        <v>1</v>
      </c>
      <c r="C2217" s="15" t="s">
        <v>0</v>
      </c>
      <c r="D2217" s="15" t="s">
        <v>1</v>
      </c>
      <c r="E2217" s="15" t="s">
        <v>39</v>
      </c>
      <c r="F2217" s="15" t="s">
        <v>110</v>
      </c>
      <c r="G2217" s="19" t="s">
        <v>72</v>
      </c>
      <c r="H2217" s="15">
        <v>1</v>
      </c>
      <c r="I2217" s="22">
        <f t="shared" si="49"/>
        <v>0.05</v>
      </c>
      <c r="J2217" s="15">
        <v>43</v>
      </c>
      <c r="K2217" s="15"/>
      <c r="L2217" s="15"/>
      <c r="M2217" s="16"/>
      <c r="N2217" s="16"/>
      <c r="O2217" s="16"/>
      <c r="P2217" s="16"/>
      <c r="Q2217" s="16"/>
      <c r="R2217" s="16"/>
      <c r="S2217" s="16"/>
      <c r="T2217" s="20"/>
      <c r="U2217" s="16">
        <v>50</v>
      </c>
      <c r="V2217" s="16"/>
      <c r="W2217" s="16"/>
      <c r="X2217" s="16"/>
      <c r="Y2217" s="16"/>
      <c r="Z2217" s="17"/>
      <c r="AA2217" s="16"/>
      <c r="AB2217" s="16"/>
      <c r="AC2217" s="21"/>
      <c r="AD2217" s="21"/>
      <c r="AE2217" s="21"/>
      <c r="AF2217" s="21"/>
      <c r="AG2217" s="21"/>
      <c r="AH2217" s="21"/>
      <c r="AI2217" s="21"/>
      <c r="AJ2217" s="21"/>
      <c r="AK2217" s="21"/>
      <c r="AL2217" s="21"/>
      <c r="AM2217" s="21"/>
      <c r="AN2217" s="21"/>
      <c r="AO2217" s="21"/>
      <c r="AP2217" s="21"/>
    </row>
    <row r="2218" spans="1:42" x14ac:dyDescent="0.25">
      <c r="A2218" s="18">
        <v>41613</v>
      </c>
      <c r="B2218" s="16">
        <v>1</v>
      </c>
      <c r="C2218" s="15" t="s">
        <v>0</v>
      </c>
      <c r="D2218" s="15" t="s">
        <v>1</v>
      </c>
      <c r="E2218" s="15" t="s">
        <v>39</v>
      </c>
      <c r="F2218" s="15" t="s">
        <v>110</v>
      </c>
      <c r="G2218" s="19" t="s">
        <v>72</v>
      </c>
      <c r="H2218" s="15">
        <v>1</v>
      </c>
      <c r="I2218" s="22">
        <f t="shared" si="49"/>
        <v>0.05</v>
      </c>
      <c r="J2218" s="15">
        <v>43</v>
      </c>
      <c r="K2218" s="15"/>
      <c r="L2218" s="15"/>
      <c r="M2218" s="16"/>
      <c r="N2218" s="16"/>
      <c r="O2218" s="16"/>
      <c r="P2218" s="16"/>
      <c r="Q2218" s="16"/>
      <c r="R2218" s="16"/>
      <c r="S2218" s="16"/>
      <c r="T2218" s="20"/>
      <c r="U2218" s="16">
        <v>50</v>
      </c>
      <c r="V2218" s="16"/>
      <c r="W2218" s="16"/>
      <c r="X2218" s="16"/>
      <c r="Y2218" s="16"/>
      <c r="Z2218" s="17">
        <f>Y2218*H2218</f>
        <v>0</v>
      </c>
      <c r="AA2218" s="16"/>
      <c r="AB2218" s="16"/>
      <c r="AC2218" s="21"/>
      <c r="AD2218" s="21"/>
      <c r="AE2218" s="21"/>
      <c r="AF2218" s="21"/>
      <c r="AG2218" s="21"/>
      <c r="AH2218" s="21"/>
      <c r="AI2218" s="21"/>
      <c r="AJ2218" s="21"/>
      <c r="AK2218" s="21"/>
      <c r="AL2218" s="21"/>
      <c r="AM2218" s="21"/>
      <c r="AN2218" s="21"/>
      <c r="AO2218" s="21"/>
      <c r="AP2218" s="21"/>
    </row>
    <row r="2219" spans="1:42" x14ac:dyDescent="0.25">
      <c r="A2219" s="18">
        <v>41613</v>
      </c>
      <c r="B2219" s="16">
        <v>1</v>
      </c>
      <c r="C2219" s="15" t="s">
        <v>0</v>
      </c>
      <c r="D2219" s="15" t="s">
        <v>1</v>
      </c>
      <c r="E2219" s="15" t="s">
        <v>39</v>
      </c>
      <c r="F2219" s="15" t="s">
        <v>110</v>
      </c>
      <c r="G2219" s="19" t="s">
        <v>73</v>
      </c>
      <c r="H2219" s="15">
        <v>1</v>
      </c>
      <c r="I2219" s="22">
        <f t="shared" si="49"/>
        <v>0.05</v>
      </c>
      <c r="J2219" s="15">
        <v>43</v>
      </c>
      <c r="K2219" s="15"/>
      <c r="L2219" s="15"/>
      <c r="M2219" s="16"/>
      <c r="N2219" s="16"/>
      <c r="O2219" s="16"/>
      <c r="P2219" s="16"/>
      <c r="Q2219" s="16"/>
      <c r="R2219" s="16"/>
      <c r="S2219" s="16"/>
      <c r="T2219" s="20"/>
      <c r="U2219" s="16">
        <v>23</v>
      </c>
      <c r="V2219" s="16"/>
      <c r="W2219" s="16"/>
      <c r="X2219" s="16"/>
      <c r="Y2219" s="16"/>
      <c r="Z2219" s="17">
        <f>Y2219*H2219</f>
        <v>0</v>
      </c>
      <c r="AA2219" s="16"/>
      <c r="AB2219" s="16"/>
      <c r="AC2219" s="21"/>
      <c r="AD2219" s="21"/>
      <c r="AE2219" s="21"/>
      <c r="AF2219" s="21"/>
      <c r="AG2219" s="21"/>
      <c r="AH2219" s="21"/>
      <c r="AI2219" s="21"/>
      <c r="AJ2219" s="21"/>
      <c r="AK2219" s="21"/>
      <c r="AL2219" s="21"/>
      <c r="AM2219" s="21"/>
      <c r="AN2219" s="21"/>
      <c r="AO2219" s="21"/>
      <c r="AP2219" s="21"/>
    </row>
    <row r="2220" spans="1:42" x14ac:dyDescent="0.25">
      <c r="A2220" s="18">
        <v>41613</v>
      </c>
      <c r="B2220" s="16">
        <v>1</v>
      </c>
      <c r="C2220" s="15" t="s">
        <v>0</v>
      </c>
      <c r="D2220" s="15" t="s">
        <v>13</v>
      </c>
      <c r="E2220" s="15" t="s">
        <v>39</v>
      </c>
      <c r="F2220" s="15" t="s">
        <v>110</v>
      </c>
      <c r="G2220" s="19" t="s">
        <v>40</v>
      </c>
      <c r="H2220" s="17">
        <v>1</v>
      </c>
      <c r="I2220" s="22">
        <f t="shared" si="49"/>
        <v>0.05</v>
      </c>
      <c r="J2220" s="15">
        <v>43</v>
      </c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6">
        <v>15</v>
      </c>
      <c r="V2220" s="17"/>
      <c r="W2220" s="17"/>
      <c r="X2220" s="17"/>
      <c r="Y2220" s="17"/>
      <c r="Z2220" s="17"/>
      <c r="AA2220" s="17"/>
      <c r="AB2220" s="17"/>
      <c r="AC2220" s="22"/>
      <c r="AD2220" s="22"/>
      <c r="AE2220" s="22"/>
      <c r="AF2220" s="22"/>
      <c r="AG2220" s="22"/>
      <c r="AH2220" s="22"/>
      <c r="AI2220" s="22"/>
      <c r="AJ2220" s="22"/>
      <c r="AK2220" s="22"/>
      <c r="AL2220" s="22"/>
      <c r="AM2220" s="22"/>
      <c r="AN2220" s="22"/>
      <c r="AO2220" s="22"/>
      <c r="AP2220" s="22"/>
    </row>
    <row r="2221" spans="1:42" x14ac:dyDescent="0.25">
      <c r="A2221" s="18">
        <v>41613</v>
      </c>
      <c r="B2221" s="16">
        <v>1</v>
      </c>
      <c r="C2221" s="15" t="s">
        <v>0</v>
      </c>
      <c r="D2221" s="15" t="s">
        <v>13</v>
      </c>
      <c r="E2221" s="15" t="s">
        <v>39</v>
      </c>
      <c r="F2221" s="15" t="s">
        <v>110</v>
      </c>
      <c r="G2221" s="19" t="s">
        <v>40</v>
      </c>
      <c r="H2221" s="17">
        <v>1</v>
      </c>
      <c r="I2221" s="22">
        <f t="shared" si="49"/>
        <v>0.05</v>
      </c>
      <c r="J2221" s="15">
        <v>43</v>
      </c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6">
        <v>15</v>
      </c>
      <c r="V2221" s="17"/>
      <c r="W2221" s="17"/>
      <c r="X2221" s="17"/>
      <c r="Y2221" s="17"/>
      <c r="Z2221" s="17"/>
      <c r="AA2221" s="17"/>
      <c r="AB2221" s="17"/>
      <c r="AC2221" s="22"/>
      <c r="AD2221" s="22"/>
      <c r="AE2221" s="22"/>
      <c r="AF2221" s="22"/>
      <c r="AG2221" s="22"/>
      <c r="AH2221" s="22"/>
      <c r="AI2221" s="22"/>
      <c r="AJ2221" s="22"/>
      <c r="AK2221" s="22"/>
      <c r="AL2221" s="22"/>
      <c r="AM2221" s="22"/>
      <c r="AN2221" s="22"/>
      <c r="AO2221" s="22"/>
      <c r="AP2221" s="22"/>
    </row>
    <row r="2222" spans="1:42" x14ac:dyDescent="0.25">
      <c r="A2222" s="18">
        <v>41613</v>
      </c>
      <c r="B2222" s="16">
        <v>1</v>
      </c>
      <c r="C2222" s="15" t="s">
        <v>0</v>
      </c>
      <c r="D2222" s="15" t="s">
        <v>13</v>
      </c>
      <c r="E2222" s="15" t="s">
        <v>39</v>
      </c>
      <c r="F2222" s="15" t="s">
        <v>110</v>
      </c>
      <c r="G2222" s="19" t="s">
        <v>40</v>
      </c>
      <c r="H2222" s="17">
        <v>1</v>
      </c>
      <c r="I2222" s="22">
        <f t="shared" si="49"/>
        <v>0.05</v>
      </c>
      <c r="J2222" s="15">
        <v>43</v>
      </c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6">
        <v>15</v>
      </c>
      <c r="V2222" s="17"/>
      <c r="W2222" s="17"/>
      <c r="X2222" s="17"/>
      <c r="Y2222" s="17"/>
      <c r="Z2222" s="17"/>
      <c r="AA2222" s="17"/>
      <c r="AB2222" s="17"/>
      <c r="AC2222" s="22"/>
      <c r="AD2222" s="22"/>
      <c r="AE2222" s="22"/>
      <c r="AF2222" s="22"/>
      <c r="AG2222" s="22"/>
      <c r="AH2222" s="22"/>
      <c r="AI2222" s="22"/>
      <c r="AJ2222" s="22"/>
      <c r="AK2222" s="22"/>
      <c r="AL2222" s="22"/>
      <c r="AM2222" s="22"/>
      <c r="AN2222" s="22"/>
      <c r="AO2222" s="22"/>
      <c r="AP2222" s="22"/>
    </row>
    <row r="2223" spans="1:42" x14ac:dyDescent="0.25">
      <c r="A2223" s="18">
        <v>41613</v>
      </c>
      <c r="B2223" s="16">
        <v>1</v>
      </c>
      <c r="C2223" s="15" t="s">
        <v>0</v>
      </c>
      <c r="D2223" s="15" t="s">
        <v>13</v>
      </c>
      <c r="E2223" s="15" t="s">
        <v>39</v>
      </c>
      <c r="F2223" s="15" t="s">
        <v>110</v>
      </c>
      <c r="G2223" s="19" t="s">
        <v>40</v>
      </c>
      <c r="H2223" s="17">
        <v>1</v>
      </c>
      <c r="I2223" s="22">
        <f t="shared" si="49"/>
        <v>0.05</v>
      </c>
      <c r="J2223" s="15">
        <v>43</v>
      </c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6">
        <v>15</v>
      </c>
      <c r="V2223" s="17"/>
      <c r="W2223" s="17"/>
      <c r="X2223" s="17"/>
      <c r="Y2223" s="17"/>
      <c r="Z2223" s="17"/>
      <c r="AA2223" s="17"/>
      <c r="AB2223" s="17"/>
      <c r="AC2223" s="22"/>
      <c r="AD2223" s="22"/>
      <c r="AE2223" s="22"/>
      <c r="AF2223" s="22"/>
      <c r="AG2223" s="22"/>
      <c r="AH2223" s="22"/>
      <c r="AI2223" s="22"/>
      <c r="AJ2223" s="22"/>
      <c r="AK2223" s="22"/>
      <c r="AL2223" s="22"/>
      <c r="AM2223" s="22"/>
      <c r="AN2223" s="22"/>
      <c r="AO2223" s="22"/>
      <c r="AP2223" s="22"/>
    </row>
    <row r="2224" spans="1:42" x14ac:dyDescent="0.25">
      <c r="A2224" s="18">
        <v>41613</v>
      </c>
      <c r="B2224" s="16">
        <v>1</v>
      </c>
      <c r="C2224" s="15" t="s">
        <v>0</v>
      </c>
      <c r="D2224" s="15" t="s">
        <v>13</v>
      </c>
      <c r="E2224" s="15" t="s">
        <v>39</v>
      </c>
      <c r="F2224" s="15" t="s">
        <v>110</v>
      </c>
      <c r="G2224" s="19" t="s">
        <v>40</v>
      </c>
      <c r="H2224" s="17">
        <v>1</v>
      </c>
      <c r="I2224" s="22">
        <f t="shared" si="49"/>
        <v>0.05</v>
      </c>
      <c r="J2224" s="15">
        <v>43</v>
      </c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6">
        <v>15</v>
      </c>
      <c r="V2224" s="17"/>
      <c r="W2224" s="17"/>
      <c r="X2224" s="17"/>
      <c r="Y2224" s="17"/>
      <c r="Z2224" s="17"/>
      <c r="AA2224" s="17"/>
      <c r="AB2224" s="17"/>
      <c r="AC2224" s="22"/>
      <c r="AD2224" s="22"/>
      <c r="AE2224" s="22"/>
      <c r="AF2224" s="22"/>
      <c r="AG2224" s="22"/>
      <c r="AH2224" s="22"/>
      <c r="AI2224" s="22"/>
      <c r="AJ2224" s="22"/>
      <c r="AK2224" s="22"/>
      <c r="AL2224" s="22"/>
      <c r="AM2224" s="22"/>
      <c r="AN2224" s="22"/>
      <c r="AO2224" s="22"/>
      <c r="AP2224" s="22"/>
    </row>
    <row r="2225" spans="1:42" x14ac:dyDescent="0.25">
      <c r="A2225" s="18">
        <v>41613</v>
      </c>
      <c r="B2225" s="16">
        <v>1</v>
      </c>
      <c r="C2225" s="15" t="s">
        <v>0</v>
      </c>
      <c r="D2225" s="15" t="s">
        <v>13</v>
      </c>
      <c r="E2225" s="15" t="s">
        <v>39</v>
      </c>
      <c r="F2225" s="15" t="s">
        <v>110</v>
      </c>
      <c r="G2225" s="19" t="s">
        <v>40</v>
      </c>
      <c r="H2225" s="17">
        <v>1</v>
      </c>
      <c r="I2225" s="22">
        <f t="shared" si="49"/>
        <v>0.05</v>
      </c>
      <c r="J2225" s="15">
        <v>43</v>
      </c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6">
        <v>15</v>
      </c>
      <c r="V2225" s="17"/>
      <c r="W2225" s="17"/>
      <c r="X2225" s="17"/>
      <c r="Y2225" s="17"/>
      <c r="Z2225" s="17"/>
      <c r="AA2225" s="17"/>
      <c r="AB2225" s="17"/>
      <c r="AC2225" s="22"/>
      <c r="AD2225" s="22"/>
      <c r="AE2225" s="22"/>
      <c r="AF2225" s="22"/>
      <c r="AG2225" s="22"/>
      <c r="AH2225" s="22"/>
      <c r="AI2225" s="22"/>
      <c r="AJ2225" s="22"/>
      <c r="AK2225" s="22"/>
      <c r="AL2225" s="22"/>
      <c r="AM2225" s="22"/>
      <c r="AN2225" s="22"/>
      <c r="AO2225" s="22"/>
      <c r="AP2225" s="22"/>
    </row>
    <row r="2226" spans="1:42" x14ac:dyDescent="0.25">
      <c r="A2226" s="18">
        <v>41613</v>
      </c>
      <c r="B2226" s="16">
        <v>1</v>
      </c>
      <c r="C2226" s="15" t="s">
        <v>0</v>
      </c>
      <c r="D2226" s="15" t="s">
        <v>13</v>
      </c>
      <c r="E2226" s="15" t="s">
        <v>39</v>
      </c>
      <c r="F2226" s="15" t="s">
        <v>110</v>
      </c>
      <c r="G2226" s="19" t="s">
        <v>40</v>
      </c>
      <c r="H2226" s="17">
        <v>1</v>
      </c>
      <c r="I2226" s="22">
        <f t="shared" si="49"/>
        <v>0.05</v>
      </c>
      <c r="J2226" s="15">
        <v>43</v>
      </c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6">
        <v>15</v>
      </c>
      <c r="V2226" s="17"/>
      <c r="W2226" s="17"/>
      <c r="X2226" s="17"/>
      <c r="Y2226" s="17"/>
      <c r="Z2226" s="17"/>
      <c r="AA2226" s="17"/>
      <c r="AB2226" s="17"/>
      <c r="AC2226" s="22"/>
      <c r="AD2226" s="22"/>
      <c r="AE2226" s="22"/>
      <c r="AF2226" s="22"/>
      <c r="AG2226" s="22"/>
      <c r="AH2226" s="22"/>
      <c r="AI2226" s="22"/>
      <c r="AJ2226" s="22"/>
      <c r="AK2226" s="22"/>
      <c r="AL2226" s="22"/>
      <c r="AM2226" s="22"/>
      <c r="AN2226" s="22"/>
      <c r="AO2226" s="22"/>
      <c r="AP2226" s="22"/>
    </row>
    <row r="2227" spans="1:42" x14ac:dyDescent="0.25">
      <c r="A2227" s="18">
        <v>41613</v>
      </c>
      <c r="B2227" s="16">
        <v>1</v>
      </c>
      <c r="C2227" s="15" t="s">
        <v>0</v>
      </c>
      <c r="D2227" s="15" t="s">
        <v>13</v>
      </c>
      <c r="E2227" s="15" t="s">
        <v>39</v>
      </c>
      <c r="F2227" s="15" t="s">
        <v>110</v>
      </c>
      <c r="G2227" s="19" t="s">
        <v>40</v>
      </c>
      <c r="H2227" s="17">
        <v>1</v>
      </c>
      <c r="I2227" s="22">
        <f t="shared" si="49"/>
        <v>0.05</v>
      </c>
      <c r="J2227" s="15">
        <v>43</v>
      </c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6">
        <v>15</v>
      </c>
      <c r="V2227" s="17"/>
      <c r="W2227" s="17"/>
      <c r="X2227" s="17"/>
      <c r="Y2227" s="17"/>
      <c r="Z2227" s="17"/>
      <c r="AA2227" s="17"/>
      <c r="AB2227" s="17"/>
      <c r="AC2227" s="22"/>
      <c r="AD2227" s="22"/>
      <c r="AE2227" s="22"/>
      <c r="AF2227" s="22"/>
      <c r="AG2227" s="22"/>
      <c r="AH2227" s="22"/>
      <c r="AI2227" s="22"/>
      <c r="AJ2227" s="22"/>
      <c r="AK2227" s="22"/>
      <c r="AL2227" s="22"/>
      <c r="AM2227" s="22"/>
      <c r="AN2227" s="22"/>
      <c r="AO2227" s="22"/>
      <c r="AP2227" s="22"/>
    </row>
    <row r="2228" spans="1:42" x14ac:dyDescent="0.25">
      <c r="A2228" s="18">
        <v>41613</v>
      </c>
      <c r="B2228" s="16">
        <v>1</v>
      </c>
      <c r="C2228" s="15" t="s">
        <v>0</v>
      </c>
      <c r="D2228" s="15" t="s">
        <v>13</v>
      </c>
      <c r="E2228" s="15" t="s">
        <v>39</v>
      </c>
      <c r="F2228" s="15" t="s">
        <v>110</v>
      </c>
      <c r="G2228" s="19" t="s">
        <v>40</v>
      </c>
      <c r="H2228" s="17">
        <v>1</v>
      </c>
      <c r="I2228" s="22">
        <f t="shared" si="49"/>
        <v>0.05</v>
      </c>
      <c r="J2228" s="15">
        <v>43</v>
      </c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6">
        <v>15</v>
      </c>
      <c r="V2228" s="17"/>
      <c r="W2228" s="17"/>
      <c r="X2228" s="17"/>
      <c r="Y2228" s="17"/>
      <c r="Z2228" s="17"/>
      <c r="AA2228" s="17"/>
      <c r="AB2228" s="17"/>
      <c r="AC2228" s="22"/>
      <c r="AD2228" s="22"/>
      <c r="AE2228" s="22"/>
      <c r="AF2228" s="22"/>
      <c r="AG2228" s="22"/>
      <c r="AH2228" s="22"/>
      <c r="AI2228" s="22"/>
      <c r="AJ2228" s="22"/>
      <c r="AK2228" s="22"/>
      <c r="AL2228" s="22"/>
      <c r="AM2228" s="22"/>
      <c r="AN2228" s="22"/>
      <c r="AO2228" s="22"/>
      <c r="AP2228" s="22"/>
    </row>
    <row r="2229" spans="1:42" x14ac:dyDescent="0.25">
      <c r="A2229" s="18">
        <v>41613</v>
      </c>
      <c r="B2229" s="16">
        <v>1</v>
      </c>
      <c r="C2229" s="15" t="s">
        <v>0</v>
      </c>
      <c r="D2229" s="15" t="s">
        <v>13</v>
      </c>
      <c r="E2229" s="15" t="s">
        <v>39</v>
      </c>
      <c r="F2229" s="15" t="s">
        <v>110</v>
      </c>
      <c r="G2229" s="19" t="s">
        <v>40</v>
      </c>
      <c r="H2229" s="17">
        <v>1</v>
      </c>
      <c r="I2229" s="22">
        <f t="shared" si="49"/>
        <v>0.05</v>
      </c>
      <c r="J2229" s="15">
        <v>43</v>
      </c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6">
        <v>15</v>
      </c>
      <c r="V2229" s="17"/>
      <c r="W2229" s="17"/>
      <c r="X2229" s="17"/>
      <c r="Y2229" s="17"/>
      <c r="Z2229" s="17"/>
      <c r="AA2229" s="17"/>
      <c r="AB2229" s="17"/>
      <c r="AC2229" s="22"/>
      <c r="AD2229" s="22"/>
      <c r="AE2229" s="22"/>
      <c r="AF2229" s="22"/>
      <c r="AG2229" s="22"/>
      <c r="AH2229" s="22"/>
      <c r="AI2229" s="22"/>
      <c r="AJ2229" s="22"/>
      <c r="AK2229" s="22"/>
      <c r="AL2229" s="22"/>
      <c r="AM2229" s="22"/>
      <c r="AN2229" s="22"/>
      <c r="AO2229" s="22"/>
      <c r="AP2229" s="22"/>
    </row>
    <row r="2230" spans="1:42" x14ac:dyDescent="0.25">
      <c r="A2230" s="18">
        <v>41613</v>
      </c>
      <c r="B2230" s="16">
        <v>1</v>
      </c>
      <c r="C2230" s="15" t="s">
        <v>0</v>
      </c>
      <c r="D2230" s="15" t="s">
        <v>13</v>
      </c>
      <c r="E2230" s="15" t="s">
        <v>39</v>
      </c>
      <c r="F2230" s="15" t="s">
        <v>110</v>
      </c>
      <c r="G2230" s="19" t="s">
        <v>40</v>
      </c>
      <c r="H2230" s="17">
        <v>1</v>
      </c>
      <c r="I2230" s="22">
        <f t="shared" si="49"/>
        <v>0.05</v>
      </c>
      <c r="J2230" s="15">
        <v>43</v>
      </c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6">
        <v>15</v>
      </c>
      <c r="V2230" s="17"/>
      <c r="W2230" s="17"/>
      <c r="X2230" s="17"/>
      <c r="Y2230" s="17"/>
      <c r="Z2230" s="17"/>
      <c r="AA2230" s="17"/>
      <c r="AB2230" s="17"/>
      <c r="AC2230" s="22"/>
      <c r="AD2230" s="22"/>
      <c r="AE2230" s="22"/>
      <c r="AF2230" s="22"/>
      <c r="AG2230" s="22"/>
      <c r="AH2230" s="22"/>
      <c r="AI2230" s="22"/>
      <c r="AJ2230" s="22"/>
      <c r="AK2230" s="22"/>
      <c r="AL2230" s="22"/>
      <c r="AM2230" s="22"/>
      <c r="AN2230" s="22"/>
      <c r="AO2230" s="22"/>
      <c r="AP2230" s="22"/>
    </row>
    <row r="2231" spans="1:42" x14ac:dyDescent="0.25">
      <c r="A2231" s="18">
        <v>41613</v>
      </c>
      <c r="B2231" s="16">
        <v>1</v>
      </c>
      <c r="C2231" s="15" t="s">
        <v>0</v>
      </c>
      <c r="D2231" s="15" t="s">
        <v>13</v>
      </c>
      <c r="E2231" s="15" t="s">
        <v>39</v>
      </c>
      <c r="F2231" s="15" t="s">
        <v>110</v>
      </c>
      <c r="G2231" s="19" t="s">
        <v>40</v>
      </c>
      <c r="H2231" s="17">
        <v>1</v>
      </c>
      <c r="I2231" s="22">
        <f t="shared" si="49"/>
        <v>0.05</v>
      </c>
      <c r="J2231" s="15">
        <v>43</v>
      </c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6">
        <v>15</v>
      </c>
      <c r="V2231" s="17"/>
      <c r="W2231" s="17"/>
      <c r="X2231" s="17"/>
      <c r="Y2231" s="17"/>
      <c r="Z2231" s="17"/>
      <c r="AA2231" s="17"/>
      <c r="AB2231" s="17"/>
      <c r="AC2231" s="22"/>
      <c r="AD2231" s="22"/>
      <c r="AE2231" s="22"/>
      <c r="AF2231" s="22"/>
      <c r="AG2231" s="22"/>
      <c r="AH2231" s="22"/>
      <c r="AI2231" s="22"/>
      <c r="AJ2231" s="22"/>
      <c r="AK2231" s="22"/>
      <c r="AL2231" s="22"/>
      <c r="AM2231" s="22"/>
      <c r="AN2231" s="22"/>
      <c r="AO2231" s="22"/>
      <c r="AP2231" s="22"/>
    </row>
    <row r="2232" spans="1:42" x14ac:dyDescent="0.25">
      <c r="A2232" s="18">
        <v>41613</v>
      </c>
      <c r="B2232" s="16">
        <v>1</v>
      </c>
      <c r="C2232" s="15" t="s">
        <v>0</v>
      </c>
      <c r="D2232" s="15" t="s">
        <v>13</v>
      </c>
      <c r="E2232" s="15" t="s">
        <v>39</v>
      </c>
      <c r="F2232" s="15" t="s">
        <v>110</v>
      </c>
      <c r="G2232" s="19" t="s">
        <v>40</v>
      </c>
      <c r="H2232" s="17">
        <v>1</v>
      </c>
      <c r="I2232" s="22">
        <f t="shared" si="49"/>
        <v>0.05</v>
      </c>
      <c r="J2232" s="15">
        <v>43</v>
      </c>
      <c r="K2232" s="17"/>
      <c r="L2232" s="17"/>
      <c r="M2232" s="17"/>
      <c r="N2232" s="17"/>
      <c r="O2232" s="17"/>
      <c r="P2232" s="17"/>
      <c r="Q2232" s="17"/>
      <c r="R2232" s="17"/>
      <c r="S2232" s="17"/>
      <c r="T2232" s="17"/>
      <c r="U2232" s="16">
        <v>15</v>
      </c>
      <c r="V2232" s="17"/>
      <c r="W2232" s="17"/>
      <c r="X2232" s="17"/>
      <c r="Y2232" s="17"/>
      <c r="Z2232" s="17"/>
      <c r="AA2232" s="17"/>
      <c r="AB2232" s="17"/>
      <c r="AC2232" s="22"/>
      <c r="AD2232" s="22"/>
      <c r="AE2232" s="22"/>
      <c r="AF2232" s="22"/>
      <c r="AG2232" s="22"/>
      <c r="AH2232" s="22"/>
      <c r="AI2232" s="22"/>
      <c r="AJ2232" s="22"/>
      <c r="AK2232" s="22"/>
      <c r="AL2232" s="22"/>
      <c r="AM2232" s="22"/>
      <c r="AN2232" s="22"/>
      <c r="AO2232" s="22"/>
      <c r="AP2232" s="22"/>
    </row>
    <row r="2233" spans="1:42" x14ac:dyDescent="0.25">
      <c r="A2233" s="18">
        <v>41613</v>
      </c>
      <c r="B2233" s="16">
        <v>1</v>
      </c>
      <c r="C2233" s="15" t="s">
        <v>0</v>
      </c>
      <c r="D2233" s="15" t="s">
        <v>13</v>
      </c>
      <c r="E2233" s="15" t="s">
        <v>39</v>
      </c>
      <c r="F2233" s="15" t="s">
        <v>110</v>
      </c>
      <c r="G2233" s="19" t="s">
        <v>40</v>
      </c>
      <c r="H2233" s="17">
        <v>1</v>
      </c>
      <c r="I2233" s="22">
        <f t="shared" si="49"/>
        <v>0.05</v>
      </c>
      <c r="J2233" s="15">
        <v>43</v>
      </c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6">
        <v>15</v>
      </c>
      <c r="V2233" s="17"/>
      <c r="W2233" s="17"/>
      <c r="X2233" s="17"/>
      <c r="Y2233" s="17"/>
      <c r="Z2233" s="17">
        <f>Y2233*H2233</f>
        <v>0</v>
      </c>
      <c r="AA2233" s="17"/>
      <c r="AB2233" s="17"/>
      <c r="AC2233" s="22"/>
      <c r="AD2233" s="22"/>
      <c r="AE2233" s="22"/>
      <c r="AF2233" s="22"/>
      <c r="AG2233" s="22"/>
      <c r="AH2233" s="22"/>
      <c r="AI2233" s="22"/>
      <c r="AJ2233" s="22"/>
      <c r="AK2233" s="22"/>
      <c r="AL2233" s="22"/>
      <c r="AM2233" s="22"/>
      <c r="AN2233" s="22"/>
      <c r="AO2233" s="22"/>
      <c r="AP2233" s="22"/>
    </row>
    <row r="2234" spans="1:42" x14ac:dyDescent="0.25">
      <c r="A2234" s="18">
        <v>41613</v>
      </c>
      <c r="B2234" s="16">
        <v>1</v>
      </c>
      <c r="C2234" s="15" t="s">
        <v>0</v>
      </c>
      <c r="D2234" s="15" t="s">
        <v>13</v>
      </c>
      <c r="E2234" s="15" t="s">
        <v>39</v>
      </c>
      <c r="F2234" s="15" t="s">
        <v>110</v>
      </c>
      <c r="G2234" s="19" t="s">
        <v>40</v>
      </c>
      <c r="H2234" s="17">
        <v>1</v>
      </c>
      <c r="I2234" s="22">
        <f t="shared" si="49"/>
        <v>0.05</v>
      </c>
      <c r="J2234" s="15">
        <v>43</v>
      </c>
      <c r="K2234" s="17"/>
      <c r="L2234" s="17"/>
      <c r="M2234" s="17"/>
      <c r="N2234" s="17"/>
      <c r="O2234" s="17"/>
      <c r="P2234" s="17"/>
      <c r="Q2234" s="17"/>
      <c r="R2234" s="17"/>
      <c r="S2234" s="17"/>
      <c r="T2234" s="17"/>
      <c r="U2234" s="16">
        <v>20</v>
      </c>
      <c r="V2234" s="17"/>
      <c r="W2234" s="17"/>
      <c r="X2234" s="17"/>
      <c r="Y2234" s="17"/>
      <c r="Z2234" s="17"/>
      <c r="AA2234" s="17"/>
      <c r="AB2234" s="17"/>
      <c r="AC2234" s="22"/>
      <c r="AD2234" s="22"/>
      <c r="AE2234" s="22"/>
      <c r="AF2234" s="22"/>
      <c r="AG2234" s="22"/>
      <c r="AH2234" s="22"/>
      <c r="AI2234" s="22"/>
      <c r="AJ2234" s="22"/>
      <c r="AK2234" s="22"/>
      <c r="AL2234" s="22"/>
      <c r="AM2234" s="22"/>
      <c r="AN2234" s="22"/>
      <c r="AO2234" s="22"/>
      <c r="AP2234" s="22"/>
    </row>
    <row r="2235" spans="1:42" x14ac:dyDescent="0.25">
      <c r="A2235" s="18">
        <v>41613</v>
      </c>
      <c r="B2235" s="16">
        <v>1</v>
      </c>
      <c r="C2235" s="15" t="s">
        <v>0</v>
      </c>
      <c r="D2235" s="15" t="s">
        <v>13</v>
      </c>
      <c r="E2235" s="15" t="s">
        <v>39</v>
      </c>
      <c r="F2235" s="15" t="s">
        <v>110</v>
      </c>
      <c r="G2235" s="19" t="s">
        <v>40</v>
      </c>
      <c r="H2235" s="17">
        <v>1</v>
      </c>
      <c r="I2235" s="22">
        <f t="shared" si="49"/>
        <v>0.05</v>
      </c>
      <c r="J2235" s="15">
        <v>43</v>
      </c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6">
        <v>20</v>
      </c>
      <c r="V2235" s="17"/>
      <c r="W2235" s="17"/>
      <c r="X2235" s="17"/>
      <c r="Y2235" s="17"/>
      <c r="Z2235" s="17"/>
      <c r="AA2235" s="17"/>
      <c r="AB2235" s="17"/>
      <c r="AC2235" s="22"/>
      <c r="AD2235" s="22"/>
      <c r="AE2235" s="22"/>
      <c r="AF2235" s="22"/>
      <c r="AG2235" s="22"/>
      <c r="AH2235" s="22"/>
      <c r="AI2235" s="22"/>
      <c r="AJ2235" s="22"/>
      <c r="AK2235" s="22"/>
      <c r="AL2235" s="22"/>
      <c r="AM2235" s="22"/>
      <c r="AN2235" s="22"/>
      <c r="AO2235" s="22"/>
      <c r="AP2235" s="22"/>
    </row>
    <row r="2236" spans="1:42" x14ac:dyDescent="0.25">
      <c r="A2236" s="18">
        <v>41613</v>
      </c>
      <c r="B2236" s="16">
        <v>1</v>
      </c>
      <c r="C2236" s="15" t="s">
        <v>0</v>
      </c>
      <c r="D2236" s="15" t="s">
        <v>13</v>
      </c>
      <c r="E2236" s="15" t="s">
        <v>39</v>
      </c>
      <c r="F2236" s="15" t="s">
        <v>110</v>
      </c>
      <c r="G2236" s="19" t="s">
        <v>40</v>
      </c>
      <c r="H2236" s="17">
        <v>1</v>
      </c>
      <c r="I2236" s="22">
        <f t="shared" si="49"/>
        <v>0.05</v>
      </c>
      <c r="J2236" s="15">
        <v>43</v>
      </c>
      <c r="K2236" s="17"/>
      <c r="L2236" s="17"/>
      <c r="M2236" s="17"/>
      <c r="N2236" s="17"/>
      <c r="O2236" s="17"/>
      <c r="P2236" s="17"/>
      <c r="Q2236" s="17"/>
      <c r="R2236" s="17"/>
      <c r="S2236" s="17"/>
      <c r="T2236" s="17"/>
      <c r="U2236" s="16">
        <v>20</v>
      </c>
      <c r="V2236" s="17"/>
      <c r="W2236" s="17"/>
      <c r="X2236" s="17"/>
      <c r="Y2236" s="17"/>
      <c r="Z2236" s="17"/>
      <c r="AA2236" s="17"/>
      <c r="AB2236" s="17"/>
      <c r="AC2236" s="22"/>
      <c r="AD2236" s="22"/>
      <c r="AE2236" s="22"/>
      <c r="AF2236" s="22"/>
      <c r="AG2236" s="22"/>
      <c r="AH2236" s="22"/>
      <c r="AI2236" s="22"/>
      <c r="AJ2236" s="22"/>
      <c r="AK2236" s="22"/>
      <c r="AL2236" s="22"/>
      <c r="AM2236" s="22"/>
      <c r="AN2236" s="22"/>
      <c r="AO2236" s="22"/>
      <c r="AP2236" s="22"/>
    </row>
    <row r="2237" spans="1:42" x14ac:dyDescent="0.25">
      <c r="A2237" s="18">
        <v>41613</v>
      </c>
      <c r="B2237" s="16">
        <v>1</v>
      </c>
      <c r="C2237" s="15" t="s">
        <v>0</v>
      </c>
      <c r="D2237" s="15" t="s">
        <v>13</v>
      </c>
      <c r="E2237" s="15" t="s">
        <v>39</v>
      </c>
      <c r="F2237" s="15" t="s">
        <v>110</v>
      </c>
      <c r="G2237" s="19" t="s">
        <v>40</v>
      </c>
      <c r="H2237" s="17">
        <v>1</v>
      </c>
      <c r="I2237" s="22">
        <f t="shared" si="49"/>
        <v>0.05</v>
      </c>
      <c r="J2237" s="15">
        <v>43</v>
      </c>
      <c r="K2237" s="17"/>
      <c r="L2237" s="17"/>
      <c r="M2237" s="17"/>
      <c r="N2237" s="17"/>
      <c r="O2237" s="17"/>
      <c r="P2237" s="17"/>
      <c r="Q2237" s="17"/>
      <c r="R2237" s="17"/>
      <c r="S2237" s="17"/>
      <c r="T2237" s="17"/>
      <c r="U2237" s="16">
        <v>20</v>
      </c>
      <c r="V2237" s="17"/>
      <c r="W2237" s="17"/>
      <c r="X2237" s="17"/>
      <c r="Y2237" s="17"/>
      <c r="Z2237" s="17"/>
      <c r="AA2237" s="17"/>
      <c r="AB2237" s="17"/>
      <c r="AC2237" s="22"/>
      <c r="AD2237" s="22"/>
      <c r="AE2237" s="22"/>
      <c r="AF2237" s="22"/>
      <c r="AG2237" s="22"/>
      <c r="AH2237" s="22"/>
      <c r="AI2237" s="22"/>
      <c r="AJ2237" s="22"/>
      <c r="AK2237" s="22"/>
      <c r="AL2237" s="22"/>
      <c r="AM2237" s="22"/>
      <c r="AN2237" s="22"/>
      <c r="AO2237" s="22"/>
      <c r="AP2237" s="22"/>
    </row>
    <row r="2238" spans="1:42" x14ac:dyDescent="0.25">
      <c r="A2238" s="18">
        <v>41613</v>
      </c>
      <c r="B2238" s="16">
        <v>1</v>
      </c>
      <c r="C2238" s="15" t="s">
        <v>0</v>
      </c>
      <c r="D2238" s="15" t="s">
        <v>13</v>
      </c>
      <c r="E2238" s="15" t="s">
        <v>39</v>
      </c>
      <c r="F2238" s="15" t="s">
        <v>110</v>
      </c>
      <c r="G2238" s="19" t="s">
        <v>40</v>
      </c>
      <c r="H2238" s="17">
        <v>1</v>
      </c>
      <c r="I2238" s="22">
        <f t="shared" si="49"/>
        <v>0.05</v>
      </c>
      <c r="J2238" s="15">
        <v>43</v>
      </c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6">
        <v>20</v>
      </c>
      <c r="V2238" s="17"/>
      <c r="W2238" s="17"/>
      <c r="X2238" s="17"/>
      <c r="Y2238" s="17"/>
      <c r="Z2238" s="17"/>
      <c r="AA2238" s="17"/>
      <c r="AB2238" s="17"/>
      <c r="AC2238" s="22"/>
      <c r="AD2238" s="22"/>
      <c r="AE2238" s="22"/>
      <c r="AF2238" s="22"/>
      <c r="AG2238" s="22"/>
      <c r="AH2238" s="22"/>
      <c r="AI2238" s="22"/>
      <c r="AJ2238" s="22"/>
      <c r="AK2238" s="22"/>
      <c r="AL2238" s="22"/>
      <c r="AM2238" s="22"/>
      <c r="AN2238" s="22"/>
      <c r="AO2238" s="22"/>
      <c r="AP2238" s="22"/>
    </row>
    <row r="2239" spans="1:42" x14ac:dyDescent="0.25">
      <c r="A2239" s="18">
        <v>41613</v>
      </c>
      <c r="B2239" s="16">
        <v>1</v>
      </c>
      <c r="C2239" s="15" t="s">
        <v>0</v>
      </c>
      <c r="D2239" s="15" t="s">
        <v>13</v>
      </c>
      <c r="E2239" s="15" t="s">
        <v>39</v>
      </c>
      <c r="F2239" s="15" t="s">
        <v>110</v>
      </c>
      <c r="G2239" s="19" t="s">
        <v>40</v>
      </c>
      <c r="H2239" s="17">
        <v>1</v>
      </c>
      <c r="I2239" s="22">
        <f t="shared" si="49"/>
        <v>0.05</v>
      </c>
      <c r="J2239" s="15">
        <v>43</v>
      </c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6">
        <v>20</v>
      </c>
      <c r="V2239" s="17"/>
      <c r="W2239" s="17"/>
      <c r="X2239" s="17"/>
      <c r="Y2239" s="17"/>
      <c r="Z2239" s="17"/>
      <c r="AA2239" s="17"/>
      <c r="AB2239" s="17"/>
      <c r="AC2239" s="22"/>
      <c r="AD2239" s="22"/>
      <c r="AE2239" s="22"/>
      <c r="AF2239" s="22"/>
      <c r="AG2239" s="22"/>
      <c r="AH2239" s="22"/>
      <c r="AI2239" s="22"/>
      <c r="AJ2239" s="22"/>
      <c r="AK2239" s="22"/>
      <c r="AL2239" s="22"/>
      <c r="AM2239" s="22"/>
      <c r="AN2239" s="22"/>
      <c r="AO2239" s="22"/>
      <c r="AP2239" s="22"/>
    </row>
    <row r="2240" spans="1:42" x14ac:dyDescent="0.25">
      <c r="A2240" s="18">
        <v>41613</v>
      </c>
      <c r="B2240" s="16">
        <v>1</v>
      </c>
      <c r="C2240" s="15" t="s">
        <v>0</v>
      </c>
      <c r="D2240" s="15" t="s">
        <v>13</v>
      </c>
      <c r="E2240" s="15" t="s">
        <v>39</v>
      </c>
      <c r="F2240" s="15" t="s">
        <v>110</v>
      </c>
      <c r="G2240" s="19" t="s">
        <v>40</v>
      </c>
      <c r="H2240" s="17">
        <v>1</v>
      </c>
      <c r="I2240" s="22">
        <f t="shared" si="49"/>
        <v>0.05</v>
      </c>
      <c r="J2240" s="15">
        <v>43</v>
      </c>
      <c r="K2240" s="17"/>
      <c r="L2240" s="17"/>
      <c r="M2240" s="17"/>
      <c r="N2240" s="17"/>
      <c r="O2240" s="17"/>
      <c r="P2240" s="17"/>
      <c r="Q2240" s="17"/>
      <c r="R2240" s="17"/>
      <c r="S2240" s="17"/>
      <c r="T2240" s="17"/>
      <c r="U2240" s="16">
        <v>20</v>
      </c>
      <c r="V2240" s="17"/>
      <c r="W2240" s="17"/>
      <c r="X2240" s="17"/>
      <c r="Y2240" s="17"/>
      <c r="Z2240" s="17"/>
      <c r="AA2240" s="17"/>
      <c r="AB2240" s="17"/>
      <c r="AC2240" s="22"/>
      <c r="AD2240" s="22"/>
      <c r="AE2240" s="22"/>
      <c r="AF2240" s="22"/>
      <c r="AG2240" s="22"/>
      <c r="AH2240" s="22"/>
      <c r="AI2240" s="22"/>
      <c r="AJ2240" s="22"/>
      <c r="AK2240" s="22"/>
      <c r="AL2240" s="22"/>
      <c r="AM2240" s="22"/>
      <c r="AN2240" s="22"/>
      <c r="AO2240" s="22"/>
      <c r="AP2240" s="22"/>
    </row>
    <row r="2241" spans="1:42" x14ac:dyDescent="0.25">
      <c r="A2241" s="18">
        <v>41613</v>
      </c>
      <c r="B2241" s="16">
        <v>1</v>
      </c>
      <c r="C2241" s="15" t="s">
        <v>0</v>
      </c>
      <c r="D2241" s="15" t="s">
        <v>13</v>
      </c>
      <c r="E2241" s="15" t="s">
        <v>39</v>
      </c>
      <c r="F2241" s="15" t="s">
        <v>110</v>
      </c>
      <c r="G2241" s="19" t="s">
        <v>40</v>
      </c>
      <c r="H2241" s="17">
        <v>1</v>
      </c>
      <c r="I2241" s="22">
        <f t="shared" si="49"/>
        <v>0.05</v>
      </c>
      <c r="J2241" s="15">
        <v>43</v>
      </c>
      <c r="K2241" s="17"/>
      <c r="L2241" s="17"/>
      <c r="M2241" s="17"/>
      <c r="N2241" s="17"/>
      <c r="O2241" s="17"/>
      <c r="P2241" s="17"/>
      <c r="Q2241" s="17"/>
      <c r="R2241" s="17"/>
      <c r="S2241" s="17"/>
      <c r="T2241" s="17"/>
      <c r="U2241" s="16">
        <v>20</v>
      </c>
      <c r="V2241" s="17"/>
      <c r="W2241" s="17"/>
      <c r="X2241" s="17"/>
      <c r="Y2241" s="17"/>
      <c r="Z2241" s="17"/>
      <c r="AA2241" s="17"/>
      <c r="AB2241" s="17"/>
      <c r="AC2241" s="22"/>
      <c r="AD2241" s="22"/>
      <c r="AE2241" s="22"/>
      <c r="AF2241" s="22"/>
      <c r="AG2241" s="22"/>
      <c r="AH2241" s="22"/>
      <c r="AI2241" s="22"/>
      <c r="AJ2241" s="22"/>
      <c r="AK2241" s="22"/>
      <c r="AL2241" s="22"/>
      <c r="AM2241" s="22"/>
      <c r="AN2241" s="22"/>
      <c r="AO2241" s="22"/>
      <c r="AP2241" s="22"/>
    </row>
    <row r="2242" spans="1:42" x14ac:dyDescent="0.25">
      <c r="A2242" s="18">
        <v>41613</v>
      </c>
      <c r="B2242" s="16">
        <v>1</v>
      </c>
      <c r="C2242" s="15" t="s">
        <v>0</v>
      </c>
      <c r="D2242" s="15" t="s">
        <v>13</v>
      </c>
      <c r="E2242" s="15" t="s">
        <v>39</v>
      </c>
      <c r="F2242" s="15" t="s">
        <v>110</v>
      </c>
      <c r="G2242" s="19" t="s">
        <v>40</v>
      </c>
      <c r="H2242" s="17">
        <v>1</v>
      </c>
      <c r="I2242" s="22">
        <f t="shared" ref="I2242:I2305" si="50">H2242/20</f>
        <v>0.05</v>
      </c>
      <c r="J2242" s="15">
        <v>43</v>
      </c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6">
        <v>20</v>
      </c>
      <c r="V2242" s="17"/>
      <c r="W2242" s="17"/>
      <c r="X2242" s="17"/>
      <c r="Y2242" s="17"/>
      <c r="Z2242" s="17"/>
      <c r="AA2242" s="17"/>
      <c r="AB2242" s="17"/>
      <c r="AC2242" s="22"/>
      <c r="AD2242" s="22"/>
      <c r="AE2242" s="22"/>
      <c r="AF2242" s="22"/>
      <c r="AG2242" s="22"/>
      <c r="AH2242" s="22"/>
      <c r="AI2242" s="22"/>
      <c r="AJ2242" s="22"/>
      <c r="AK2242" s="22"/>
      <c r="AL2242" s="22"/>
      <c r="AM2242" s="22"/>
      <c r="AN2242" s="22"/>
      <c r="AO2242" s="22"/>
      <c r="AP2242" s="22"/>
    </row>
    <row r="2243" spans="1:42" x14ac:dyDescent="0.25">
      <c r="A2243" s="18">
        <v>41613</v>
      </c>
      <c r="B2243" s="16">
        <v>1</v>
      </c>
      <c r="C2243" s="15" t="s">
        <v>0</v>
      </c>
      <c r="D2243" s="15" t="s">
        <v>13</v>
      </c>
      <c r="E2243" s="15" t="s">
        <v>39</v>
      </c>
      <c r="F2243" s="15" t="s">
        <v>110</v>
      </c>
      <c r="G2243" s="19" t="s">
        <v>40</v>
      </c>
      <c r="H2243" s="17">
        <v>1</v>
      </c>
      <c r="I2243" s="22">
        <f t="shared" si="50"/>
        <v>0.05</v>
      </c>
      <c r="J2243" s="15">
        <v>43</v>
      </c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6">
        <v>20</v>
      </c>
      <c r="V2243" s="17"/>
      <c r="W2243" s="17"/>
      <c r="X2243" s="17"/>
      <c r="Y2243" s="17"/>
      <c r="Z2243" s="17"/>
      <c r="AA2243" s="17"/>
      <c r="AB2243" s="17"/>
      <c r="AC2243" s="22"/>
      <c r="AD2243" s="22"/>
      <c r="AE2243" s="22"/>
      <c r="AF2243" s="22"/>
      <c r="AG2243" s="22"/>
      <c r="AH2243" s="22"/>
      <c r="AI2243" s="22"/>
      <c r="AJ2243" s="22"/>
      <c r="AK2243" s="22"/>
      <c r="AL2243" s="22"/>
      <c r="AM2243" s="22"/>
      <c r="AN2243" s="22"/>
      <c r="AO2243" s="22"/>
      <c r="AP2243" s="22"/>
    </row>
    <row r="2244" spans="1:42" x14ac:dyDescent="0.25">
      <c r="A2244" s="18">
        <v>41613</v>
      </c>
      <c r="B2244" s="16">
        <v>1</v>
      </c>
      <c r="C2244" s="15" t="s">
        <v>0</v>
      </c>
      <c r="D2244" s="15" t="s">
        <v>13</v>
      </c>
      <c r="E2244" s="15" t="s">
        <v>39</v>
      </c>
      <c r="F2244" s="15" t="s">
        <v>110</v>
      </c>
      <c r="G2244" s="19" t="s">
        <v>40</v>
      </c>
      <c r="H2244" s="17">
        <v>1</v>
      </c>
      <c r="I2244" s="22">
        <f t="shared" si="50"/>
        <v>0.05</v>
      </c>
      <c r="J2244" s="15">
        <v>43</v>
      </c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6">
        <v>20</v>
      </c>
      <c r="V2244" s="17"/>
      <c r="W2244" s="17"/>
      <c r="X2244" s="17"/>
      <c r="Y2244" s="17"/>
      <c r="Z2244" s="17"/>
      <c r="AA2244" s="17"/>
      <c r="AB2244" s="17"/>
      <c r="AC2244" s="22"/>
      <c r="AD2244" s="22"/>
      <c r="AE2244" s="22"/>
      <c r="AF2244" s="22"/>
      <c r="AG2244" s="22"/>
      <c r="AH2244" s="22"/>
      <c r="AI2244" s="22"/>
      <c r="AJ2244" s="22"/>
      <c r="AK2244" s="22"/>
      <c r="AL2244" s="22"/>
      <c r="AM2244" s="22"/>
      <c r="AN2244" s="22"/>
      <c r="AO2244" s="22"/>
      <c r="AP2244" s="22"/>
    </row>
    <row r="2245" spans="1:42" x14ac:dyDescent="0.25">
      <c r="A2245" s="18">
        <v>41613</v>
      </c>
      <c r="B2245" s="16">
        <v>1</v>
      </c>
      <c r="C2245" s="15" t="s">
        <v>0</v>
      </c>
      <c r="D2245" s="15" t="s">
        <v>13</v>
      </c>
      <c r="E2245" s="15" t="s">
        <v>39</v>
      </c>
      <c r="F2245" s="15" t="s">
        <v>110</v>
      </c>
      <c r="G2245" s="19" t="s">
        <v>40</v>
      </c>
      <c r="H2245" s="17">
        <v>1</v>
      </c>
      <c r="I2245" s="22">
        <f t="shared" si="50"/>
        <v>0.05</v>
      </c>
      <c r="J2245" s="15">
        <v>43</v>
      </c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6">
        <v>20</v>
      </c>
      <c r="V2245" s="17"/>
      <c r="W2245" s="17"/>
      <c r="X2245" s="17"/>
      <c r="Y2245" s="17"/>
      <c r="Z2245" s="17"/>
      <c r="AA2245" s="17"/>
      <c r="AB2245" s="17"/>
      <c r="AC2245" s="22"/>
      <c r="AD2245" s="22"/>
      <c r="AE2245" s="22"/>
      <c r="AF2245" s="22"/>
      <c r="AG2245" s="22"/>
      <c r="AH2245" s="22"/>
      <c r="AI2245" s="22"/>
      <c r="AJ2245" s="22"/>
      <c r="AK2245" s="22"/>
      <c r="AL2245" s="22"/>
      <c r="AM2245" s="22"/>
      <c r="AN2245" s="22"/>
      <c r="AO2245" s="22"/>
      <c r="AP2245" s="22"/>
    </row>
    <row r="2246" spans="1:42" x14ac:dyDescent="0.25">
      <c r="A2246" s="18">
        <v>41613</v>
      </c>
      <c r="B2246" s="16">
        <v>1</v>
      </c>
      <c r="C2246" s="15" t="s">
        <v>0</v>
      </c>
      <c r="D2246" s="15" t="s">
        <v>13</v>
      </c>
      <c r="E2246" s="15" t="s">
        <v>39</v>
      </c>
      <c r="F2246" s="15" t="s">
        <v>110</v>
      </c>
      <c r="G2246" s="19" t="s">
        <v>40</v>
      </c>
      <c r="H2246" s="17">
        <v>1</v>
      </c>
      <c r="I2246" s="22">
        <f t="shared" si="50"/>
        <v>0.05</v>
      </c>
      <c r="J2246" s="15">
        <v>43</v>
      </c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6">
        <v>20</v>
      </c>
      <c r="V2246" s="17"/>
      <c r="W2246" s="17"/>
      <c r="X2246" s="17"/>
      <c r="Y2246" s="17"/>
      <c r="Z2246" s="17"/>
      <c r="AA2246" s="17"/>
      <c r="AB2246" s="17"/>
      <c r="AC2246" s="22"/>
      <c r="AD2246" s="22"/>
      <c r="AE2246" s="22"/>
      <c r="AF2246" s="22"/>
      <c r="AG2246" s="22"/>
      <c r="AH2246" s="22"/>
      <c r="AI2246" s="22"/>
      <c r="AJ2246" s="22"/>
      <c r="AK2246" s="22"/>
      <c r="AL2246" s="22"/>
      <c r="AM2246" s="22"/>
      <c r="AN2246" s="22"/>
      <c r="AO2246" s="22"/>
      <c r="AP2246" s="22"/>
    </row>
    <row r="2247" spans="1:42" x14ac:dyDescent="0.25">
      <c r="A2247" s="18">
        <v>41613</v>
      </c>
      <c r="B2247" s="16">
        <v>1</v>
      </c>
      <c r="C2247" s="15" t="s">
        <v>0</v>
      </c>
      <c r="D2247" s="15" t="s">
        <v>13</v>
      </c>
      <c r="E2247" s="15" t="s">
        <v>39</v>
      </c>
      <c r="F2247" s="15" t="s">
        <v>110</v>
      </c>
      <c r="G2247" s="19" t="s">
        <v>40</v>
      </c>
      <c r="H2247" s="17">
        <v>1</v>
      </c>
      <c r="I2247" s="22">
        <f t="shared" si="50"/>
        <v>0.05</v>
      </c>
      <c r="J2247" s="15">
        <v>43</v>
      </c>
      <c r="K2247" s="17"/>
      <c r="L2247" s="17"/>
      <c r="M2247" s="17"/>
      <c r="N2247" s="17"/>
      <c r="O2247" s="17"/>
      <c r="P2247" s="17"/>
      <c r="Q2247" s="17"/>
      <c r="R2247" s="17"/>
      <c r="S2247" s="17"/>
      <c r="T2247" s="17"/>
      <c r="U2247" s="16">
        <v>20</v>
      </c>
      <c r="V2247" s="17"/>
      <c r="W2247" s="17"/>
      <c r="X2247" s="17"/>
      <c r="Y2247" s="17"/>
      <c r="Z2247" s="17"/>
      <c r="AA2247" s="17"/>
      <c r="AB2247" s="17"/>
      <c r="AC2247" s="22"/>
      <c r="AD2247" s="22"/>
      <c r="AE2247" s="22"/>
      <c r="AF2247" s="22"/>
      <c r="AG2247" s="22"/>
      <c r="AH2247" s="22"/>
      <c r="AI2247" s="22"/>
      <c r="AJ2247" s="22"/>
      <c r="AK2247" s="22"/>
      <c r="AL2247" s="22"/>
      <c r="AM2247" s="22"/>
      <c r="AN2247" s="22"/>
      <c r="AO2247" s="22"/>
      <c r="AP2247" s="22"/>
    </row>
    <row r="2248" spans="1:42" x14ac:dyDescent="0.25">
      <c r="A2248" s="18">
        <v>41613</v>
      </c>
      <c r="B2248" s="16">
        <v>1</v>
      </c>
      <c r="C2248" s="15" t="s">
        <v>0</v>
      </c>
      <c r="D2248" s="15" t="s">
        <v>13</v>
      </c>
      <c r="E2248" s="15" t="s">
        <v>39</v>
      </c>
      <c r="F2248" s="15" t="s">
        <v>110</v>
      </c>
      <c r="G2248" s="19" t="s">
        <v>40</v>
      </c>
      <c r="H2248" s="17">
        <v>1</v>
      </c>
      <c r="I2248" s="22">
        <f t="shared" si="50"/>
        <v>0.05</v>
      </c>
      <c r="J2248" s="15">
        <v>43</v>
      </c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6">
        <v>20</v>
      </c>
      <c r="V2248" s="17"/>
      <c r="W2248" s="17"/>
      <c r="X2248" s="17"/>
      <c r="Y2248" s="17"/>
      <c r="Z2248" s="17"/>
      <c r="AA2248" s="17"/>
      <c r="AB2248" s="17"/>
      <c r="AC2248" s="22"/>
      <c r="AD2248" s="22"/>
      <c r="AE2248" s="22"/>
      <c r="AF2248" s="22"/>
      <c r="AG2248" s="22"/>
      <c r="AH2248" s="22"/>
      <c r="AI2248" s="22"/>
      <c r="AJ2248" s="22"/>
      <c r="AK2248" s="22"/>
      <c r="AL2248" s="22"/>
      <c r="AM2248" s="22"/>
      <c r="AN2248" s="22"/>
      <c r="AO2248" s="22"/>
      <c r="AP2248" s="22"/>
    </row>
    <row r="2249" spans="1:42" x14ac:dyDescent="0.25">
      <c r="A2249" s="18">
        <v>41613</v>
      </c>
      <c r="B2249" s="16">
        <v>1</v>
      </c>
      <c r="C2249" s="15" t="s">
        <v>0</v>
      </c>
      <c r="D2249" s="15" t="s">
        <v>13</v>
      </c>
      <c r="E2249" s="15" t="s">
        <v>39</v>
      </c>
      <c r="F2249" s="15" t="s">
        <v>110</v>
      </c>
      <c r="G2249" s="19" t="s">
        <v>40</v>
      </c>
      <c r="H2249" s="17">
        <v>1</v>
      </c>
      <c r="I2249" s="22">
        <f t="shared" si="50"/>
        <v>0.05</v>
      </c>
      <c r="J2249" s="15">
        <v>43</v>
      </c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6">
        <v>20</v>
      </c>
      <c r="V2249" s="17"/>
      <c r="W2249" s="17"/>
      <c r="X2249" s="17"/>
      <c r="Y2249" s="17"/>
      <c r="Z2249" s="17">
        <f>Y2249*H2249</f>
        <v>0</v>
      </c>
      <c r="AA2249" s="17"/>
      <c r="AB2249" s="17"/>
      <c r="AC2249" s="22"/>
      <c r="AD2249" s="22"/>
      <c r="AE2249" s="22"/>
      <c r="AF2249" s="22"/>
      <c r="AG2249" s="22"/>
      <c r="AH2249" s="22"/>
      <c r="AI2249" s="22"/>
      <c r="AJ2249" s="22"/>
      <c r="AK2249" s="22"/>
      <c r="AL2249" s="22"/>
      <c r="AM2249" s="22"/>
      <c r="AN2249" s="22"/>
      <c r="AO2249" s="22"/>
      <c r="AP2249" s="22"/>
    </row>
    <row r="2250" spans="1:42" x14ac:dyDescent="0.25">
      <c r="A2250" s="18">
        <v>41613</v>
      </c>
      <c r="B2250" s="16">
        <v>1</v>
      </c>
      <c r="C2250" s="15" t="s">
        <v>0</v>
      </c>
      <c r="D2250" s="15" t="s">
        <v>13</v>
      </c>
      <c r="E2250" s="15" t="s">
        <v>39</v>
      </c>
      <c r="F2250" s="15" t="s">
        <v>110</v>
      </c>
      <c r="G2250" s="19" t="s">
        <v>40</v>
      </c>
      <c r="H2250" s="17">
        <v>1</v>
      </c>
      <c r="I2250" s="22">
        <f t="shared" si="50"/>
        <v>0.05</v>
      </c>
      <c r="J2250" s="15">
        <v>43</v>
      </c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6">
        <v>30</v>
      </c>
      <c r="V2250" s="17"/>
      <c r="W2250" s="17"/>
      <c r="X2250" s="17"/>
      <c r="Y2250" s="17"/>
      <c r="Z2250" s="17"/>
      <c r="AA2250" s="17"/>
      <c r="AB2250" s="17"/>
      <c r="AC2250" s="22"/>
      <c r="AD2250" s="22"/>
      <c r="AE2250" s="22"/>
      <c r="AF2250" s="22"/>
      <c r="AG2250" s="22"/>
      <c r="AH2250" s="22"/>
      <c r="AI2250" s="22"/>
      <c r="AJ2250" s="22"/>
      <c r="AK2250" s="22"/>
      <c r="AL2250" s="22"/>
      <c r="AM2250" s="22"/>
      <c r="AN2250" s="22"/>
      <c r="AO2250" s="22"/>
      <c r="AP2250" s="22"/>
    </row>
    <row r="2251" spans="1:42" x14ac:dyDescent="0.25">
      <c r="A2251" s="18">
        <v>41613</v>
      </c>
      <c r="B2251" s="16">
        <v>1</v>
      </c>
      <c r="C2251" s="15" t="s">
        <v>0</v>
      </c>
      <c r="D2251" s="15" t="s">
        <v>13</v>
      </c>
      <c r="E2251" s="15" t="s">
        <v>39</v>
      </c>
      <c r="F2251" s="15" t="s">
        <v>110</v>
      </c>
      <c r="G2251" s="19" t="s">
        <v>40</v>
      </c>
      <c r="H2251" s="17">
        <v>1</v>
      </c>
      <c r="I2251" s="22">
        <f t="shared" si="50"/>
        <v>0.05</v>
      </c>
      <c r="J2251" s="15">
        <v>43</v>
      </c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6">
        <v>30</v>
      </c>
      <c r="V2251" s="17"/>
      <c r="W2251" s="17"/>
      <c r="X2251" s="17"/>
      <c r="Y2251" s="17"/>
      <c r="Z2251" s="17"/>
      <c r="AA2251" s="17"/>
      <c r="AB2251" s="17"/>
      <c r="AC2251" s="22"/>
      <c r="AD2251" s="22"/>
      <c r="AE2251" s="22"/>
      <c r="AF2251" s="22"/>
      <c r="AG2251" s="22"/>
      <c r="AH2251" s="22"/>
      <c r="AI2251" s="22"/>
      <c r="AJ2251" s="22"/>
      <c r="AK2251" s="22"/>
      <c r="AL2251" s="22"/>
      <c r="AM2251" s="22"/>
      <c r="AN2251" s="22"/>
      <c r="AO2251" s="22"/>
      <c r="AP2251" s="22"/>
    </row>
    <row r="2252" spans="1:42" x14ac:dyDescent="0.25">
      <c r="A2252" s="18">
        <v>41613</v>
      </c>
      <c r="B2252" s="16">
        <v>1</v>
      </c>
      <c r="C2252" s="15" t="s">
        <v>0</v>
      </c>
      <c r="D2252" s="15" t="s">
        <v>13</v>
      </c>
      <c r="E2252" s="15" t="s">
        <v>39</v>
      </c>
      <c r="F2252" s="15" t="s">
        <v>110</v>
      </c>
      <c r="G2252" s="19" t="s">
        <v>40</v>
      </c>
      <c r="H2252" s="17">
        <v>1</v>
      </c>
      <c r="I2252" s="22">
        <f t="shared" si="50"/>
        <v>0.05</v>
      </c>
      <c r="J2252" s="15">
        <v>43</v>
      </c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6">
        <v>30</v>
      </c>
      <c r="V2252" s="17"/>
      <c r="W2252" s="17"/>
      <c r="X2252" s="17"/>
      <c r="Y2252" s="17"/>
      <c r="Z2252" s="17"/>
      <c r="AA2252" s="17"/>
      <c r="AB2252" s="17"/>
      <c r="AC2252" s="22"/>
      <c r="AD2252" s="22"/>
      <c r="AE2252" s="22"/>
      <c r="AF2252" s="22"/>
      <c r="AG2252" s="22"/>
      <c r="AH2252" s="22"/>
      <c r="AI2252" s="22"/>
      <c r="AJ2252" s="22"/>
      <c r="AK2252" s="22"/>
      <c r="AL2252" s="22"/>
      <c r="AM2252" s="22"/>
      <c r="AN2252" s="22"/>
      <c r="AO2252" s="22"/>
      <c r="AP2252" s="22"/>
    </row>
    <row r="2253" spans="1:42" x14ac:dyDescent="0.25">
      <c r="A2253" s="18">
        <v>41613</v>
      </c>
      <c r="B2253" s="16">
        <v>1</v>
      </c>
      <c r="C2253" s="15" t="s">
        <v>0</v>
      </c>
      <c r="D2253" s="15" t="s">
        <v>13</v>
      </c>
      <c r="E2253" s="15" t="s">
        <v>39</v>
      </c>
      <c r="F2253" s="15" t="s">
        <v>110</v>
      </c>
      <c r="G2253" s="19" t="s">
        <v>40</v>
      </c>
      <c r="H2253" s="17">
        <v>1</v>
      </c>
      <c r="I2253" s="22">
        <f t="shared" si="50"/>
        <v>0.05</v>
      </c>
      <c r="J2253" s="15">
        <v>43</v>
      </c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6">
        <v>30</v>
      </c>
      <c r="V2253" s="17"/>
      <c r="W2253" s="17"/>
      <c r="X2253" s="17"/>
      <c r="Y2253" s="17"/>
      <c r="Z2253" s="17"/>
      <c r="AA2253" s="17"/>
      <c r="AB2253" s="17"/>
      <c r="AC2253" s="22"/>
      <c r="AD2253" s="22"/>
      <c r="AE2253" s="22"/>
      <c r="AF2253" s="22"/>
      <c r="AG2253" s="22"/>
      <c r="AH2253" s="22"/>
      <c r="AI2253" s="22"/>
      <c r="AJ2253" s="22"/>
      <c r="AK2253" s="22"/>
      <c r="AL2253" s="22"/>
      <c r="AM2253" s="22"/>
      <c r="AN2253" s="22"/>
      <c r="AO2253" s="22"/>
      <c r="AP2253" s="22"/>
    </row>
    <row r="2254" spans="1:42" x14ac:dyDescent="0.25">
      <c r="A2254" s="18">
        <v>41613</v>
      </c>
      <c r="B2254" s="16">
        <v>1</v>
      </c>
      <c r="C2254" s="15" t="s">
        <v>0</v>
      </c>
      <c r="D2254" s="15" t="s">
        <v>13</v>
      </c>
      <c r="E2254" s="15" t="s">
        <v>39</v>
      </c>
      <c r="F2254" s="15" t="s">
        <v>110</v>
      </c>
      <c r="G2254" s="19" t="s">
        <v>40</v>
      </c>
      <c r="H2254" s="17">
        <v>1</v>
      </c>
      <c r="I2254" s="22">
        <f t="shared" si="50"/>
        <v>0.05</v>
      </c>
      <c r="J2254" s="15">
        <v>43</v>
      </c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6">
        <v>30</v>
      </c>
      <c r="V2254" s="17"/>
      <c r="W2254" s="17"/>
      <c r="X2254" s="17"/>
      <c r="Y2254" s="17"/>
      <c r="Z2254" s="17"/>
      <c r="AA2254" s="17"/>
      <c r="AB2254" s="17"/>
      <c r="AC2254" s="22"/>
      <c r="AD2254" s="22"/>
      <c r="AE2254" s="22"/>
      <c r="AF2254" s="22"/>
      <c r="AG2254" s="22"/>
      <c r="AH2254" s="22"/>
      <c r="AI2254" s="22"/>
      <c r="AJ2254" s="22"/>
      <c r="AK2254" s="22"/>
      <c r="AL2254" s="22"/>
      <c r="AM2254" s="22"/>
      <c r="AN2254" s="22"/>
      <c r="AO2254" s="22"/>
      <c r="AP2254" s="22"/>
    </row>
    <row r="2255" spans="1:42" x14ac:dyDescent="0.25">
      <c r="A2255" s="18">
        <v>41613</v>
      </c>
      <c r="B2255" s="16">
        <v>1</v>
      </c>
      <c r="C2255" s="15" t="s">
        <v>0</v>
      </c>
      <c r="D2255" s="15" t="s">
        <v>13</v>
      </c>
      <c r="E2255" s="15" t="s">
        <v>39</v>
      </c>
      <c r="F2255" s="15" t="s">
        <v>110</v>
      </c>
      <c r="G2255" s="19" t="s">
        <v>40</v>
      </c>
      <c r="H2255" s="17">
        <v>1</v>
      </c>
      <c r="I2255" s="22">
        <f t="shared" si="50"/>
        <v>0.05</v>
      </c>
      <c r="J2255" s="15">
        <v>43</v>
      </c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6">
        <v>30</v>
      </c>
      <c r="V2255" s="17"/>
      <c r="W2255" s="17"/>
      <c r="X2255" s="17"/>
      <c r="Y2255" s="17"/>
      <c r="Z2255" s="17"/>
      <c r="AA2255" s="17"/>
      <c r="AB2255" s="17"/>
      <c r="AC2255" s="22"/>
      <c r="AD2255" s="22"/>
      <c r="AE2255" s="22"/>
      <c r="AF2255" s="22"/>
      <c r="AG2255" s="22"/>
      <c r="AH2255" s="22"/>
      <c r="AI2255" s="22"/>
      <c r="AJ2255" s="22"/>
      <c r="AK2255" s="22"/>
      <c r="AL2255" s="22"/>
      <c r="AM2255" s="22"/>
      <c r="AN2255" s="22"/>
      <c r="AO2255" s="22"/>
      <c r="AP2255" s="22"/>
    </row>
    <row r="2256" spans="1:42" x14ac:dyDescent="0.25">
      <c r="A2256" s="18">
        <v>41613</v>
      </c>
      <c r="B2256" s="16">
        <v>1</v>
      </c>
      <c r="C2256" s="15" t="s">
        <v>0</v>
      </c>
      <c r="D2256" s="15" t="s">
        <v>13</v>
      </c>
      <c r="E2256" s="15" t="s">
        <v>39</v>
      </c>
      <c r="F2256" s="15" t="s">
        <v>110</v>
      </c>
      <c r="G2256" s="19" t="s">
        <v>40</v>
      </c>
      <c r="H2256" s="17">
        <v>1</v>
      </c>
      <c r="I2256" s="22">
        <f t="shared" si="50"/>
        <v>0.05</v>
      </c>
      <c r="J2256" s="15">
        <v>43</v>
      </c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6">
        <v>30</v>
      </c>
      <c r="V2256" s="17"/>
      <c r="W2256" s="17"/>
      <c r="X2256" s="17"/>
      <c r="Y2256" s="17"/>
      <c r="Z2256" s="17"/>
      <c r="AA2256" s="17"/>
      <c r="AB2256" s="17"/>
      <c r="AC2256" s="22"/>
      <c r="AD2256" s="22"/>
      <c r="AE2256" s="22"/>
      <c r="AF2256" s="22"/>
      <c r="AG2256" s="22"/>
      <c r="AH2256" s="22"/>
      <c r="AI2256" s="22"/>
      <c r="AJ2256" s="22"/>
      <c r="AK2256" s="22"/>
      <c r="AL2256" s="22"/>
      <c r="AM2256" s="22"/>
      <c r="AN2256" s="22"/>
      <c r="AO2256" s="22"/>
      <c r="AP2256" s="22"/>
    </row>
    <row r="2257" spans="1:42" x14ac:dyDescent="0.25">
      <c r="A2257" s="18">
        <v>41613</v>
      </c>
      <c r="B2257" s="16">
        <v>1</v>
      </c>
      <c r="C2257" s="15" t="s">
        <v>0</v>
      </c>
      <c r="D2257" s="15" t="s">
        <v>13</v>
      </c>
      <c r="E2257" s="15" t="s">
        <v>39</v>
      </c>
      <c r="F2257" s="15" t="s">
        <v>110</v>
      </c>
      <c r="G2257" s="19" t="s">
        <v>40</v>
      </c>
      <c r="H2257" s="17">
        <v>1</v>
      </c>
      <c r="I2257" s="22">
        <f t="shared" si="50"/>
        <v>0.05</v>
      </c>
      <c r="J2257" s="15">
        <v>43</v>
      </c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6">
        <v>30</v>
      </c>
      <c r="V2257" s="17"/>
      <c r="W2257" s="17"/>
      <c r="X2257" s="17"/>
      <c r="Y2257" s="17"/>
      <c r="Z2257" s="17">
        <f>Y2257*H2257</f>
        <v>0</v>
      </c>
      <c r="AA2257" s="17"/>
      <c r="AB2257" s="17"/>
      <c r="AC2257" s="22"/>
      <c r="AD2257" s="22"/>
      <c r="AE2257" s="22"/>
      <c r="AF2257" s="22"/>
      <c r="AG2257" s="22"/>
      <c r="AH2257" s="22"/>
      <c r="AI2257" s="22"/>
      <c r="AJ2257" s="22"/>
      <c r="AK2257" s="22"/>
      <c r="AL2257" s="22"/>
      <c r="AM2257" s="22"/>
      <c r="AN2257" s="22"/>
      <c r="AO2257" s="22"/>
      <c r="AP2257" s="22"/>
    </row>
    <row r="2258" spans="1:42" x14ac:dyDescent="0.25">
      <c r="A2258" s="18">
        <v>41613</v>
      </c>
      <c r="B2258" s="16">
        <v>1</v>
      </c>
      <c r="C2258" s="15" t="s">
        <v>0</v>
      </c>
      <c r="D2258" s="15" t="s">
        <v>13</v>
      </c>
      <c r="E2258" s="15" t="s">
        <v>39</v>
      </c>
      <c r="F2258" s="15" t="s">
        <v>110</v>
      </c>
      <c r="G2258" s="19" t="s">
        <v>40</v>
      </c>
      <c r="H2258" s="17">
        <v>1</v>
      </c>
      <c r="I2258" s="22">
        <f t="shared" si="50"/>
        <v>0.05</v>
      </c>
      <c r="J2258" s="15">
        <v>43</v>
      </c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6">
        <v>35</v>
      </c>
      <c r="V2258" s="17"/>
      <c r="W2258" s="17"/>
      <c r="X2258" s="17"/>
      <c r="Y2258" s="17"/>
      <c r="Z2258" s="17"/>
      <c r="AA2258" s="17"/>
      <c r="AB2258" s="17"/>
      <c r="AC2258" s="22"/>
      <c r="AD2258" s="22"/>
      <c r="AE2258" s="22"/>
      <c r="AF2258" s="22"/>
      <c r="AG2258" s="22"/>
      <c r="AH2258" s="22"/>
      <c r="AI2258" s="22"/>
      <c r="AJ2258" s="22"/>
      <c r="AK2258" s="22"/>
      <c r="AL2258" s="22"/>
      <c r="AM2258" s="22"/>
      <c r="AN2258" s="22"/>
      <c r="AO2258" s="22"/>
      <c r="AP2258" s="22"/>
    </row>
    <row r="2259" spans="1:42" x14ac:dyDescent="0.25">
      <c r="A2259" s="18">
        <v>41613</v>
      </c>
      <c r="B2259" s="16">
        <v>1</v>
      </c>
      <c r="C2259" s="15" t="s">
        <v>0</v>
      </c>
      <c r="D2259" s="15" t="s">
        <v>13</v>
      </c>
      <c r="E2259" s="15" t="s">
        <v>39</v>
      </c>
      <c r="F2259" s="15" t="s">
        <v>110</v>
      </c>
      <c r="G2259" s="19" t="s">
        <v>40</v>
      </c>
      <c r="H2259" s="17">
        <v>1</v>
      </c>
      <c r="I2259" s="22">
        <f t="shared" si="50"/>
        <v>0.05</v>
      </c>
      <c r="J2259" s="15">
        <v>43</v>
      </c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6">
        <v>35</v>
      </c>
      <c r="V2259" s="17"/>
      <c r="W2259" s="17"/>
      <c r="X2259" s="17"/>
      <c r="Y2259" s="17"/>
      <c r="Z2259" s="17"/>
      <c r="AA2259" s="17"/>
      <c r="AB2259" s="17"/>
      <c r="AC2259" s="22"/>
      <c r="AD2259" s="22"/>
      <c r="AE2259" s="22"/>
      <c r="AF2259" s="22"/>
      <c r="AG2259" s="22"/>
      <c r="AH2259" s="22"/>
      <c r="AI2259" s="22"/>
      <c r="AJ2259" s="22"/>
      <c r="AK2259" s="22"/>
      <c r="AL2259" s="22"/>
      <c r="AM2259" s="22"/>
      <c r="AN2259" s="22"/>
      <c r="AO2259" s="22"/>
      <c r="AP2259" s="22"/>
    </row>
    <row r="2260" spans="1:42" x14ac:dyDescent="0.25">
      <c r="A2260" s="18">
        <v>41613</v>
      </c>
      <c r="B2260" s="16">
        <v>1</v>
      </c>
      <c r="C2260" s="15" t="s">
        <v>0</v>
      </c>
      <c r="D2260" s="15" t="s">
        <v>13</v>
      </c>
      <c r="E2260" s="15" t="s">
        <v>39</v>
      </c>
      <c r="F2260" s="15" t="s">
        <v>110</v>
      </c>
      <c r="G2260" s="19" t="s">
        <v>40</v>
      </c>
      <c r="H2260" s="17">
        <v>1</v>
      </c>
      <c r="I2260" s="22">
        <f t="shared" si="50"/>
        <v>0.05</v>
      </c>
      <c r="J2260" s="15">
        <v>43</v>
      </c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6">
        <v>35</v>
      </c>
      <c r="V2260" s="17"/>
      <c r="W2260" s="17"/>
      <c r="X2260" s="17"/>
      <c r="Y2260" s="17"/>
      <c r="Z2260" s="17"/>
      <c r="AA2260" s="17"/>
      <c r="AB2260" s="17"/>
      <c r="AC2260" s="22"/>
      <c r="AD2260" s="22"/>
      <c r="AE2260" s="22"/>
      <c r="AF2260" s="22"/>
      <c r="AG2260" s="22"/>
      <c r="AH2260" s="22"/>
      <c r="AI2260" s="22"/>
      <c r="AJ2260" s="22"/>
      <c r="AK2260" s="22"/>
      <c r="AL2260" s="22"/>
      <c r="AM2260" s="22"/>
      <c r="AN2260" s="22"/>
      <c r="AO2260" s="22"/>
      <c r="AP2260" s="22"/>
    </row>
    <row r="2261" spans="1:42" x14ac:dyDescent="0.25">
      <c r="A2261" s="18">
        <v>41613</v>
      </c>
      <c r="B2261" s="16">
        <v>1</v>
      </c>
      <c r="C2261" s="15" t="s">
        <v>0</v>
      </c>
      <c r="D2261" s="15" t="s">
        <v>13</v>
      </c>
      <c r="E2261" s="15" t="s">
        <v>39</v>
      </c>
      <c r="F2261" s="15" t="s">
        <v>110</v>
      </c>
      <c r="G2261" s="19" t="s">
        <v>40</v>
      </c>
      <c r="H2261" s="17">
        <v>1</v>
      </c>
      <c r="I2261" s="22">
        <f t="shared" si="50"/>
        <v>0.05</v>
      </c>
      <c r="J2261" s="15">
        <v>43</v>
      </c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6">
        <v>35</v>
      </c>
      <c r="V2261" s="17"/>
      <c r="W2261" s="17"/>
      <c r="X2261" s="17"/>
      <c r="Y2261" s="17"/>
      <c r="Z2261" s="17"/>
      <c r="AA2261" s="17"/>
      <c r="AB2261" s="17"/>
      <c r="AC2261" s="22"/>
      <c r="AD2261" s="22"/>
      <c r="AE2261" s="22"/>
      <c r="AF2261" s="22"/>
      <c r="AG2261" s="22"/>
      <c r="AH2261" s="22"/>
      <c r="AI2261" s="22"/>
      <c r="AJ2261" s="22"/>
      <c r="AK2261" s="22"/>
      <c r="AL2261" s="22"/>
      <c r="AM2261" s="22"/>
      <c r="AN2261" s="22"/>
      <c r="AO2261" s="22"/>
      <c r="AP2261" s="22"/>
    </row>
    <row r="2262" spans="1:42" x14ac:dyDescent="0.25">
      <c r="A2262" s="18">
        <v>41613</v>
      </c>
      <c r="B2262" s="16">
        <v>1</v>
      </c>
      <c r="C2262" s="15" t="s">
        <v>0</v>
      </c>
      <c r="D2262" s="15" t="s">
        <v>13</v>
      </c>
      <c r="E2262" s="15" t="s">
        <v>39</v>
      </c>
      <c r="F2262" s="15" t="s">
        <v>110</v>
      </c>
      <c r="G2262" s="19" t="s">
        <v>40</v>
      </c>
      <c r="H2262" s="17">
        <v>1</v>
      </c>
      <c r="I2262" s="22">
        <f t="shared" si="50"/>
        <v>0.05</v>
      </c>
      <c r="J2262" s="15">
        <v>43</v>
      </c>
      <c r="K2262" s="17"/>
      <c r="L2262" s="17"/>
      <c r="M2262" s="17"/>
      <c r="N2262" s="17"/>
      <c r="O2262" s="17"/>
      <c r="P2262" s="17"/>
      <c r="Q2262" s="17"/>
      <c r="R2262" s="17"/>
      <c r="S2262" s="17"/>
      <c r="T2262" s="17"/>
      <c r="U2262" s="16">
        <v>35</v>
      </c>
      <c r="V2262" s="17"/>
      <c r="W2262" s="17"/>
      <c r="X2262" s="17"/>
      <c r="Y2262" s="17"/>
      <c r="Z2262" s="17">
        <f>Y2262*H2262</f>
        <v>0</v>
      </c>
      <c r="AA2262" s="17"/>
      <c r="AB2262" s="17"/>
      <c r="AC2262" s="22"/>
      <c r="AD2262" s="22"/>
      <c r="AE2262" s="22"/>
      <c r="AF2262" s="22"/>
      <c r="AG2262" s="22"/>
      <c r="AH2262" s="22"/>
      <c r="AI2262" s="22"/>
      <c r="AJ2262" s="22"/>
      <c r="AK2262" s="22"/>
      <c r="AL2262" s="22"/>
      <c r="AM2262" s="22"/>
      <c r="AN2262" s="22"/>
      <c r="AO2262" s="22"/>
      <c r="AP2262" s="22"/>
    </row>
    <row r="2263" spans="1:42" x14ac:dyDescent="0.25">
      <c r="A2263" s="18">
        <v>41613</v>
      </c>
      <c r="B2263" s="16">
        <v>1</v>
      </c>
      <c r="C2263" s="15" t="s">
        <v>0</v>
      </c>
      <c r="D2263" s="15" t="s">
        <v>13</v>
      </c>
      <c r="E2263" s="15" t="s">
        <v>39</v>
      </c>
      <c r="F2263" s="15" t="s">
        <v>110</v>
      </c>
      <c r="G2263" s="19" t="s">
        <v>40</v>
      </c>
      <c r="H2263" s="17">
        <v>1</v>
      </c>
      <c r="I2263" s="22">
        <f t="shared" si="50"/>
        <v>0.05</v>
      </c>
      <c r="J2263" s="15">
        <v>43</v>
      </c>
      <c r="K2263" s="17"/>
      <c r="L2263" s="17"/>
      <c r="M2263" s="17"/>
      <c r="N2263" s="17"/>
      <c r="O2263" s="17"/>
      <c r="P2263" s="17"/>
      <c r="Q2263" s="17"/>
      <c r="R2263" s="17"/>
      <c r="S2263" s="17"/>
      <c r="T2263" s="17"/>
      <c r="U2263" s="16">
        <v>25</v>
      </c>
      <c r="V2263" s="17"/>
      <c r="W2263" s="17"/>
      <c r="X2263" s="17"/>
      <c r="Y2263" s="17"/>
      <c r="Z2263" s="17"/>
      <c r="AA2263" s="17"/>
      <c r="AB2263" s="17"/>
      <c r="AC2263" s="22"/>
      <c r="AD2263" s="22"/>
      <c r="AE2263" s="22"/>
      <c r="AF2263" s="22"/>
      <c r="AG2263" s="22"/>
      <c r="AH2263" s="22"/>
      <c r="AI2263" s="22"/>
      <c r="AJ2263" s="22"/>
      <c r="AK2263" s="22"/>
      <c r="AL2263" s="22"/>
      <c r="AM2263" s="22"/>
      <c r="AN2263" s="22"/>
      <c r="AO2263" s="22"/>
      <c r="AP2263" s="22"/>
    </row>
    <row r="2264" spans="1:42" x14ac:dyDescent="0.25">
      <c r="A2264" s="18">
        <v>41613</v>
      </c>
      <c r="B2264" s="16">
        <v>1</v>
      </c>
      <c r="C2264" s="15" t="s">
        <v>0</v>
      </c>
      <c r="D2264" s="15" t="s">
        <v>13</v>
      </c>
      <c r="E2264" s="15" t="s">
        <v>39</v>
      </c>
      <c r="F2264" s="15" t="s">
        <v>110</v>
      </c>
      <c r="G2264" s="19" t="s">
        <v>40</v>
      </c>
      <c r="H2264" s="17">
        <v>1</v>
      </c>
      <c r="I2264" s="22">
        <f t="shared" si="50"/>
        <v>0.05</v>
      </c>
      <c r="J2264" s="15">
        <v>43</v>
      </c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6">
        <v>25</v>
      </c>
      <c r="V2264" s="17"/>
      <c r="W2264" s="17"/>
      <c r="X2264" s="17"/>
      <c r="Y2264" s="17"/>
      <c r="Z2264" s="17"/>
      <c r="AA2264" s="17"/>
      <c r="AB2264" s="17"/>
      <c r="AC2264" s="22"/>
      <c r="AD2264" s="22"/>
      <c r="AE2264" s="22"/>
      <c r="AF2264" s="22"/>
      <c r="AG2264" s="22"/>
      <c r="AH2264" s="22"/>
      <c r="AI2264" s="22"/>
      <c r="AJ2264" s="22"/>
      <c r="AK2264" s="22"/>
      <c r="AL2264" s="22"/>
      <c r="AM2264" s="22"/>
      <c r="AN2264" s="22"/>
      <c r="AO2264" s="22"/>
      <c r="AP2264" s="22"/>
    </row>
    <row r="2265" spans="1:42" x14ac:dyDescent="0.25">
      <c r="A2265" s="18">
        <v>41613</v>
      </c>
      <c r="B2265" s="16">
        <v>1</v>
      </c>
      <c r="C2265" s="15" t="s">
        <v>0</v>
      </c>
      <c r="D2265" s="15" t="s">
        <v>13</v>
      </c>
      <c r="E2265" s="15" t="s">
        <v>39</v>
      </c>
      <c r="F2265" s="15" t="s">
        <v>110</v>
      </c>
      <c r="G2265" s="19" t="s">
        <v>40</v>
      </c>
      <c r="H2265" s="17">
        <v>1</v>
      </c>
      <c r="I2265" s="22">
        <f t="shared" si="50"/>
        <v>0.05</v>
      </c>
      <c r="J2265" s="15">
        <v>43</v>
      </c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6">
        <v>25</v>
      </c>
      <c r="V2265" s="17"/>
      <c r="W2265" s="17"/>
      <c r="X2265" s="17"/>
      <c r="Y2265" s="17"/>
      <c r="Z2265" s="17"/>
      <c r="AA2265" s="17"/>
      <c r="AB2265" s="17"/>
      <c r="AC2265" s="22"/>
      <c r="AD2265" s="22"/>
      <c r="AE2265" s="22"/>
      <c r="AF2265" s="22"/>
      <c r="AG2265" s="22"/>
      <c r="AH2265" s="22"/>
      <c r="AI2265" s="22"/>
      <c r="AJ2265" s="22"/>
      <c r="AK2265" s="22"/>
      <c r="AL2265" s="22"/>
      <c r="AM2265" s="22"/>
      <c r="AN2265" s="22"/>
      <c r="AO2265" s="22"/>
      <c r="AP2265" s="22"/>
    </row>
    <row r="2266" spans="1:42" x14ac:dyDescent="0.25">
      <c r="A2266" s="18">
        <v>41613</v>
      </c>
      <c r="B2266" s="16">
        <v>1</v>
      </c>
      <c r="C2266" s="15" t="s">
        <v>0</v>
      </c>
      <c r="D2266" s="15" t="s">
        <v>13</v>
      </c>
      <c r="E2266" s="15" t="s">
        <v>39</v>
      </c>
      <c r="F2266" s="15" t="s">
        <v>110</v>
      </c>
      <c r="G2266" s="19" t="s">
        <v>40</v>
      </c>
      <c r="H2266" s="17">
        <v>1</v>
      </c>
      <c r="I2266" s="22">
        <f t="shared" si="50"/>
        <v>0.05</v>
      </c>
      <c r="J2266" s="15">
        <v>43</v>
      </c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6">
        <v>25</v>
      </c>
      <c r="V2266" s="17"/>
      <c r="W2266" s="17"/>
      <c r="X2266" s="17"/>
      <c r="Y2266" s="17"/>
      <c r="Z2266" s="17"/>
      <c r="AA2266" s="17"/>
      <c r="AB2266" s="17"/>
      <c r="AC2266" s="22"/>
      <c r="AD2266" s="22"/>
      <c r="AE2266" s="22"/>
      <c r="AF2266" s="22"/>
      <c r="AG2266" s="22"/>
      <c r="AH2266" s="22"/>
      <c r="AI2266" s="22"/>
      <c r="AJ2266" s="22"/>
      <c r="AK2266" s="22"/>
      <c r="AL2266" s="22"/>
      <c r="AM2266" s="22"/>
      <c r="AN2266" s="22"/>
      <c r="AO2266" s="22"/>
      <c r="AP2266" s="22"/>
    </row>
    <row r="2267" spans="1:42" x14ac:dyDescent="0.25">
      <c r="A2267" s="18">
        <v>41613</v>
      </c>
      <c r="B2267" s="16">
        <v>1</v>
      </c>
      <c r="C2267" s="15" t="s">
        <v>0</v>
      </c>
      <c r="D2267" s="15" t="s">
        <v>13</v>
      </c>
      <c r="E2267" s="15" t="s">
        <v>39</v>
      </c>
      <c r="F2267" s="15" t="s">
        <v>110</v>
      </c>
      <c r="G2267" s="19" t="s">
        <v>40</v>
      </c>
      <c r="H2267" s="17">
        <v>1</v>
      </c>
      <c r="I2267" s="22">
        <f t="shared" si="50"/>
        <v>0.05</v>
      </c>
      <c r="J2267" s="15">
        <v>43</v>
      </c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6">
        <v>25</v>
      </c>
      <c r="V2267" s="17"/>
      <c r="W2267" s="17"/>
      <c r="X2267" s="17"/>
      <c r="Y2267" s="17"/>
      <c r="Z2267" s="17"/>
      <c r="AA2267" s="17"/>
      <c r="AB2267" s="17"/>
      <c r="AC2267" s="22"/>
      <c r="AD2267" s="22"/>
      <c r="AE2267" s="22"/>
      <c r="AF2267" s="22"/>
      <c r="AG2267" s="22"/>
      <c r="AH2267" s="22"/>
      <c r="AI2267" s="22"/>
      <c r="AJ2267" s="22"/>
      <c r="AK2267" s="22"/>
      <c r="AL2267" s="22"/>
      <c r="AM2267" s="22"/>
      <c r="AN2267" s="22"/>
      <c r="AO2267" s="22"/>
      <c r="AP2267" s="22"/>
    </row>
    <row r="2268" spans="1:42" x14ac:dyDescent="0.25">
      <c r="A2268" s="18">
        <v>41613</v>
      </c>
      <c r="B2268" s="16">
        <v>1</v>
      </c>
      <c r="C2268" s="15" t="s">
        <v>0</v>
      </c>
      <c r="D2268" s="15" t="s">
        <v>13</v>
      </c>
      <c r="E2268" s="15" t="s">
        <v>39</v>
      </c>
      <c r="F2268" s="15" t="s">
        <v>110</v>
      </c>
      <c r="G2268" s="19" t="s">
        <v>40</v>
      </c>
      <c r="H2268" s="17">
        <v>1</v>
      </c>
      <c r="I2268" s="22">
        <f t="shared" si="50"/>
        <v>0.05</v>
      </c>
      <c r="J2268" s="15">
        <v>43</v>
      </c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6">
        <v>25</v>
      </c>
      <c r="V2268" s="17"/>
      <c r="W2268" s="17"/>
      <c r="X2268" s="17"/>
      <c r="Y2268" s="17"/>
      <c r="Z2268" s="17"/>
      <c r="AA2268" s="17"/>
      <c r="AB2268" s="17"/>
      <c r="AC2268" s="22"/>
      <c r="AD2268" s="22"/>
      <c r="AE2268" s="22"/>
      <c r="AF2268" s="22"/>
      <c r="AG2268" s="22"/>
      <c r="AH2268" s="22"/>
      <c r="AI2268" s="22"/>
      <c r="AJ2268" s="22"/>
      <c r="AK2268" s="22"/>
      <c r="AL2268" s="22"/>
      <c r="AM2268" s="22"/>
      <c r="AN2268" s="22"/>
      <c r="AO2268" s="22"/>
      <c r="AP2268" s="22"/>
    </row>
    <row r="2269" spans="1:42" x14ac:dyDescent="0.25">
      <c r="A2269" s="18">
        <v>41613</v>
      </c>
      <c r="B2269" s="16">
        <v>1</v>
      </c>
      <c r="C2269" s="15" t="s">
        <v>0</v>
      </c>
      <c r="D2269" s="15" t="s">
        <v>13</v>
      </c>
      <c r="E2269" s="15" t="s">
        <v>39</v>
      </c>
      <c r="F2269" s="15" t="s">
        <v>110</v>
      </c>
      <c r="G2269" s="19" t="s">
        <v>40</v>
      </c>
      <c r="H2269" s="17">
        <v>1</v>
      </c>
      <c r="I2269" s="22">
        <f t="shared" si="50"/>
        <v>0.05</v>
      </c>
      <c r="J2269" s="15">
        <v>43</v>
      </c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6">
        <v>25</v>
      </c>
      <c r="V2269" s="17"/>
      <c r="W2269" s="17"/>
      <c r="X2269" s="17"/>
      <c r="Y2269" s="17"/>
      <c r="Z2269" s="17"/>
      <c r="AA2269" s="17"/>
      <c r="AB2269" s="17"/>
      <c r="AC2269" s="22"/>
      <c r="AD2269" s="22"/>
      <c r="AE2269" s="22"/>
      <c r="AF2269" s="22"/>
      <c r="AG2269" s="22"/>
      <c r="AH2269" s="22"/>
      <c r="AI2269" s="22"/>
      <c r="AJ2269" s="22"/>
      <c r="AK2269" s="22"/>
      <c r="AL2269" s="22"/>
      <c r="AM2269" s="22"/>
      <c r="AN2269" s="22"/>
      <c r="AO2269" s="22"/>
      <c r="AP2269" s="22"/>
    </row>
    <row r="2270" spans="1:42" x14ac:dyDescent="0.25">
      <c r="A2270" s="18">
        <v>41613</v>
      </c>
      <c r="B2270" s="16">
        <v>1</v>
      </c>
      <c r="C2270" s="15" t="s">
        <v>0</v>
      </c>
      <c r="D2270" s="15" t="s">
        <v>13</v>
      </c>
      <c r="E2270" s="15" t="s">
        <v>39</v>
      </c>
      <c r="F2270" s="15" t="s">
        <v>110</v>
      </c>
      <c r="G2270" s="19" t="s">
        <v>40</v>
      </c>
      <c r="H2270" s="17">
        <v>1</v>
      </c>
      <c r="I2270" s="22">
        <f t="shared" si="50"/>
        <v>0.05</v>
      </c>
      <c r="J2270" s="15">
        <v>43</v>
      </c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6">
        <v>25</v>
      </c>
      <c r="V2270" s="17"/>
      <c r="W2270" s="17"/>
      <c r="X2270" s="17"/>
      <c r="Y2270" s="17"/>
      <c r="Z2270" s="17"/>
      <c r="AA2270" s="17"/>
      <c r="AB2270" s="17"/>
      <c r="AC2270" s="22"/>
      <c r="AD2270" s="22"/>
      <c r="AE2270" s="22"/>
      <c r="AF2270" s="22"/>
      <c r="AG2270" s="22"/>
      <c r="AH2270" s="22"/>
      <c r="AI2270" s="22"/>
      <c r="AJ2270" s="22"/>
      <c r="AK2270" s="22"/>
      <c r="AL2270" s="22"/>
      <c r="AM2270" s="22"/>
      <c r="AN2270" s="22"/>
      <c r="AO2270" s="22"/>
      <c r="AP2270" s="22"/>
    </row>
    <row r="2271" spans="1:42" x14ac:dyDescent="0.25">
      <c r="A2271" s="18">
        <v>41613</v>
      </c>
      <c r="B2271" s="16">
        <v>1</v>
      </c>
      <c r="C2271" s="15" t="s">
        <v>0</v>
      </c>
      <c r="D2271" s="15" t="s">
        <v>13</v>
      </c>
      <c r="E2271" s="15" t="s">
        <v>39</v>
      </c>
      <c r="F2271" s="15" t="s">
        <v>110</v>
      </c>
      <c r="G2271" s="19" t="s">
        <v>40</v>
      </c>
      <c r="H2271" s="17">
        <v>1</v>
      </c>
      <c r="I2271" s="22">
        <f t="shared" si="50"/>
        <v>0.05</v>
      </c>
      <c r="J2271" s="15">
        <v>43</v>
      </c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6">
        <v>25</v>
      </c>
      <c r="V2271" s="17"/>
      <c r="W2271" s="17"/>
      <c r="X2271" s="17"/>
      <c r="Y2271" s="17"/>
      <c r="Z2271" s="17">
        <f>Y2271*H2271</f>
        <v>0</v>
      </c>
      <c r="AA2271" s="17"/>
      <c r="AB2271" s="17"/>
      <c r="AC2271" s="22"/>
      <c r="AD2271" s="22"/>
      <c r="AE2271" s="22"/>
      <c r="AF2271" s="22"/>
      <c r="AG2271" s="22"/>
      <c r="AH2271" s="22"/>
      <c r="AI2271" s="22"/>
      <c r="AJ2271" s="22"/>
      <c r="AK2271" s="22"/>
      <c r="AL2271" s="22"/>
      <c r="AM2271" s="22"/>
      <c r="AN2271" s="22"/>
      <c r="AO2271" s="22"/>
      <c r="AP2271" s="22"/>
    </row>
    <row r="2272" spans="1:42" x14ac:dyDescent="0.25">
      <c r="A2272" s="18">
        <v>41613</v>
      </c>
      <c r="B2272" s="16">
        <v>1</v>
      </c>
      <c r="C2272" s="15" t="s">
        <v>0</v>
      </c>
      <c r="D2272" s="15" t="s">
        <v>13</v>
      </c>
      <c r="E2272" s="15" t="s">
        <v>39</v>
      </c>
      <c r="F2272" s="15" t="s">
        <v>110</v>
      </c>
      <c r="G2272" s="19" t="s">
        <v>40</v>
      </c>
      <c r="H2272" s="17">
        <v>1</v>
      </c>
      <c r="I2272" s="22">
        <f t="shared" si="50"/>
        <v>0.05</v>
      </c>
      <c r="J2272" s="15">
        <v>43</v>
      </c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6">
        <v>45</v>
      </c>
      <c r="V2272" s="17"/>
      <c r="W2272" s="17"/>
      <c r="X2272" s="17"/>
      <c r="Y2272" s="17"/>
      <c r="Z2272" s="17">
        <f>Y2272*H2272</f>
        <v>0</v>
      </c>
      <c r="AA2272" s="17"/>
      <c r="AB2272" s="17"/>
      <c r="AC2272" s="22"/>
      <c r="AD2272" s="22"/>
      <c r="AE2272" s="22"/>
      <c r="AF2272" s="22"/>
      <c r="AG2272" s="22"/>
      <c r="AH2272" s="22"/>
      <c r="AI2272" s="22"/>
      <c r="AJ2272" s="22"/>
      <c r="AK2272" s="22"/>
      <c r="AL2272" s="22"/>
      <c r="AM2272" s="22"/>
      <c r="AN2272" s="22"/>
      <c r="AO2272" s="22"/>
      <c r="AP2272" s="22"/>
    </row>
    <row r="2273" spans="1:42" x14ac:dyDescent="0.25">
      <c r="A2273" s="18">
        <v>41613</v>
      </c>
      <c r="B2273" s="16">
        <v>1</v>
      </c>
      <c r="C2273" s="15" t="s">
        <v>0</v>
      </c>
      <c r="D2273" s="15" t="s">
        <v>13</v>
      </c>
      <c r="E2273" s="15" t="s">
        <v>39</v>
      </c>
      <c r="F2273" s="15" t="s">
        <v>110</v>
      </c>
      <c r="G2273" s="19" t="s">
        <v>40</v>
      </c>
      <c r="H2273" s="17">
        <v>1</v>
      </c>
      <c r="I2273" s="22">
        <f t="shared" si="50"/>
        <v>0.05</v>
      </c>
      <c r="J2273" s="15">
        <v>43</v>
      </c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6">
        <v>50</v>
      </c>
      <c r="V2273" s="17"/>
      <c r="W2273" s="17"/>
      <c r="X2273" s="17"/>
      <c r="Y2273" s="17"/>
      <c r="Z2273" s="17">
        <f>Y2273*H2273</f>
        <v>0</v>
      </c>
      <c r="AA2273" s="17"/>
      <c r="AB2273" s="17"/>
      <c r="AC2273" s="22"/>
      <c r="AD2273" s="22"/>
      <c r="AE2273" s="22"/>
      <c r="AF2273" s="22"/>
      <c r="AG2273" s="22"/>
      <c r="AH2273" s="22"/>
      <c r="AI2273" s="22"/>
      <c r="AJ2273" s="22"/>
      <c r="AK2273" s="22"/>
      <c r="AL2273" s="22"/>
      <c r="AM2273" s="22"/>
      <c r="AN2273" s="22"/>
      <c r="AO2273" s="22"/>
      <c r="AP2273" s="22"/>
    </row>
    <row r="2274" spans="1:42" x14ac:dyDescent="0.25">
      <c r="A2274" s="18">
        <v>41613</v>
      </c>
      <c r="B2274" s="16">
        <v>1</v>
      </c>
      <c r="C2274" s="15" t="s">
        <v>0</v>
      </c>
      <c r="D2274" s="15" t="s">
        <v>13</v>
      </c>
      <c r="E2274" s="15" t="s">
        <v>39</v>
      </c>
      <c r="F2274" s="15" t="s">
        <v>110</v>
      </c>
      <c r="G2274" s="19" t="s">
        <v>40</v>
      </c>
      <c r="H2274" s="17">
        <v>1</v>
      </c>
      <c r="I2274" s="22">
        <f t="shared" si="50"/>
        <v>0.05</v>
      </c>
      <c r="J2274" s="15">
        <v>43</v>
      </c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6">
        <v>10</v>
      </c>
      <c r="V2274" s="17"/>
      <c r="W2274" s="17"/>
      <c r="X2274" s="17"/>
      <c r="Y2274" s="17"/>
      <c r="Z2274" s="17"/>
      <c r="AA2274" s="17"/>
      <c r="AB2274" s="17"/>
      <c r="AC2274" s="22"/>
      <c r="AD2274" s="22"/>
      <c r="AE2274" s="22"/>
      <c r="AF2274" s="22"/>
      <c r="AG2274" s="22"/>
      <c r="AH2274" s="22"/>
      <c r="AI2274" s="22"/>
      <c r="AJ2274" s="22"/>
      <c r="AK2274" s="22"/>
      <c r="AL2274" s="22"/>
      <c r="AM2274" s="22"/>
      <c r="AN2274" s="22"/>
      <c r="AO2274" s="22"/>
      <c r="AP2274" s="22"/>
    </row>
    <row r="2275" spans="1:42" x14ac:dyDescent="0.25">
      <c r="A2275" s="18">
        <v>41613</v>
      </c>
      <c r="B2275" s="16">
        <v>1</v>
      </c>
      <c r="C2275" s="15" t="s">
        <v>0</v>
      </c>
      <c r="D2275" s="15" t="s">
        <v>13</v>
      </c>
      <c r="E2275" s="15" t="s">
        <v>39</v>
      </c>
      <c r="F2275" s="15" t="s">
        <v>110</v>
      </c>
      <c r="G2275" s="19" t="s">
        <v>40</v>
      </c>
      <c r="H2275" s="17">
        <v>1</v>
      </c>
      <c r="I2275" s="22">
        <f t="shared" si="50"/>
        <v>0.05</v>
      </c>
      <c r="J2275" s="15">
        <v>43</v>
      </c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6">
        <v>10</v>
      </c>
      <c r="V2275" s="17"/>
      <c r="W2275" s="17"/>
      <c r="X2275" s="17"/>
      <c r="Y2275" s="17"/>
      <c r="Z2275" s="17"/>
      <c r="AA2275" s="17"/>
      <c r="AB2275" s="17"/>
      <c r="AC2275" s="22"/>
      <c r="AD2275" s="22"/>
      <c r="AE2275" s="22"/>
      <c r="AF2275" s="22"/>
      <c r="AG2275" s="22"/>
      <c r="AH2275" s="22"/>
      <c r="AI2275" s="22"/>
      <c r="AJ2275" s="22"/>
      <c r="AK2275" s="22"/>
      <c r="AL2275" s="22"/>
      <c r="AM2275" s="22"/>
      <c r="AN2275" s="22"/>
      <c r="AO2275" s="22"/>
      <c r="AP2275" s="22"/>
    </row>
    <row r="2276" spans="1:42" x14ac:dyDescent="0.25">
      <c r="A2276" s="18">
        <v>41613</v>
      </c>
      <c r="B2276" s="16">
        <v>1</v>
      </c>
      <c r="C2276" s="15" t="s">
        <v>0</v>
      </c>
      <c r="D2276" s="15" t="s">
        <v>13</v>
      </c>
      <c r="E2276" s="15" t="s">
        <v>39</v>
      </c>
      <c r="F2276" s="15" t="s">
        <v>110</v>
      </c>
      <c r="G2276" s="19" t="s">
        <v>40</v>
      </c>
      <c r="H2276" s="17">
        <v>1</v>
      </c>
      <c r="I2276" s="22">
        <f t="shared" si="50"/>
        <v>0.05</v>
      </c>
      <c r="J2276" s="15">
        <v>43</v>
      </c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6">
        <v>10</v>
      </c>
      <c r="V2276" s="17"/>
      <c r="W2276" s="17"/>
      <c r="X2276" s="17"/>
      <c r="Y2276" s="17"/>
      <c r="Z2276" s="17"/>
      <c r="AA2276" s="17"/>
      <c r="AB2276" s="17"/>
      <c r="AC2276" s="22"/>
      <c r="AD2276" s="22"/>
      <c r="AE2276" s="22"/>
      <c r="AF2276" s="22"/>
      <c r="AG2276" s="22"/>
      <c r="AH2276" s="22"/>
      <c r="AI2276" s="22"/>
      <c r="AJ2276" s="22"/>
      <c r="AK2276" s="22"/>
      <c r="AL2276" s="22"/>
      <c r="AM2276" s="22"/>
      <c r="AN2276" s="22"/>
      <c r="AO2276" s="22"/>
      <c r="AP2276" s="22"/>
    </row>
    <row r="2277" spans="1:42" x14ac:dyDescent="0.25">
      <c r="A2277" s="18">
        <v>41613</v>
      </c>
      <c r="B2277" s="16">
        <v>1</v>
      </c>
      <c r="C2277" s="15" t="s">
        <v>0</v>
      </c>
      <c r="D2277" s="15" t="s">
        <v>13</v>
      </c>
      <c r="E2277" s="15" t="s">
        <v>39</v>
      </c>
      <c r="F2277" s="15" t="s">
        <v>110</v>
      </c>
      <c r="G2277" s="19" t="s">
        <v>40</v>
      </c>
      <c r="H2277" s="17">
        <v>1</v>
      </c>
      <c r="I2277" s="22">
        <f t="shared" si="50"/>
        <v>0.05</v>
      </c>
      <c r="J2277" s="15">
        <v>43</v>
      </c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6">
        <v>10</v>
      </c>
      <c r="V2277" s="17"/>
      <c r="W2277" s="17"/>
      <c r="X2277" s="17"/>
      <c r="Y2277" s="17"/>
      <c r="Z2277" s="17"/>
      <c r="AA2277" s="17"/>
      <c r="AB2277" s="17"/>
      <c r="AC2277" s="22"/>
      <c r="AD2277" s="22"/>
      <c r="AE2277" s="22"/>
      <c r="AF2277" s="22"/>
      <c r="AG2277" s="22"/>
      <c r="AH2277" s="22"/>
      <c r="AI2277" s="22"/>
      <c r="AJ2277" s="22"/>
      <c r="AK2277" s="22"/>
      <c r="AL2277" s="22"/>
      <c r="AM2277" s="22"/>
      <c r="AN2277" s="22"/>
      <c r="AO2277" s="22"/>
      <c r="AP2277" s="22"/>
    </row>
    <row r="2278" spans="1:42" x14ac:dyDescent="0.25">
      <c r="A2278" s="18">
        <v>41613</v>
      </c>
      <c r="B2278" s="16">
        <v>1</v>
      </c>
      <c r="C2278" s="15" t="s">
        <v>0</v>
      </c>
      <c r="D2278" s="15" t="s">
        <v>13</v>
      </c>
      <c r="E2278" s="15" t="s">
        <v>39</v>
      </c>
      <c r="F2278" s="15" t="s">
        <v>110</v>
      </c>
      <c r="G2278" s="19" t="s">
        <v>40</v>
      </c>
      <c r="H2278" s="17">
        <v>1</v>
      </c>
      <c r="I2278" s="22">
        <f t="shared" si="50"/>
        <v>0.05</v>
      </c>
      <c r="J2278" s="15">
        <v>43</v>
      </c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6">
        <v>10</v>
      </c>
      <c r="V2278" s="17"/>
      <c r="W2278" s="17"/>
      <c r="X2278" s="17"/>
      <c r="Y2278" s="17"/>
      <c r="Z2278" s="17"/>
      <c r="AA2278" s="17"/>
      <c r="AB2278" s="17"/>
      <c r="AC2278" s="22"/>
      <c r="AD2278" s="22"/>
      <c r="AE2278" s="22"/>
      <c r="AF2278" s="22"/>
      <c r="AG2278" s="22"/>
      <c r="AH2278" s="22"/>
      <c r="AI2278" s="22"/>
      <c r="AJ2278" s="22"/>
      <c r="AK2278" s="22"/>
      <c r="AL2278" s="22"/>
      <c r="AM2278" s="22"/>
      <c r="AN2278" s="22"/>
      <c r="AO2278" s="22"/>
      <c r="AP2278" s="22"/>
    </row>
    <row r="2279" spans="1:42" x14ac:dyDescent="0.25">
      <c r="A2279" s="18">
        <v>41613</v>
      </c>
      <c r="B2279" s="16">
        <v>1</v>
      </c>
      <c r="C2279" s="15" t="s">
        <v>0</v>
      </c>
      <c r="D2279" s="15" t="s">
        <v>13</v>
      </c>
      <c r="E2279" s="15" t="s">
        <v>39</v>
      </c>
      <c r="F2279" s="15" t="s">
        <v>110</v>
      </c>
      <c r="G2279" s="19" t="s">
        <v>40</v>
      </c>
      <c r="H2279" s="17">
        <v>1</v>
      </c>
      <c r="I2279" s="22">
        <f t="shared" si="50"/>
        <v>0.05</v>
      </c>
      <c r="J2279" s="15">
        <v>43</v>
      </c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6">
        <v>10</v>
      </c>
      <c r="V2279" s="17"/>
      <c r="W2279" s="17"/>
      <c r="X2279" s="17"/>
      <c r="Y2279" s="17"/>
      <c r="Z2279" s="17"/>
      <c r="AA2279" s="17"/>
      <c r="AB2279" s="17"/>
      <c r="AC2279" s="22"/>
      <c r="AD2279" s="22"/>
      <c r="AE2279" s="22"/>
      <c r="AF2279" s="22"/>
      <c r="AG2279" s="22"/>
      <c r="AH2279" s="22"/>
      <c r="AI2279" s="22"/>
      <c r="AJ2279" s="22"/>
      <c r="AK2279" s="22"/>
      <c r="AL2279" s="22"/>
      <c r="AM2279" s="22"/>
      <c r="AN2279" s="22"/>
      <c r="AO2279" s="22"/>
      <c r="AP2279" s="22"/>
    </row>
    <row r="2280" spans="1:42" x14ac:dyDescent="0.25">
      <c r="A2280" s="18">
        <v>41613</v>
      </c>
      <c r="B2280" s="16">
        <v>1</v>
      </c>
      <c r="C2280" s="15" t="s">
        <v>0</v>
      </c>
      <c r="D2280" s="15" t="s">
        <v>13</v>
      </c>
      <c r="E2280" s="15" t="s">
        <v>39</v>
      </c>
      <c r="F2280" s="15" t="s">
        <v>110</v>
      </c>
      <c r="G2280" s="19" t="s">
        <v>40</v>
      </c>
      <c r="H2280" s="17">
        <v>1</v>
      </c>
      <c r="I2280" s="22">
        <f t="shared" si="50"/>
        <v>0.05</v>
      </c>
      <c r="J2280" s="15">
        <v>43</v>
      </c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6">
        <v>10</v>
      </c>
      <c r="V2280" s="17"/>
      <c r="W2280" s="17"/>
      <c r="X2280" s="17"/>
      <c r="Y2280" s="17"/>
      <c r="Z2280" s="17"/>
      <c r="AA2280" s="17"/>
      <c r="AB2280" s="17"/>
      <c r="AC2280" s="22"/>
      <c r="AD2280" s="22"/>
      <c r="AE2280" s="22"/>
      <c r="AF2280" s="22"/>
      <c r="AG2280" s="22"/>
      <c r="AH2280" s="22"/>
      <c r="AI2280" s="22"/>
      <c r="AJ2280" s="22"/>
      <c r="AK2280" s="22"/>
      <c r="AL2280" s="22"/>
      <c r="AM2280" s="22"/>
      <c r="AN2280" s="22"/>
      <c r="AO2280" s="22"/>
      <c r="AP2280" s="22"/>
    </row>
    <row r="2281" spans="1:42" x14ac:dyDescent="0.25">
      <c r="A2281" s="18">
        <v>41613</v>
      </c>
      <c r="B2281" s="16">
        <v>1</v>
      </c>
      <c r="C2281" s="15" t="s">
        <v>0</v>
      </c>
      <c r="D2281" s="15" t="s">
        <v>13</v>
      </c>
      <c r="E2281" s="15" t="s">
        <v>39</v>
      </c>
      <c r="F2281" s="15" t="s">
        <v>110</v>
      </c>
      <c r="G2281" s="19" t="s">
        <v>40</v>
      </c>
      <c r="H2281" s="17">
        <v>1</v>
      </c>
      <c r="I2281" s="22">
        <f t="shared" si="50"/>
        <v>0.05</v>
      </c>
      <c r="J2281" s="15">
        <v>43</v>
      </c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6">
        <v>10</v>
      </c>
      <c r="V2281" s="17"/>
      <c r="W2281" s="17"/>
      <c r="X2281" s="17"/>
      <c r="Y2281" s="17"/>
      <c r="Z2281" s="17"/>
      <c r="AA2281" s="17"/>
      <c r="AB2281" s="17"/>
      <c r="AC2281" s="22"/>
      <c r="AD2281" s="22"/>
      <c r="AE2281" s="22"/>
      <c r="AF2281" s="22"/>
      <c r="AG2281" s="22"/>
      <c r="AH2281" s="22"/>
      <c r="AI2281" s="22"/>
      <c r="AJ2281" s="22"/>
      <c r="AK2281" s="22"/>
      <c r="AL2281" s="22"/>
      <c r="AM2281" s="22"/>
      <c r="AN2281" s="22"/>
      <c r="AO2281" s="22"/>
      <c r="AP2281" s="22"/>
    </row>
    <row r="2282" spans="1:42" x14ac:dyDescent="0.25">
      <c r="A2282" s="18">
        <v>41613</v>
      </c>
      <c r="B2282" s="16">
        <v>1</v>
      </c>
      <c r="C2282" s="15" t="s">
        <v>0</v>
      </c>
      <c r="D2282" s="15" t="s">
        <v>13</v>
      </c>
      <c r="E2282" s="15" t="s">
        <v>39</v>
      </c>
      <c r="F2282" s="15" t="s">
        <v>110</v>
      </c>
      <c r="G2282" s="19" t="s">
        <v>40</v>
      </c>
      <c r="H2282" s="17">
        <v>1</v>
      </c>
      <c r="I2282" s="22">
        <f t="shared" si="50"/>
        <v>0.05</v>
      </c>
      <c r="J2282" s="15">
        <v>43</v>
      </c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6">
        <v>10</v>
      </c>
      <c r="V2282" s="17"/>
      <c r="W2282" s="17"/>
      <c r="X2282" s="17"/>
      <c r="Y2282" s="17"/>
      <c r="Z2282" s="17">
        <f>Y2282*H2282</f>
        <v>0</v>
      </c>
      <c r="AA2282" s="17"/>
      <c r="AB2282" s="17"/>
      <c r="AC2282" s="22"/>
      <c r="AD2282" s="22"/>
      <c r="AE2282" s="22"/>
      <c r="AF2282" s="22"/>
      <c r="AG2282" s="22"/>
      <c r="AH2282" s="22"/>
      <c r="AI2282" s="22"/>
      <c r="AJ2282" s="22"/>
      <c r="AK2282" s="22"/>
      <c r="AL2282" s="22"/>
      <c r="AM2282" s="22"/>
      <c r="AN2282" s="22"/>
      <c r="AO2282" s="22"/>
      <c r="AP2282" s="22"/>
    </row>
    <row r="2283" spans="1:42" x14ac:dyDescent="0.25">
      <c r="A2283" s="18">
        <v>41613</v>
      </c>
      <c r="B2283" s="16">
        <v>1</v>
      </c>
      <c r="C2283" s="15" t="s">
        <v>0</v>
      </c>
      <c r="D2283" s="15" t="s">
        <v>13</v>
      </c>
      <c r="E2283" s="15" t="s">
        <v>39</v>
      </c>
      <c r="F2283" s="15" t="s">
        <v>110</v>
      </c>
      <c r="G2283" s="19" t="s">
        <v>40</v>
      </c>
      <c r="H2283" s="17">
        <v>1</v>
      </c>
      <c r="I2283" s="22">
        <f t="shared" si="50"/>
        <v>0.05</v>
      </c>
      <c r="J2283" s="15">
        <v>43</v>
      </c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6">
        <v>5</v>
      </c>
      <c r="V2283" s="17"/>
      <c r="W2283" s="17"/>
      <c r="X2283" s="17"/>
      <c r="Y2283" s="17"/>
      <c r="Z2283" s="17">
        <f>Y2283*H2283</f>
        <v>0</v>
      </c>
      <c r="AA2283" s="17"/>
      <c r="AB2283" s="17"/>
      <c r="AC2283" s="22"/>
      <c r="AD2283" s="22"/>
      <c r="AE2283" s="22"/>
      <c r="AF2283" s="22"/>
      <c r="AG2283" s="22"/>
      <c r="AH2283" s="22"/>
      <c r="AI2283" s="22"/>
      <c r="AJ2283" s="22"/>
      <c r="AK2283" s="22"/>
      <c r="AL2283" s="22"/>
      <c r="AM2283" s="22"/>
      <c r="AN2283" s="22"/>
      <c r="AO2283" s="22"/>
      <c r="AP2283" s="22"/>
    </row>
    <row r="2284" spans="1:42" x14ac:dyDescent="0.25">
      <c r="A2284" s="18">
        <v>41613</v>
      </c>
      <c r="B2284" s="16">
        <v>1</v>
      </c>
      <c r="C2284" s="15" t="s">
        <v>0</v>
      </c>
      <c r="D2284" s="15" t="s">
        <v>13</v>
      </c>
      <c r="E2284" s="15" t="s">
        <v>39</v>
      </c>
      <c r="F2284" s="15" t="s">
        <v>110</v>
      </c>
      <c r="G2284" s="19" t="s">
        <v>71</v>
      </c>
      <c r="H2284" s="17">
        <v>1</v>
      </c>
      <c r="I2284" s="22">
        <f t="shared" si="50"/>
        <v>0.05</v>
      </c>
      <c r="J2284" s="15">
        <v>43</v>
      </c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6">
        <v>45</v>
      </c>
      <c r="V2284" s="17"/>
      <c r="W2284" s="17"/>
      <c r="X2284" s="17"/>
      <c r="Y2284" s="17"/>
      <c r="Z2284" s="17"/>
      <c r="AA2284" s="17"/>
      <c r="AB2284" s="17"/>
      <c r="AC2284" s="22"/>
      <c r="AD2284" s="22"/>
      <c r="AE2284" s="22"/>
      <c r="AF2284" s="22"/>
      <c r="AG2284" s="22"/>
      <c r="AH2284" s="22"/>
      <c r="AI2284" s="22"/>
      <c r="AJ2284" s="22"/>
      <c r="AK2284" s="22"/>
      <c r="AL2284" s="22"/>
      <c r="AM2284" s="22"/>
      <c r="AN2284" s="22"/>
      <c r="AO2284" s="22"/>
      <c r="AP2284" s="22"/>
    </row>
    <row r="2285" spans="1:42" x14ac:dyDescent="0.25">
      <c r="A2285" s="18">
        <v>41613</v>
      </c>
      <c r="B2285" s="16">
        <v>1</v>
      </c>
      <c r="C2285" s="15" t="s">
        <v>0</v>
      </c>
      <c r="D2285" s="15" t="s">
        <v>13</v>
      </c>
      <c r="E2285" s="15" t="s">
        <v>39</v>
      </c>
      <c r="F2285" s="15" t="s">
        <v>110</v>
      </c>
      <c r="G2285" s="19" t="s">
        <v>71</v>
      </c>
      <c r="H2285" s="17">
        <v>1</v>
      </c>
      <c r="I2285" s="22">
        <f t="shared" si="50"/>
        <v>0.05</v>
      </c>
      <c r="J2285" s="15">
        <v>43</v>
      </c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6">
        <v>45</v>
      </c>
      <c r="V2285" s="17"/>
      <c r="W2285" s="17"/>
      <c r="X2285" s="17"/>
      <c r="Y2285" s="17"/>
      <c r="Z2285" s="17"/>
      <c r="AA2285" s="17"/>
      <c r="AB2285" s="17"/>
      <c r="AC2285" s="22"/>
      <c r="AD2285" s="22"/>
      <c r="AE2285" s="22"/>
      <c r="AF2285" s="22"/>
      <c r="AG2285" s="22"/>
      <c r="AH2285" s="22"/>
      <c r="AI2285" s="22"/>
      <c r="AJ2285" s="22"/>
      <c r="AK2285" s="22"/>
      <c r="AL2285" s="22"/>
      <c r="AM2285" s="22"/>
      <c r="AN2285" s="22"/>
      <c r="AO2285" s="22"/>
      <c r="AP2285" s="22"/>
    </row>
    <row r="2286" spans="1:42" x14ac:dyDescent="0.25">
      <c r="A2286" s="18">
        <v>41613</v>
      </c>
      <c r="B2286" s="16">
        <v>1</v>
      </c>
      <c r="C2286" s="15" t="s">
        <v>0</v>
      </c>
      <c r="D2286" s="15" t="s">
        <v>13</v>
      </c>
      <c r="E2286" s="15" t="s">
        <v>39</v>
      </c>
      <c r="F2286" s="15" t="s">
        <v>110</v>
      </c>
      <c r="G2286" s="19" t="s">
        <v>71</v>
      </c>
      <c r="H2286" s="17">
        <v>1</v>
      </c>
      <c r="I2286" s="22">
        <f t="shared" si="50"/>
        <v>0.05</v>
      </c>
      <c r="J2286" s="15">
        <v>43</v>
      </c>
      <c r="K2286" s="17"/>
      <c r="L2286" s="17"/>
      <c r="M2286" s="17"/>
      <c r="N2286" s="17"/>
      <c r="O2286" s="17"/>
      <c r="P2286" s="17"/>
      <c r="Q2286" s="17"/>
      <c r="R2286" s="17"/>
      <c r="S2286" s="17"/>
      <c r="T2286" s="17"/>
      <c r="U2286" s="16">
        <v>45</v>
      </c>
      <c r="V2286" s="17"/>
      <c r="W2286" s="17"/>
      <c r="X2286" s="17"/>
      <c r="Y2286" s="17"/>
      <c r="Z2286" s="17">
        <f>Y2286*H2286</f>
        <v>0</v>
      </c>
      <c r="AA2286" s="17"/>
      <c r="AB2286" s="17"/>
      <c r="AC2286" s="22"/>
      <c r="AD2286" s="22"/>
      <c r="AE2286" s="22"/>
      <c r="AF2286" s="22"/>
      <c r="AG2286" s="22"/>
      <c r="AH2286" s="22"/>
      <c r="AI2286" s="22"/>
      <c r="AJ2286" s="22"/>
      <c r="AK2286" s="22"/>
      <c r="AL2286" s="22"/>
      <c r="AM2286" s="22"/>
      <c r="AN2286" s="22"/>
      <c r="AO2286" s="22"/>
      <c r="AP2286" s="22"/>
    </row>
    <row r="2287" spans="1:42" x14ac:dyDescent="0.25">
      <c r="A2287" s="18">
        <v>41613</v>
      </c>
      <c r="B2287" s="16">
        <v>1</v>
      </c>
      <c r="C2287" s="15" t="s">
        <v>0</v>
      </c>
      <c r="D2287" s="15" t="s">
        <v>13</v>
      </c>
      <c r="E2287" s="15" t="s">
        <v>39</v>
      </c>
      <c r="F2287" s="15" t="s">
        <v>110</v>
      </c>
      <c r="G2287" s="19" t="s">
        <v>71</v>
      </c>
      <c r="H2287" s="17">
        <v>1</v>
      </c>
      <c r="I2287" s="22">
        <f t="shared" si="50"/>
        <v>0.05</v>
      </c>
      <c r="J2287" s="15">
        <v>43</v>
      </c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6">
        <v>15</v>
      </c>
      <c r="V2287" s="17"/>
      <c r="W2287" s="17"/>
      <c r="X2287" s="17"/>
      <c r="Y2287" s="17"/>
      <c r="Z2287" s="17"/>
      <c r="AA2287" s="17"/>
      <c r="AB2287" s="17"/>
      <c r="AC2287" s="22"/>
      <c r="AD2287" s="22"/>
      <c r="AE2287" s="22"/>
      <c r="AF2287" s="22"/>
      <c r="AG2287" s="22"/>
      <c r="AH2287" s="22"/>
      <c r="AI2287" s="22"/>
      <c r="AJ2287" s="22"/>
      <c r="AK2287" s="22"/>
      <c r="AL2287" s="22"/>
      <c r="AM2287" s="22"/>
      <c r="AN2287" s="22"/>
      <c r="AO2287" s="22"/>
      <c r="AP2287" s="22"/>
    </row>
    <row r="2288" spans="1:42" x14ac:dyDescent="0.25">
      <c r="A2288" s="18">
        <v>41613</v>
      </c>
      <c r="B2288" s="16">
        <v>1</v>
      </c>
      <c r="C2288" s="15" t="s">
        <v>0</v>
      </c>
      <c r="D2288" s="15" t="s">
        <v>13</v>
      </c>
      <c r="E2288" s="15" t="s">
        <v>39</v>
      </c>
      <c r="F2288" s="15" t="s">
        <v>110</v>
      </c>
      <c r="G2288" s="19" t="s">
        <v>71</v>
      </c>
      <c r="H2288" s="17">
        <v>1</v>
      </c>
      <c r="I2288" s="22">
        <f t="shared" si="50"/>
        <v>0.05</v>
      </c>
      <c r="J2288" s="15">
        <v>43</v>
      </c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6">
        <v>15</v>
      </c>
      <c r="V2288" s="17"/>
      <c r="W2288" s="17"/>
      <c r="X2288" s="17"/>
      <c r="Y2288" s="17"/>
      <c r="Z2288" s="17"/>
      <c r="AA2288" s="17"/>
      <c r="AB2288" s="17"/>
      <c r="AC2288" s="22"/>
      <c r="AD2288" s="22"/>
      <c r="AE2288" s="22"/>
      <c r="AF2288" s="22"/>
      <c r="AG2288" s="22"/>
      <c r="AH2288" s="22"/>
      <c r="AI2288" s="22"/>
      <c r="AJ2288" s="22"/>
      <c r="AK2288" s="22"/>
      <c r="AL2288" s="22"/>
      <c r="AM2288" s="22"/>
      <c r="AN2288" s="22"/>
      <c r="AO2288" s="22"/>
      <c r="AP2288" s="22"/>
    </row>
    <row r="2289" spans="1:42" x14ac:dyDescent="0.25">
      <c r="A2289" s="18">
        <v>41613</v>
      </c>
      <c r="B2289" s="16">
        <v>1</v>
      </c>
      <c r="C2289" s="15" t="s">
        <v>0</v>
      </c>
      <c r="D2289" s="15" t="s">
        <v>13</v>
      </c>
      <c r="E2289" s="15" t="s">
        <v>39</v>
      </c>
      <c r="F2289" s="15" t="s">
        <v>110</v>
      </c>
      <c r="G2289" s="19" t="s">
        <v>71</v>
      </c>
      <c r="H2289" s="17">
        <v>1</v>
      </c>
      <c r="I2289" s="22">
        <f t="shared" si="50"/>
        <v>0.05</v>
      </c>
      <c r="J2289" s="15">
        <v>43</v>
      </c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6">
        <v>15</v>
      </c>
      <c r="V2289" s="17"/>
      <c r="W2289" s="17"/>
      <c r="X2289" s="17"/>
      <c r="Y2289" s="17"/>
      <c r="Z2289" s="17"/>
      <c r="AA2289" s="17"/>
      <c r="AB2289" s="17"/>
      <c r="AC2289" s="22"/>
      <c r="AD2289" s="22"/>
      <c r="AE2289" s="22"/>
      <c r="AF2289" s="22"/>
      <c r="AG2289" s="22"/>
      <c r="AH2289" s="22"/>
      <c r="AI2289" s="22"/>
      <c r="AJ2289" s="22"/>
      <c r="AK2289" s="22"/>
      <c r="AL2289" s="22"/>
      <c r="AM2289" s="22"/>
      <c r="AN2289" s="22"/>
      <c r="AO2289" s="22"/>
      <c r="AP2289" s="22"/>
    </row>
    <row r="2290" spans="1:42" x14ac:dyDescent="0.25">
      <c r="A2290" s="18">
        <v>41613</v>
      </c>
      <c r="B2290" s="16">
        <v>1</v>
      </c>
      <c r="C2290" s="15" t="s">
        <v>0</v>
      </c>
      <c r="D2290" s="15" t="s">
        <v>13</v>
      </c>
      <c r="E2290" s="15" t="s">
        <v>39</v>
      </c>
      <c r="F2290" s="15" t="s">
        <v>110</v>
      </c>
      <c r="G2290" s="19" t="s">
        <v>71</v>
      </c>
      <c r="H2290" s="17">
        <v>1</v>
      </c>
      <c r="I2290" s="22">
        <f t="shared" si="50"/>
        <v>0.05</v>
      </c>
      <c r="J2290" s="15">
        <v>43</v>
      </c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6">
        <v>15</v>
      </c>
      <c r="V2290" s="17"/>
      <c r="W2290" s="17"/>
      <c r="X2290" s="17"/>
      <c r="Y2290" s="17"/>
      <c r="Z2290" s="17">
        <f>Y2290*H2290</f>
        <v>0</v>
      </c>
      <c r="AA2290" s="17"/>
      <c r="AB2290" s="17"/>
      <c r="AC2290" s="22"/>
      <c r="AD2290" s="22"/>
      <c r="AE2290" s="22"/>
      <c r="AF2290" s="22"/>
      <c r="AG2290" s="22"/>
      <c r="AH2290" s="22"/>
      <c r="AI2290" s="22"/>
      <c r="AJ2290" s="22"/>
      <c r="AK2290" s="22"/>
      <c r="AL2290" s="22"/>
      <c r="AM2290" s="22"/>
      <c r="AN2290" s="22"/>
      <c r="AO2290" s="22"/>
      <c r="AP2290" s="22"/>
    </row>
    <row r="2291" spans="1:42" x14ac:dyDescent="0.25">
      <c r="A2291" s="18">
        <v>41613</v>
      </c>
      <c r="B2291" s="16">
        <v>1</v>
      </c>
      <c r="C2291" s="15" t="s">
        <v>0</v>
      </c>
      <c r="D2291" s="15" t="s">
        <v>13</v>
      </c>
      <c r="E2291" s="15" t="s">
        <v>39</v>
      </c>
      <c r="F2291" s="15" t="s">
        <v>110</v>
      </c>
      <c r="G2291" s="19" t="s">
        <v>71</v>
      </c>
      <c r="H2291" s="17">
        <v>1</v>
      </c>
      <c r="I2291" s="22">
        <f t="shared" si="50"/>
        <v>0.05</v>
      </c>
      <c r="J2291" s="15">
        <v>43</v>
      </c>
      <c r="K2291" s="17"/>
      <c r="L2291" s="17"/>
      <c r="M2291" s="17"/>
      <c r="N2291" s="17"/>
      <c r="O2291" s="17"/>
      <c r="P2291" s="17"/>
      <c r="Q2291" s="17"/>
      <c r="R2291" s="17"/>
      <c r="S2291" s="17"/>
      <c r="T2291" s="17"/>
      <c r="U2291" s="16">
        <v>55</v>
      </c>
      <c r="V2291" s="17"/>
      <c r="W2291" s="17"/>
      <c r="X2291" s="17"/>
      <c r="Y2291" s="17"/>
      <c r="Z2291" s="17">
        <f>Y2291*H2291</f>
        <v>0</v>
      </c>
      <c r="AA2291" s="17"/>
      <c r="AB2291" s="17"/>
      <c r="AC2291" s="22"/>
      <c r="AD2291" s="22"/>
      <c r="AE2291" s="22"/>
      <c r="AF2291" s="22"/>
      <c r="AG2291" s="22"/>
      <c r="AH2291" s="22"/>
      <c r="AI2291" s="22"/>
      <c r="AJ2291" s="22"/>
      <c r="AK2291" s="22"/>
      <c r="AL2291" s="22"/>
      <c r="AM2291" s="22"/>
      <c r="AN2291" s="22"/>
      <c r="AO2291" s="22"/>
      <c r="AP2291" s="22"/>
    </row>
    <row r="2292" spans="1:42" x14ac:dyDescent="0.25">
      <c r="A2292" s="18">
        <v>41613</v>
      </c>
      <c r="B2292" s="16">
        <v>1</v>
      </c>
      <c r="C2292" s="15" t="s">
        <v>0</v>
      </c>
      <c r="D2292" s="15" t="s">
        <v>13</v>
      </c>
      <c r="E2292" s="15" t="s">
        <v>39</v>
      </c>
      <c r="F2292" s="15" t="s">
        <v>110</v>
      </c>
      <c r="G2292" s="19" t="s">
        <v>71</v>
      </c>
      <c r="H2292" s="17">
        <v>1</v>
      </c>
      <c r="I2292" s="22">
        <f t="shared" si="50"/>
        <v>0.05</v>
      </c>
      <c r="J2292" s="15">
        <v>43</v>
      </c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6">
        <v>25</v>
      </c>
      <c r="V2292" s="17"/>
      <c r="W2292" s="17"/>
      <c r="X2292" s="17"/>
      <c r="Y2292" s="17"/>
      <c r="Z2292" s="17"/>
      <c r="AA2292" s="17"/>
      <c r="AB2292" s="17"/>
      <c r="AC2292" s="22"/>
      <c r="AD2292" s="22"/>
      <c r="AE2292" s="22"/>
      <c r="AF2292" s="22"/>
      <c r="AG2292" s="22"/>
      <c r="AH2292" s="22"/>
      <c r="AI2292" s="22"/>
      <c r="AJ2292" s="22"/>
      <c r="AK2292" s="22"/>
      <c r="AL2292" s="22"/>
      <c r="AM2292" s="22"/>
      <c r="AN2292" s="22"/>
      <c r="AO2292" s="22"/>
      <c r="AP2292" s="22"/>
    </row>
    <row r="2293" spans="1:42" x14ac:dyDescent="0.25">
      <c r="A2293" s="18">
        <v>41613</v>
      </c>
      <c r="B2293" s="16">
        <v>1</v>
      </c>
      <c r="C2293" s="15" t="s">
        <v>0</v>
      </c>
      <c r="D2293" s="15" t="s">
        <v>13</v>
      </c>
      <c r="E2293" s="15" t="s">
        <v>39</v>
      </c>
      <c r="F2293" s="15" t="s">
        <v>110</v>
      </c>
      <c r="G2293" s="19" t="s">
        <v>71</v>
      </c>
      <c r="H2293" s="17">
        <v>1</v>
      </c>
      <c r="I2293" s="22">
        <f t="shared" si="50"/>
        <v>0.05</v>
      </c>
      <c r="J2293" s="15">
        <v>43</v>
      </c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6">
        <v>25</v>
      </c>
      <c r="V2293" s="17"/>
      <c r="W2293" s="17"/>
      <c r="X2293" s="17"/>
      <c r="Y2293" s="17"/>
      <c r="Z2293" s="17"/>
      <c r="AA2293" s="17"/>
      <c r="AB2293" s="17"/>
      <c r="AC2293" s="22"/>
      <c r="AD2293" s="22"/>
      <c r="AE2293" s="22"/>
      <c r="AF2293" s="22"/>
      <c r="AG2293" s="22"/>
      <c r="AH2293" s="22"/>
      <c r="AI2293" s="22"/>
      <c r="AJ2293" s="22"/>
      <c r="AK2293" s="22"/>
      <c r="AL2293" s="22"/>
      <c r="AM2293" s="22"/>
      <c r="AN2293" s="22"/>
      <c r="AO2293" s="22"/>
      <c r="AP2293" s="22"/>
    </row>
    <row r="2294" spans="1:42" x14ac:dyDescent="0.25">
      <c r="A2294" s="18">
        <v>41613</v>
      </c>
      <c r="B2294" s="16">
        <v>1</v>
      </c>
      <c r="C2294" s="15" t="s">
        <v>0</v>
      </c>
      <c r="D2294" s="15" t="s">
        <v>13</v>
      </c>
      <c r="E2294" s="15" t="s">
        <v>39</v>
      </c>
      <c r="F2294" s="15" t="s">
        <v>110</v>
      </c>
      <c r="G2294" s="19" t="s">
        <v>71</v>
      </c>
      <c r="H2294" s="17">
        <v>1</v>
      </c>
      <c r="I2294" s="22">
        <f t="shared" si="50"/>
        <v>0.05</v>
      </c>
      <c r="J2294" s="15">
        <v>43</v>
      </c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6">
        <v>25</v>
      </c>
      <c r="V2294" s="17"/>
      <c r="W2294" s="17"/>
      <c r="X2294" s="17"/>
      <c r="Y2294" s="17"/>
      <c r="Z2294" s="17"/>
      <c r="AA2294" s="17"/>
      <c r="AB2294" s="17"/>
      <c r="AC2294" s="22"/>
      <c r="AD2294" s="22"/>
      <c r="AE2294" s="22"/>
      <c r="AF2294" s="22"/>
      <c r="AG2294" s="22"/>
      <c r="AH2294" s="22"/>
      <c r="AI2294" s="22"/>
      <c r="AJ2294" s="22"/>
      <c r="AK2294" s="22"/>
      <c r="AL2294" s="22"/>
      <c r="AM2294" s="22"/>
      <c r="AN2294" s="22"/>
      <c r="AO2294" s="22"/>
      <c r="AP2294" s="22"/>
    </row>
    <row r="2295" spans="1:42" x14ac:dyDescent="0.25">
      <c r="A2295" s="18">
        <v>41613</v>
      </c>
      <c r="B2295" s="16">
        <v>1</v>
      </c>
      <c r="C2295" s="15" t="s">
        <v>0</v>
      </c>
      <c r="D2295" s="15" t="s">
        <v>13</v>
      </c>
      <c r="E2295" s="15" t="s">
        <v>39</v>
      </c>
      <c r="F2295" s="15" t="s">
        <v>110</v>
      </c>
      <c r="G2295" s="19" t="s">
        <v>71</v>
      </c>
      <c r="H2295" s="17">
        <v>1</v>
      </c>
      <c r="I2295" s="22">
        <f t="shared" si="50"/>
        <v>0.05</v>
      </c>
      <c r="J2295" s="15">
        <v>43</v>
      </c>
      <c r="K2295" s="17"/>
      <c r="L2295" s="17"/>
      <c r="M2295" s="17"/>
      <c r="N2295" s="17"/>
      <c r="O2295" s="17"/>
      <c r="P2295" s="17"/>
      <c r="Q2295" s="17"/>
      <c r="R2295" s="17"/>
      <c r="S2295" s="17"/>
      <c r="T2295" s="17"/>
      <c r="U2295" s="16">
        <v>25</v>
      </c>
      <c r="V2295" s="17"/>
      <c r="W2295" s="17"/>
      <c r="X2295" s="17"/>
      <c r="Y2295" s="17"/>
      <c r="Z2295" s="17"/>
      <c r="AA2295" s="17"/>
      <c r="AB2295" s="17"/>
      <c r="AC2295" s="22"/>
      <c r="AD2295" s="22"/>
      <c r="AE2295" s="22"/>
      <c r="AF2295" s="22"/>
      <c r="AG2295" s="22"/>
      <c r="AH2295" s="22"/>
      <c r="AI2295" s="22"/>
      <c r="AJ2295" s="22"/>
      <c r="AK2295" s="22"/>
      <c r="AL2295" s="22"/>
      <c r="AM2295" s="22"/>
      <c r="AN2295" s="22"/>
      <c r="AO2295" s="22"/>
      <c r="AP2295" s="22"/>
    </row>
    <row r="2296" spans="1:42" x14ac:dyDescent="0.25">
      <c r="A2296" s="18">
        <v>41613</v>
      </c>
      <c r="B2296" s="16">
        <v>1</v>
      </c>
      <c r="C2296" s="15" t="s">
        <v>0</v>
      </c>
      <c r="D2296" s="15" t="s">
        <v>13</v>
      </c>
      <c r="E2296" s="15" t="s">
        <v>39</v>
      </c>
      <c r="F2296" s="15" t="s">
        <v>110</v>
      </c>
      <c r="G2296" s="19" t="s">
        <v>71</v>
      </c>
      <c r="H2296" s="17">
        <v>1</v>
      </c>
      <c r="I2296" s="22">
        <f t="shared" si="50"/>
        <v>0.05</v>
      </c>
      <c r="J2296" s="15">
        <v>43</v>
      </c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6">
        <v>25</v>
      </c>
      <c r="V2296" s="17"/>
      <c r="W2296" s="17"/>
      <c r="X2296" s="17"/>
      <c r="Y2296" s="17"/>
      <c r="Z2296" s="17">
        <f>Y2296*H2296</f>
        <v>0</v>
      </c>
      <c r="AA2296" s="17"/>
      <c r="AB2296" s="17"/>
      <c r="AC2296" s="22"/>
      <c r="AD2296" s="22"/>
      <c r="AE2296" s="22"/>
      <c r="AF2296" s="22"/>
      <c r="AG2296" s="22"/>
      <c r="AH2296" s="22"/>
      <c r="AI2296" s="22"/>
      <c r="AJ2296" s="22"/>
      <c r="AK2296" s="22"/>
      <c r="AL2296" s="22"/>
      <c r="AM2296" s="22"/>
      <c r="AN2296" s="22"/>
      <c r="AO2296" s="22"/>
      <c r="AP2296" s="22"/>
    </row>
    <row r="2297" spans="1:42" x14ac:dyDescent="0.25">
      <c r="A2297" s="18">
        <v>41613</v>
      </c>
      <c r="B2297" s="16">
        <v>1</v>
      </c>
      <c r="C2297" s="15" t="s">
        <v>0</v>
      </c>
      <c r="D2297" s="15" t="s">
        <v>13</v>
      </c>
      <c r="E2297" s="15" t="s">
        <v>39</v>
      </c>
      <c r="F2297" s="15" t="s">
        <v>110</v>
      </c>
      <c r="G2297" s="19" t="s">
        <v>71</v>
      </c>
      <c r="H2297" s="17">
        <v>1</v>
      </c>
      <c r="I2297" s="22">
        <f t="shared" si="50"/>
        <v>0.05</v>
      </c>
      <c r="J2297" s="15">
        <v>43</v>
      </c>
      <c r="K2297" s="17"/>
      <c r="L2297" s="17"/>
      <c r="M2297" s="17"/>
      <c r="N2297" s="17"/>
      <c r="O2297" s="17"/>
      <c r="P2297" s="17"/>
      <c r="Q2297" s="17"/>
      <c r="R2297" s="17"/>
      <c r="S2297" s="17"/>
      <c r="T2297" s="16"/>
      <c r="U2297" s="17">
        <v>75</v>
      </c>
      <c r="V2297" s="17"/>
      <c r="W2297" s="17"/>
      <c r="X2297" s="17"/>
      <c r="Y2297" s="17"/>
      <c r="Z2297" s="17">
        <f>Y2297*H2297</f>
        <v>0</v>
      </c>
      <c r="AA2297" s="17"/>
      <c r="AB2297" s="17"/>
      <c r="AC2297" s="22"/>
      <c r="AD2297" s="22"/>
      <c r="AE2297" s="22"/>
      <c r="AF2297" s="22"/>
      <c r="AG2297" s="22"/>
      <c r="AH2297" s="22"/>
      <c r="AI2297" s="22"/>
      <c r="AJ2297" s="22"/>
      <c r="AK2297" s="22"/>
      <c r="AL2297" s="22"/>
      <c r="AM2297" s="22"/>
      <c r="AN2297" s="22"/>
      <c r="AO2297" s="22"/>
      <c r="AP2297" s="22"/>
    </row>
    <row r="2298" spans="1:42" x14ac:dyDescent="0.25">
      <c r="A2298" s="18">
        <v>41613</v>
      </c>
      <c r="B2298" s="16">
        <v>1</v>
      </c>
      <c r="C2298" s="15" t="s">
        <v>0</v>
      </c>
      <c r="D2298" s="15" t="s">
        <v>13</v>
      </c>
      <c r="E2298" s="15" t="s">
        <v>39</v>
      </c>
      <c r="F2298" s="15" t="s">
        <v>110</v>
      </c>
      <c r="G2298" s="19" t="s">
        <v>71</v>
      </c>
      <c r="H2298" s="17">
        <v>1</v>
      </c>
      <c r="I2298" s="22">
        <f t="shared" si="50"/>
        <v>0.05</v>
      </c>
      <c r="J2298" s="15">
        <v>43</v>
      </c>
      <c r="K2298" s="17"/>
      <c r="L2298" s="17"/>
      <c r="M2298" s="17"/>
      <c r="N2298" s="17"/>
      <c r="O2298" s="17"/>
      <c r="P2298" s="17"/>
      <c r="Q2298" s="17"/>
      <c r="R2298" s="17"/>
      <c r="S2298" s="17"/>
      <c r="T2298" s="16"/>
      <c r="U2298" s="17">
        <v>35</v>
      </c>
      <c r="V2298" s="17"/>
      <c r="W2298" s="17"/>
      <c r="X2298" s="17"/>
      <c r="Y2298" s="17"/>
      <c r="Z2298" s="17"/>
      <c r="AA2298" s="17"/>
      <c r="AB2298" s="17"/>
      <c r="AC2298" s="22"/>
      <c r="AD2298" s="22"/>
      <c r="AE2298" s="22"/>
      <c r="AF2298" s="22"/>
      <c r="AG2298" s="22"/>
      <c r="AH2298" s="22"/>
      <c r="AI2298" s="22"/>
      <c r="AJ2298" s="22"/>
      <c r="AK2298" s="22"/>
      <c r="AL2298" s="22"/>
      <c r="AM2298" s="22"/>
      <c r="AN2298" s="22"/>
      <c r="AO2298" s="22"/>
      <c r="AP2298" s="22"/>
    </row>
    <row r="2299" spans="1:42" x14ac:dyDescent="0.25">
      <c r="A2299" s="18">
        <v>41613</v>
      </c>
      <c r="B2299" s="16">
        <v>1</v>
      </c>
      <c r="C2299" s="15" t="s">
        <v>0</v>
      </c>
      <c r="D2299" s="15" t="s">
        <v>13</v>
      </c>
      <c r="E2299" s="15" t="s">
        <v>39</v>
      </c>
      <c r="F2299" s="15" t="s">
        <v>110</v>
      </c>
      <c r="G2299" s="19" t="s">
        <v>71</v>
      </c>
      <c r="H2299" s="17">
        <v>1</v>
      </c>
      <c r="I2299" s="22">
        <f t="shared" si="50"/>
        <v>0.05</v>
      </c>
      <c r="J2299" s="15">
        <v>43</v>
      </c>
      <c r="K2299" s="17"/>
      <c r="L2299" s="17"/>
      <c r="M2299" s="17"/>
      <c r="N2299" s="17"/>
      <c r="O2299" s="17"/>
      <c r="P2299" s="17"/>
      <c r="Q2299" s="17"/>
      <c r="R2299" s="17"/>
      <c r="S2299" s="17"/>
      <c r="T2299" s="16"/>
      <c r="U2299" s="17">
        <v>35</v>
      </c>
      <c r="V2299" s="17"/>
      <c r="W2299" s="17"/>
      <c r="X2299" s="17"/>
      <c r="Y2299" s="17"/>
      <c r="Z2299" s="17"/>
      <c r="AA2299" s="17"/>
      <c r="AB2299" s="17"/>
      <c r="AC2299" s="22"/>
      <c r="AD2299" s="22"/>
      <c r="AE2299" s="22"/>
      <c r="AF2299" s="22"/>
      <c r="AG2299" s="22"/>
      <c r="AH2299" s="22"/>
      <c r="AI2299" s="22"/>
      <c r="AJ2299" s="22"/>
      <c r="AK2299" s="22"/>
      <c r="AL2299" s="22"/>
      <c r="AM2299" s="22"/>
      <c r="AN2299" s="22"/>
      <c r="AO2299" s="22"/>
      <c r="AP2299" s="22"/>
    </row>
    <row r="2300" spans="1:42" x14ac:dyDescent="0.25">
      <c r="A2300" s="18">
        <v>41613</v>
      </c>
      <c r="B2300" s="16">
        <v>1</v>
      </c>
      <c r="C2300" s="15" t="s">
        <v>0</v>
      </c>
      <c r="D2300" s="15" t="s">
        <v>13</v>
      </c>
      <c r="E2300" s="15" t="s">
        <v>39</v>
      </c>
      <c r="F2300" s="15" t="s">
        <v>110</v>
      </c>
      <c r="G2300" s="19" t="s">
        <v>71</v>
      </c>
      <c r="H2300" s="17">
        <v>1</v>
      </c>
      <c r="I2300" s="22">
        <f t="shared" si="50"/>
        <v>0.05</v>
      </c>
      <c r="J2300" s="15">
        <v>43</v>
      </c>
      <c r="K2300" s="17"/>
      <c r="L2300" s="17"/>
      <c r="M2300" s="17"/>
      <c r="N2300" s="17"/>
      <c r="O2300" s="17"/>
      <c r="P2300" s="17"/>
      <c r="Q2300" s="17"/>
      <c r="R2300" s="17"/>
      <c r="S2300" s="17"/>
      <c r="T2300" s="16"/>
      <c r="U2300" s="17">
        <v>35</v>
      </c>
      <c r="V2300" s="17"/>
      <c r="W2300" s="17"/>
      <c r="X2300" s="17"/>
      <c r="Y2300" s="17"/>
      <c r="Z2300" s="17"/>
      <c r="AA2300" s="17"/>
      <c r="AB2300" s="17"/>
      <c r="AC2300" s="22"/>
      <c r="AD2300" s="22"/>
      <c r="AE2300" s="22"/>
      <c r="AF2300" s="22"/>
      <c r="AG2300" s="22"/>
      <c r="AH2300" s="22"/>
      <c r="AI2300" s="22"/>
      <c r="AJ2300" s="22"/>
      <c r="AK2300" s="22"/>
      <c r="AL2300" s="22"/>
      <c r="AM2300" s="22"/>
      <c r="AN2300" s="22"/>
      <c r="AO2300" s="22"/>
      <c r="AP2300" s="22"/>
    </row>
    <row r="2301" spans="1:42" x14ac:dyDescent="0.25">
      <c r="A2301" s="18">
        <v>41613</v>
      </c>
      <c r="B2301" s="16">
        <v>1</v>
      </c>
      <c r="C2301" s="15" t="s">
        <v>0</v>
      </c>
      <c r="D2301" s="15" t="s">
        <v>13</v>
      </c>
      <c r="E2301" s="15" t="s">
        <v>39</v>
      </c>
      <c r="F2301" s="15" t="s">
        <v>110</v>
      </c>
      <c r="G2301" s="19" t="s">
        <v>71</v>
      </c>
      <c r="H2301" s="17">
        <v>1</v>
      </c>
      <c r="I2301" s="22">
        <f t="shared" si="50"/>
        <v>0.05</v>
      </c>
      <c r="J2301" s="15">
        <v>43</v>
      </c>
      <c r="K2301" s="15"/>
      <c r="L2301" s="15"/>
      <c r="M2301" s="16"/>
      <c r="N2301" s="16"/>
      <c r="O2301" s="16"/>
      <c r="P2301" s="16"/>
      <c r="Q2301" s="16"/>
      <c r="R2301" s="16"/>
      <c r="S2301" s="16"/>
      <c r="T2301" s="16"/>
      <c r="U2301" s="15">
        <v>35</v>
      </c>
      <c r="V2301" s="16"/>
      <c r="W2301" s="16"/>
      <c r="X2301" s="16"/>
      <c r="Y2301" s="16"/>
      <c r="Z2301" s="17">
        <f>Y2301*H2301</f>
        <v>0</v>
      </c>
      <c r="AA2301" s="16"/>
      <c r="AB2301" s="16"/>
      <c r="AC2301" s="21"/>
      <c r="AD2301" s="21"/>
      <c r="AE2301" s="21"/>
      <c r="AF2301" s="21"/>
      <c r="AG2301" s="21"/>
      <c r="AH2301" s="21"/>
      <c r="AI2301" s="21"/>
      <c r="AJ2301" s="21"/>
      <c r="AK2301" s="21"/>
      <c r="AL2301" s="21"/>
      <c r="AM2301" s="21"/>
      <c r="AN2301" s="21"/>
      <c r="AO2301" s="21"/>
      <c r="AP2301" s="21"/>
    </row>
    <row r="2302" spans="1:42" x14ac:dyDescent="0.25">
      <c r="A2302" s="18">
        <v>41613</v>
      </c>
      <c r="B2302" s="16">
        <v>1</v>
      </c>
      <c r="C2302" s="15" t="s">
        <v>0</v>
      </c>
      <c r="D2302" s="15" t="s">
        <v>13</v>
      </c>
      <c r="E2302" s="15" t="s">
        <v>39</v>
      </c>
      <c r="F2302" s="15" t="s">
        <v>110</v>
      </c>
      <c r="G2302" s="19" t="s">
        <v>71</v>
      </c>
      <c r="H2302" s="17">
        <v>1</v>
      </c>
      <c r="I2302" s="22">
        <f t="shared" si="50"/>
        <v>0.05</v>
      </c>
      <c r="J2302" s="15">
        <v>43</v>
      </c>
      <c r="K2302" s="15"/>
      <c r="L2302" s="15"/>
      <c r="M2302" s="16"/>
      <c r="N2302" s="16"/>
      <c r="O2302" s="16"/>
      <c r="P2302" s="16"/>
      <c r="Q2302" s="16"/>
      <c r="R2302" s="16"/>
      <c r="S2302" s="16"/>
      <c r="T2302" s="16"/>
      <c r="U2302" s="15">
        <v>40</v>
      </c>
      <c r="V2302" s="16"/>
      <c r="W2302" s="16"/>
      <c r="X2302" s="16"/>
      <c r="Y2302" s="16"/>
      <c r="Z2302" s="17"/>
      <c r="AA2302" s="16"/>
      <c r="AB2302" s="16"/>
      <c r="AC2302" s="21"/>
      <c r="AD2302" s="21"/>
      <c r="AE2302" s="21"/>
      <c r="AF2302" s="21"/>
      <c r="AG2302" s="21"/>
      <c r="AH2302" s="21"/>
      <c r="AI2302" s="21"/>
      <c r="AJ2302" s="21"/>
      <c r="AK2302" s="21"/>
      <c r="AL2302" s="21"/>
      <c r="AM2302" s="21"/>
      <c r="AN2302" s="21"/>
      <c r="AO2302" s="21"/>
      <c r="AP2302" s="21"/>
    </row>
    <row r="2303" spans="1:42" x14ac:dyDescent="0.25">
      <c r="A2303" s="18">
        <v>41613</v>
      </c>
      <c r="B2303" s="16">
        <v>1</v>
      </c>
      <c r="C2303" s="15" t="s">
        <v>0</v>
      </c>
      <c r="D2303" s="15" t="s">
        <v>13</v>
      </c>
      <c r="E2303" s="15" t="s">
        <v>39</v>
      </c>
      <c r="F2303" s="15" t="s">
        <v>110</v>
      </c>
      <c r="G2303" s="19" t="s">
        <v>71</v>
      </c>
      <c r="H2303" s="17">
        <v>1</v>
      </c>
      <c r="I2303" s="22">
        <f t="shared" si="50"/>
        <v>0.05</v>
      </c>
      <c r="J2303" s="15">
        <v>43</v>
      </c>
      <c r="K2303" s="15"/>
      <c r="L2303" s="15"/>
      <c r="M2303" s="16"/>
      <c r="N2303" s="16"/>
      <c r="O2303" s="16"/>
      <c r="P2303" s="16"/>
      <c r="Q2303" s="16"/>
      <c r="R2303" s="16"/>
      <c r="S2303" s="16"/>
      <c r="T2303" s="16"/>
      <c r="U2303" s="15">
        <v>40</v>
      </c>
      <c r="V2303" s="16"/>
      <c r="W2303" s="16"/>
      <c r="X2303" s="16"/>
      <c r="Y2303" s="16"/>
      <c r="Z2303" s="17"/>
      <c r="AA2303" s="16"/>
      <c r="AB2303" s="16"/>
      <c r="AC2303" s="21"/>
      <c r="AD2303" s="21"/>
      <c r="AE2303" s="21"/>
      <c r="AF2303" s="21"/>
      <c r="AG2303" s="21"/>
      <c r="AH2303" s="21"/>
      <c r="AI2303" s="21"/>
      <c r="AJ2303" s="21"/>
      <c r="AK2303" s="21"/>
      <c r="AL2303" s="21"/>
      <c r="AM2303" s="21"/>
      <c r="AN2303" s="21"/>
      <c r="AO2303" s="21"/>
      <c r="AP2303" s="21"/>
    </row>
    <row r="2304" spans="1:42" x14ac:dyDescent="0.25">
      <c r="A2304" s="18">
        <v>41613</v>
      </c>
      <c r="B2304" s="16">
        <v>1</v>
      </c>
      <c r="C2304" s="15" t="s">
        <v>0</v>
      </c>
      <c r="D2304" s="15" t="s">
        <v>13</v>
      </c>
      <c r="E2304" s="15" t="s">
        <v>39</v>
      </c>
      <c r="F2304" s="15" t="s">
        <v>110</v>
      </c>
      <c r="G2304" s="19" t="s">
        <v>71</v>
      </c>
      <c r="H2304" s="17">
        <v>1</v>
      </c>
      <c r="I2304" s="22">
        <f t="shared" si="50"/>
        <v>0.05</v>
      </c>
      <c r="J2304" s="15">
        <v>43</v>
      </c>
      <c r="K2304" s="15"/>
      <c r="L2304" s="15"/>
      <c r="M2304" s="16"/>
      <c r="N2304" s="16"/>
      <c r="O2304" s="16"/>
      <c r="P2304" s="16"/>
      <c r="Q2304" s="16"/>
      <c r="R2304" s="16"/>
      <c r="S2304" s="16"/>
      <c r="T2304" s="16"/>
      <c r="U2304" s="15">
        <v>40</v>
      </c>
      <c r="V2304" s="16"/>
      <c r="W2304" s="16"/>
      <c r="X2304" s="16"/>
      <c r="Y2304" s="16"/>
      <c r="Z2304" s="17">
        <f>Y2304*H2304</f>
        <v>0</v>
      </c>
      <c r="AA2304" s="16"/>
      <c r="AB2304" s="16"/>
      <c r="AC2304" s="21"/>
      <c r="AD2304" s="21"/>
      <c r="AE2304" s="21"/>
      <c r="AF2304" s="21"/>
      <c r="AG2304" s="21"/>
      <c r="AH2304" s="21"/>
      <c r="AI2304" s="21"/>
      <c r="AJ2304" s="21"/>
      <c r="AK2304" s="21"/>
      <c r="AL2304" s="21"/>
      <c r="AM2304" s="21"/>
      <c r="AN2304" s="21"/>
      <c r="AO2304" s="21"/>
      <c r="AP2304" s="21"/>
    </row>
    <row r="2305" spans="1:42" x14ac:dyDescent="0.25">
      <c r="A2305" s="18">
        <v>41613</v>
      </c>
      <c r="B2305" s="16">
        <v>1</v>
      </c>
      <c r="C2305" s="15" t="s">
        <v>0</v>
      </c>
      <c r="D2305" s="15" t="s">
        <v>13</v>
      </c>
      <c r="E2305" s="15" t="s">
        <v>39</v>
      </c>
      <c r="F2305" s="15" t="s">
        <v>110</v>
      </c>
      <c r="G2305" s="19" t="s">
        <v>71</v>
      </c>
      <c r="H2305" s="17">
        <v>1</v>
      </c>
      <c r="I2305" s="22">
        <f t="shared" si="50"/>
        <v>0.05</v>
      </c>
      <c r="J2305" s="15">
        <v>43</v>
      </c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5">
        <v>50</v>
      </c>
      <c r="V2305" s="17"/>
      <c r="W2305" s="17"/>
      <c r="X2305" s="17"/>
      <c r="Y2305" s="17"/>
      <c r="Z2305" s="17">
        <f>Y2305*H2305</f>
        <v>0</v>
      </c>
      <c r="AA2305" s="17"/>
      <c r="AB2305" s="17"/>
      <c r="AC2305" s="22"/>
      <c r="AD2305" s="22"/>
      <c r="AE2305" s="22"/>
      <c r="AF2305" s="22"/>
      <c r="AG2305" s="22"/>
      <c r="AH2305" s="22"/>
      <c r="AI2305" s="22"/>
      <c r="AJ2305" s="22"/>
      <c r="AK2305" s="22"/>
      <c r="AL2305" s="22"/>
      <c r="AM2305" s="22"/>
      <c r="AN2305" s="22"/>
      <c r="AO2305" s="22"/>
      <c r="AP2305" s="22"/>
    </row>
    <row r="2306" spans="1:42" x14ac:dyDescent="0.25">
      <c r="A2306" s="18">
        <v>41613</v>
      </c>
      <c r="B2306" s="16">
        <v>1</v>
      </c>
      <c r="C2306" s="15" t="s">
        <v>0</v>
      </c>
      <c r="D2306" s="15" t="s">
        <v>13</v>
      </c>
      <c r="E2306" s="15" t="s">
        <v>39</v>
      </c>
      <c r="F2306" s="15" t="s">
        <v>110</v>
      </c>
      <c r="G2306" s="19" t="s">
        <v>71</v>
      </c>
      <c r="H2306" s="17">
        <v>1</v>
      </c>
      <c r="I2306" s="22">
        <f t="shared" ref="I2306:I2369" si="51">H2306/20</f>
        <v>0.05</v>
      </c>
      <c r="J2306" s="15">
        <v>43</v>
      </c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5">
        <v>80</v>
      </c>
      <c r="V2306" s="17"/>
      <c r="W2306" s="17"/>
      <c r="X2306" s="17"/>
      <c r="Y2306" s="17"/>
      <c r="Z2306" s="17"/>
      <c r="AA2306" s="17"/>
      <c r="AB2306" s="17"/>
      <c r="AC2306" s="22"/>
      <c r="AD2306" s="22"/>
      <c r="AE2306" s="22"/>
      <c r="AF2306" s="22"/>
      <c r="AG2306" s="22"/>
      <c r="AH2306" s="22"/>
      <c r="AI2306" s="22"/>
      <c r="AJ2306" s="22"/>
      <c r="AK2306" s="22"/>
      <c r="AL2306" s="22"/>
      <c r="AM2306" s="22"/>
      <c r="AN2306" s="22"/>
      <c r="AO2306" s="22"/>
      <c r="AP2306" s="22"/>
    </row>
    <row r="2307" spans="1:42" x14ac:dyDescent="0.25">
      <c r="A2307" s="18">
        <v>41613</v>
      </c>
      <c r="B2307" s="16">
        <v>1</v>
      </c>
      <c r="C2307" s="15" t="s">
        <v>0</v>
      </c>
      <c r="D2307" s="15" t="s">
        <v>13</v>
      </c>
      <c r="E2307" s="15" t="s">
        <v>39</v>
      </c>
      <c r="F2307" s="15" t="s">
        <v>110</v>
      </c>
      <c r="G2307" s="19" t="s">
        <v>71</v>
      </c>
      <c r="H2307" s="17">
        <v>1</v>
      </c>
      <c r="I2307" s="22">
        <f t="shared" si="51"/>
        <v>0.05</v>
      </c>
      <c r="J2307" s="15">
        <v>43</v>
      </c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5">
        <v>80</v>
      </c>
      <c r="V2307" s="17"/>
      <c r="W2307" s="17"/>
      <c r="X2307" s="17"/>
      <c r="Y2307" s="17"/>
      <c r="Z2307" s="17">
        <f t="shared" ref="Z2307:Z2313" si="52">Y2307*H2307</f>
        <v>0</v>
      </c>
      <c r="AA2307" s="17"/>
      <c r="AB2307" s="17"/>
      <c r="AC2307" s="22"/>
      <c r="AD2307" s="22"/>
      <c r="AE2307" s="22"/>
      <c r="AF2307" s="22"/>
      <c r="AG2307" s="22"/>
      <c r="AH2307" s="22"/>
      <c r="AI2307" s="22"/>
      <c r="AJ2307" s="22"/>
      <c r="AK2307" s="22"/>
      <c r="AL2307" s="22"/>
      <c r="AM2307" s="22"/>
      <c r="AN2307" s="22"/>
      <c r="AO2307" s="22"/>
      <c r="AP2307" s="22"/>
    </row>
    <row r="2308" spans="1:42" x14ac:dyDescent="0.25">
      <c r="A2308" s="18">
        <v>41613</v>
      </c>
      <c r="B2308" s="16">
        <v>1</v>
      </c>
      <c r="C2308" s="15" t="s">
        <v>0</v>
      </c>
      <c r="D2308" s="15" t="s">
        <v>13</v>
      </c>
      <c r="E2308" s="15" t="s">
        <v>39</v>
      </c>
      <c r="F2308" s="15" t="s">
        <v>110</v>
      </c>
      <c r="G2308" s="19" t="s">
        <v>71</v>
      </c>
      <c r="H2308" s="15">
        <v>1</v>
      </c>
      <c r="I2308" s="22">
        <f t="shared" si="51"/>
        <v>0.05</v>
      </c>
      <c r="J2308" s="15">
        <v>43</v>
      </c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5">
        <v>30</v>
      </c>
      <c r="V2308" s="17"/>
      <c r="W2308" s="17"/>
      <c r="X2308" s="17"/>
      <c r="Y2308" s="17"/>
      <c r="Z2308" s="17">
        <f t="shared" si="52"/>
        <v>0</v>
      </c>
      <c r="AA2308" s="17"/>
      <c r="AB2308" s="17"/>
      <c r="AC2308" s="22"/>
      <c r="AD2308" s="22"/>
      <c r="AE2308" s="22"/>
      <c r="AF2308" s="22"/>
      <c r="AG2308" s="22"/>
      <c r="AH2308" s="22"/>
      <c r="AI2308" s="22"/>
      <c r="AJ2308" s="22"/>
      <c r="AK2308" s="22"/>
      <c r="AL2308" s="22"/>
      <c r="AM2308" s="22"/>
      <c r="AN2308" s="22"/>
      <c r="AO2308" s="22"/>
      <c r="AP2308" s="22"/>
    </row>
    <row r="2309" spans="1:42" x14ac:dyDescent="0.25">
      <c r="A2309" s="18">
        <v>41613</v>
      </c>
      <c r="B2309" s="16">
        <v>1</v>
      </c>
      <c r="C2309" s="15" t="s">
        <v>0</v>
      </c>
      <c r="D2309" s="15" t="s">
        <v>13</v>
      </c>
      <c r="E2309" s="15" t="s">
        <v>39</v>
      </c>
      <c r="F2309" s="15" t="s">
        <v>110</v>
      </c>
      <c r="G2309" s="19" t="s">
        <v>71</v>
      </c>
      <c r="H2309" s="15">
        <v>1</v>
      </c>
      <c r="I2309" s="22">
        <f t="shared" si="51"/>
        <v>0.05</v>
      </c>
      <c r="J2309" s="15">
        <v>43</v>
      </c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5">
        <v>10</v>
      </c>
      <c r="V2309" s="17"/>
      <c r="W2309" s="17"/>
      <c r="X2309" s="17"/>
      <c r="Y2309" s="17"/>
      <c r="Z2309" s="17">
        <f t="shared" si="52"/>
        <v>0</v>
      </c>
      <c r="AA2309" s="17"/>
      <c r="AB2309" s="17"/>
      <c r="AC2309" s="22"/>
      <c r="AD2309" s="22"/>
      <c r="AE2309" s="22"/>
      <c r="AF2309" s="22"/>
      <c r="AG2309" s="22"/>
      <c r="AH2309" s="22"/>
      <c r="AI2309" s="22"/>
      <c r="AJ2309" s="22"/>
      <c r="AK2309" s="22"/>
      <c r="AL2309" s="22"/>
      <c r="AM2309" s="22"/>
      <c r="AN2309" s="22"/>
      <c r="AO2309" s="22"/>
      <c r="AP2309" s="22"/>
    </row>
    <row r="2310" spans="1:42" x14ac:dyDescent="0.25">
      <c r="A2310" s="18">
        <v>41613</v>
      </c>
      <c r="B2310" s="16">
        <v>1</v>
      </c>
      <c r="C2310" s="15" t="s">
        <v>0</v>
      </c>
      <c r="D2310" s="15" t="s">
        <v>13</v>
      </c>
      <c r="E2310" s="15" t="s">
        <v>39</v>
      </c>
      <c r="F2310" s="15" t="s">
        <v>110</v>
      </c>
      <c r="G2310" s="19" t="s">
        <v>71</v>
      </c>
      <c r="H2310" s="15">
        <v>1</v>
      </c>
      <c r="I2310" s="22">
        <f t="shared" si="51"/>
        <v>0.05</v>
      </c>
      <c r="J2310" s="15">
        <v>43</v>
      </c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5">
        <v>20</v>
      </c>
      <c r="V2310" s="17"/>
      <c r="W2310" s="17"/>
      <c r="X2310" s="17"/>
      <c r="Y2310" s="17"/>
      <c r="Z2310" s="17">
        <f t="shared" si="52"/>
        <v>0</v>
      </c>
      <c r="AA2310" s="17"/>
      <c r="AB2310" s="17"/>
      <c r="AC2310" s="22"/>
      <c r="AD2310" s="22"/>
      <c r="AE2310" s="22"/>
      <c r="AF2310" s="22"/>
      <c r="AG2310" s="22"/>
      <c r="AH2310" s="22"/>
      <c r="AI2310" s="22"/>
      <c r="AJ2310" s="22"/>
      <c r="AK2310" s="22"/>
      <c r="AL2310" s="22"/>
      <c r="AM2310" s="22"/>
      <c r="AN2310" s="22"/>
      <c r="AO2310" s="22"/>
      <c r="AP2310" s="22"/>
    </row>
    <row r="2311" spans="1:42" x14ac:dyDescent="0.25">
      <c r="A2311" s="18">
        <v>41613</v>
      </c>
      <c r="B2311" s="16">
        <v>1</v>
      </c>
      <c r="C2311" s="15" t="s">
        <v>0</v>
      </c>
      <c r="D2311" s="15" t="s">
        <v>13</v>
      </c>
      <c r="E2311" s="15" t="s">
        <v>39</v>
      </c>
      <c r="F2311" s="15" t="s">
        <v>110</v>
      </c>
      <c r="G2311" s="19" t="s">
        <v>71</v>
      </c>
      <c r="H2311" s="15">
        <v>1</v>
      </c>
      <c r="I2311" s="22">
        <f t="shared" si="51"/>
        <v>0.05</v>
      </c>
      <c r="J2311" s="15">
        <v>43</v>
      </c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5">
        <v>60</v>
      </c>
      <c r="V2311" s="17"/>
      <c r="W2311" s="17"/>
      <c r="X2311" s="17"/>
      <c r="Y2311" s="17"/>
      <c r="Z2311" s="17">
        <f t="shared" si="52"/>
        <v>0</v>
      </c>
      <c r="AA2311" s="17"/>
      <c r="AB2311" s="17"/>
      <c r="AC2311" s="22"/>
      <c r="AD2311" s="22"/>
      <c r="AE2311" s="22"/>
      <c r="AF2311" s="22"/>
      <c r="AG2311" s="22"/>
      <c r="AH2311" s="22"/>
      <c r="AI2311" s="22"/>
      <c r="AJ2311" s="22"/>
      <c r="AK2311" s="22"/>
      <c r="AL2311" s="22"/>
      <c r="AM2311" s="22"/>
      <c r="AN2311" s="22"/>
      <c r="AO2311" s="22"/>
      <c r="AP2311" s="22"/>
    </row>
    <row r="2312" spans="1:42" x14ac:dyDescent="0.25">
      <c r="A2312" s="18">
        <v>41613</v>
      </c>
      <c r="B2312" s="16">
        <v>1</v>
      </c>
      <c r="C2312" s="15" t="s">
        <v>0</v>
      </c>
      <c r="D2312" s="15" t="s">
        <v>13</v>
      </c>
      <c r="E2312" s="15" t="s">
        <v>39</v>
      </c>
      <c r="F2312" s="15" t="s">
        <v>110</v>
      </c>
      <c r="G2312" s="19" t="s">
        <v>72</v>
      </c>
      <c r="H2312" s="15">
        <v>1</v>
      </c>
      <c r="I2312" s="22">
        <f t="shared" si="51"/>
        <v>0.05</v>
      </c>
      <c r="J2312" s="15">
        <v>43</v>
      </c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5">
        <v>110</v>
      </c>
      <c r="V2312" s="17"/>
      <c r="W2312" s="17"/>
      <c r="X2312" s="17"/>
      <c r="Y2312" s="17"/>
      <c r="Z2312" s="17">
        <f t="shared" si="52"/>
        <v>0</v>
      </c>
      <c r="AA2312" s="17"/>
      <c r="AB2312" s="17"/>
      <c r="AC2312" s="22"/>
      <c r="AD2312" s="22"/>
      <c r="AE2312" s="22"/>
      <c r="AF2312" s="22"/>
      <c r="AG2312" s="22"/>
      <c r="AH2312" s="22"/>
      <c r="AI2312" s="22"/>
      <c r="AJ2312" s="22"/>
      <c r="AK2312" s="22"/>
      <c r="AL2312" s="22"/>
      <c r="AM2312" s="22"/>
      <c r="AN2312" s="22"/>
      <c r="AO2312" s="22"/>
      <c r="AP2312" s="22"/>
    </row>
    <row r="2313" spans="1:42" x14ac:dyDescent="0.25">
      <c r="A2313" s="18">
        <v>41613</v>
      </c>
      <c r="B2313" s="16">
        <v>1</v>
      </c>
      <c r="C2313" s="15" t="s">
        <v>0</v>
      </c>
      <c r="D2313" s="15" t="s">
        <v>13</v>
      </c>
      <c r="E2313" s="15" t="s">
        <v>39</v>
      </c>
      <c r="F2313" s="15" t="s">
        <v>110</v>
      </c>
      <c r="G2313" s="19" t="s">
        <v>72</v>
      </c>
      <c r="H2313" s="15">
        <v>1</v>
      </c>
      <c r="I2313" s="22">
        <f t="shared" si="51"/>
        <v>0.05</v>
      </c>
      <c r="J2313" s="15">
        <v>43</v>
      </c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5">
        <v>110</v>
      </c>
      <c r="V2313" s="17"/>
      <c r="W2313" s="17"/>
      <c r="X2313" s="17"/>
      <c r="Y2313" s="17"/>
      <c r="Z2313" s="17">
        <f t="shared" si="52"/>
        <v>0</v>
      </c>
      <c r="AA2313" s="17"/>
      <c r="AB2313" s="17"/>
      <c r="AC2313" s="22"/>
      <c r="AD2313" s="22"/>
      <c r="AE2313" s="22"/>
      <c r="AF2313" s="22"/>
      <c r="AG2313" s="22"/>
      <c r="AH2313" s="22"/>
      <c r="AI2313" s="22"/>
      <c r="AJ2313" s="22"/>
      <c r="AK2313" s="22"/>
      <c r="AL2313" s="22"/>
      <c r="AM2313" s="22"/>
      <c r="AN2313" s="22"/>
      <c r="AO2313" s="22"/>
      <c r="AP2313" s="22"/>
    </row>
    <row r="2314" spans="1:42" x14ac:dyDescent="0.25">
      <c r="A2314" s="18">
        <v>41613</v>
      </c>
      <c r="B2314" s="16">
        <v>1</v>
      </c>
      <c r="C2314" s="15" t="s">
        <v>0</v>
      </c>
      <c r="D2314" s="15" t="s">
        <v>13</v>
      </c>
      <c r="E2314" s="15" t="s">
        <v>39</v>
      </c>
      <c r="F2314" s="15" t="s">
        <v>110</v>
      </c>
      <c r="G2314" s="19" t="s">
        <v>72</v>
      </c>
      <c r="H2314" s="15">
        <v>1</v>
      </c>
      <c r="I2314" s="22">
        <f t="shared" si="51"/>
        <v>0.05</v>
      </c>
      <c r="J2314" s="15">
        <v>43</v>
      </c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5">
        <v>35</v>
      </c>
      <c r="V2314" s="17"/>
      <c r="W2314" s="17"/>
      <c r="X2314" s="17"/>
      <c r="Y2314" s="17"/>
      <c r="Z2314" s="17"/>
      <c r="AA2314" s="17"/>
      <c r="AB2314" s="17"/>
      <c r="AC2314" s="22"/>
      <c r="AD2314" s="22"/>
      <c r="AE2314" s="22"/>
      <c r="AF2314" s="22"/>
      <c r="AG2314" s="22"/>
      <c r="AH2314" s="22"/>
      <c r="AI2314" s="22"/>
      <c r="AJ2314" s="22"/>
      <c r="AK2314" s="22"/>
      <c r="AL2314" s="22"/>
      <c r="AM2314" s="22"/>
      <c r="AN2314" s="22"/>
      <c r="AO2314" s="22"/>
      <c r="AP2314" s="22"/>
    </row>
    <row r="2315" spans="1:42" x14ac:dyDescent="0.25">
      <c r="A2315" s="18">
        <v>41613</v>
      </c>
      <c r="B2315" s="16">
        <v>1</v>
      </c>
      <c r="C2315" s="15" t="s">
        <v>0</v>
      </c>
      <c r="D2315" s="15" t="s">
        <v>13</v>
      </c>
      <c r="E2315" s="15" t="s">
        <v>39</v>
      </c>
      <c r="F2315" s="15" t="s">
        <v>110</v>
      </c>
      <c r="G2315" s="19" t="s">
        <v>72</v>
      </c>
      <c r="H2315" s="15">
        <v>1</v>
      </c>
      <c r="I2315" s="22">
        <f t="shared" si="51"/>
        <v>0.05</v>
      </c>
      <c r="J2315" s="15">
        <v>43</v>
      </c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5">
        <v>35</v>
      </c>
      <c r="V2315" s="17"/>
      <c r="W2315" s="17"/>
      <c r="X2315" s="17"/>
      <c r="Y2315" s="17"/>
      <c r="Z2315" s="17"/>
      <c r="AA2315" s="17"/>
      <c r="AB2315" s="17"/>
      <c r="AC2315" s="22"/>
      <c r="AD2315" s="22"/>
      <c r="AE2315" s="22"/>
      <c r="AF2315" s="22"/>
      <c r="AG2315" s="22"/>
      <c r="AH2315" s="22"/>
      <c r="AI2315" s="22"/>
      <c r="AJ2315" s="22"/>
      <c r="AK2315" s="22"/>
      <c r="AL2315" s="22"/>
      <c r="AM2315" s="22"/>
      <c r="AN2315" s="22"/>
      <c r="AO2315" s="22"/>
      <c r="AP2315" s="22"/>
    </row>
    <row r="2316" spans="1:42" x14ac:dyDescent="0.25">
      <c r="A2316" s="18">
        <v>41613</v>
      </c>
      <c r="B2316" s="16">
        <v>1</v>
      </c>
      <c r="C2316" s="15" t="s">
        <v>0</v>
      </c>
      <c r="D2316" s="15" t="s">
        <v>13</v>
      </c>
      <c r="E2316" s="15" t="s">
        <v>39</v>
      </c>
      <c r="F2316" s="15" t="s">
        <v>110</v>
      </c>
      <c r="G2316" s="19" t="s">
        <v>72</v>
      </c>
      <c r="H2316" s="15">
        <v>1</v>
      </c>
      <c r="I2316" s="22">
        <f t="shared" si="51"/>
        <v>0.05</v>
      </c>
      <c r="J2316" s="15">
        <v>43</v>
      </c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5">
        <v>35</v>
      </c>
      <c r="V2316" s="17"/>
      <c r="W2316" s="17"/>
      <c r="X2316" s="17"/>
      <c r="Y2316" s="17"/>
      <c r="Z2316" s="17">
        <f>Y2316*H2316</f>
        <v>0</v>
      </c>
      <c r="AA2316" s="17"/>
      <c r="AB2316" s="17"/>
      <c r="AC2316" s="22"/>
      <c r="AD2316" s="22"/>
      <c r="AE2316" s="22"/>
      <c r="AF2316" s="22"/>
      <c r="AG2316" s="22"/>
      <c r="AH2316" s="22"/>
      <c r="AI2316" s="22"/>
      <c r="AJ2316" s="22"/>
      <c r="AK2316" s="22"/>
      <c r="AL2316" s="22"/>
      <c r="AM2316" s="22"/>
      <c r="AN2316" s="22"/>
      <c r="AO2316" s="22"/>
      <c r="AP2316" s="22"/>
    </row>
    <row r="2317" spans="1:42" x14ac:dyDescent="0.25">
      <c r="A2317" s="18">
        <v>41613</v>
      </c>
      <c r="B2317" s="16">
        <v>1</v>
      </c>
      <c r="C2317" s="15" t="s">
        <v>0</v>
      </c>
      <c r="D2317" s="15" t="s">
        <v>13</v>
      </c>
      <c r="E2317" s="15" t="s">
        <v>39</v>
      </c>
      <c r="F2317" s="15" t="s">
        <v>110</v>
      </c>
      <c r="G2317" s="19" t="s">
        <v>72</v>
      </c>
      <c r="H2317" s="15">
        <v>1</v>
      </c>
      <c r="I2317" s="22">
        <f t="shared" si="51"/>
        <v>0.05</v>
      </c>
      <c r="J2317" s="15">
        <v>43</v>
      </c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5">
        <v>45</v>
      </c>
      <c r="V2317" s="17"/>
      <c r="W2317" s="17"/>
      <c r="X2317" s="17"/>
      <c r="Y2317" s="17"/>
      <c r="Z2317" s="17">
        <f>Y2317*H2317</f>
        <v>0</v>
      </c>
      <c r="AA2317" s="17"/>
      <c r="AB2317" s="17"/>
      <c r="AC2317" s="22"/>
      <c r="AD2317" s="22"/>
      <c r="AE2317" s="22"/>
      <c r="AF2317" s="22"/>
      <c r="AG2317" s="22"/>
      <c r="AH2317" s="22"/>
      <c r="AI2317" s="22"/>
      <c r="AJ2317" s="22"/>
      <c r="AK2317" s="22"/>
      <c r="AL2317" s="22"/>
      <c r="AM2317" s="22"/>
      <c r="AN2317" s="22"/>
      <c r="AO2317" s="22"/>
      <c r="AP2317" s="22"/>
    </row>
    <row r="2318" spans="1:42" s="33" customFormat="1" x14ac:dyDescent="0.25">
      <c r="A2318" s="18">
        <v>41613</v>
      </c>
      <c r="B2318" s="35">
        <v>1</v>
      </c>
      <c r="C2318" s="15" t="s">
        <v>0</v>
      </c>
      <c r="D2318" s="36" t="s">
        <v>13</v>
      </c>
      <c r="E2318" s="36" t="s">
        <v>39</v>
      </c>
      <c r="F2318" s="36" t="s">
        <v>110</v>
      </c>
      <c r="G2318" s="37" t="s">
        <v>72</v>
      </c>
      <c r="H2318" s="36">
        <v>1</v>
      </c>
      <c r="I2318" s="22">
        <f t="shared" si="51"/>
        <v>0.05</v>
      </c>
      <c r="J2318" s="15">
        <v>43</v>
      </c>
      <c r="K2318" s="17"/>
      <c r="L2318" s="17"/>
      <c r="M2318" s="17"/>
      <c r="N2318" s="17"/>
      <c r="O2318" s="17"/>
      <c r="P2318" s="17"/>
      <c r="Q2318" s="39"/>
      <c r="R2318" s="17"/>
      <c r="S2318" s="17"/>
      <c r="T2318" s="17"/>
      <c r="U2318" s="15">
        <v>30</v>
      </c>
      <c r="V2318" s="17"/>
      <c r="W2318" s="17"/>
      <c r="X2318" s="17"/>
      <c r="Y2318" s="17"/>
      <c r="Z2318" s="17"/>
      <c r="AA2318" s="17"/>
      <c r="AB2318" s="17"/>
      <c r="AC2318" s="22"/>
      <c r="AD2318" s="40"/>
      <c r="AE2318" s="40"/>
      <c r="AF2318" s="40"/>
      <c r="AG2318" s="40"/>
      <c r="AH2318" s="40"/>
      <c r="AI2318" s="40"/>
      <c r="AJ2318" s="40"/>
      <c r="AK2318" s="40"/>
      <c r="AL2318" s="40"/>
      <c r="AM2318" s="40"/>
      <c r="AN2318" s="40"/>
      <c r="AO2318" s="40"/>
      <c r="AP2318" s="40"/>
    </row>
    <row r="2319" spans="1:42" x14ac:dyDescent="0.25">
      <c r="A2319" s="18">
        <v>41613</v>
      </c>
      <c r="B2319" s="16">
        <v>1</v>
      </c>
      <c r="C2319" s="15" t="s">
        <v>0</v>
      </c>
      <c r="D2319" s="15" t="s">
        <v>13</v>
      </c>
      <c r="E2319" s="15" t="s">
        <v>39</v>
      </c>
      <c r="F2319" s="15" t="s">
        <v>110</v>
      </c>
      <c r="G2319" s="19" t="s">
        <v>72</v>
      </c>
      <c r="H2319" s="15">
        <v>1</v>
      </c>
      <c r="I2319" s="22">
        <f t="shared" si="51"/>
        <v>0.05</v>
      </c>
      <c r="J2319" s="15">
        <v>43</v>
      </c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5">
        <v>30</v>
      </c>
      <c r="V2319" s="17"/>
      <c r="W2319" s="17"/>
      <c r="X2319" s="17"/>
      <c r="Y2319" s="17"/>
      <c r="Z2319" s="17"/>
      <c r="AA2319" s="17"/>
      <c r="AB2319" s="17"/>
      <c r="AC2319" s="22"/>
      <c r="AD2319" s="22"/>
      <c r="AE2319" s="22"/>
      <c r="AF2319" s="22"/>
      <c r="AG2319" s="22"/>
      <c r="AH2319" s="22"/>
      <c r="AI2319" s="22"/>
      <c r="AJ2319" s="22"/>
      <c r="AK2319" s="22"/>
      <c r="AL2319" s="22"/>
      <c r="AM2319" s="22"/>
      <c r="AN2319" s="22"/>
      <c r="AO2319" s="22"/>
      <c r="AP2319" s="22"/>
    </row>
    <row r="2320" spans="1:42" x14ac:dyDescent="0.25">
      <c r="A2320" s="18">
        <v>41613</v>
      </c>
      <c r="B2320" s="16">
        <v>1</v>
      </c>
      <c r="C2320" s="15" t="s">
        <v>0</v>
      </c>
      <c r="D2320" s="15" t="s">
        <v>13</v>
      </c>
      <c r="E2320" s="15" t="s">
        <v>39</v>
      </c>
      <c r="F2320" s="15" t="s">
        <v>110</v>
      </c>
      <c r="G2320" s="19" t="s">
        <v>72</v>
      </c>
      <c r="H2320" s="15">
        <v>1</v>
      </c>
      <c r="I2320" s="22">
        <f t="shared" si="51"/>
        <v>0.05</v>
      </c>
      <c r="J2320" s="15">
        <v>43</v>
      </c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5">
        <v>30</v>
      </c>
      <c r="V2320" s="17"/>
      <c r="W2320" s="17"/>
      <c r="X2320" s="17"/>
      <c r="Y2320" s="17"/>
      <c r="Z2320" s="17"/>
      <c r="AA2320" s="17"/>
      <c r="AB2320" s="17"/>
      <c r="AC2320" s="22"/>
      <c r="AD2320" s="22"/>
      <c r="AE2320" s="22"/>
      <c r="AF2320" s="22"/>
      <c r="AG2320" s="22"/>
      <c r="AH2320" s="22"/>
      <c r="AI2320" s="22"/>
      <c r="AJ2320" s="22"/>
      <c r="AK2320" s="22"/>
      <c r="AL2320" s="22"/>
      <c r="AM2320" s="22"/>
      <c r="AN2320" s="22"/>
      <c r="AO2320" s="22"/>
      <c r="AP2320" s="22"/>
    </row>
    <row r="2321" spans="1:42" x14ac:dyDescent="0.25">
      <c r="A2321" s="18">
        <v>41613</v>
      </c>
      <c r="B2321" s="16">
        <v>1</v>
      </c>
      <c r="C2321" s="15" t="s">
        <v>0</v>
      </c>
      <c r="D2321" s="15" t="s">
        <v>13</v>
      </c>
      <c r="E2321" s="15" t="s">
        <v>39</v>
      </c>
      <c r="F2321" s="15" t="s">
        <v>110</v>
      </c>
      <c r="G2321" s="19" t="s">
        <v>72</v>
      </c>
      <c r="H2321" s="15">
        <v>1</v>
      </c>
      <c r="I2321" s="22">
        <f t="shared" si="51"/>
        <v>0.05</v>
      </c>
      <c r="J2321" s="15">
        <v>43</v>
      </c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5">
        <v>30</v>
      </c>
      <c r="V2321" s="17"/>
      <c r="W2321" s="17"/>
      <c r="X2321" s="17"/>
      <c r="Y2321" s="17"/>
      <c r="Z2321" s="17"/>
      <c r="AA2321" s="17"/>
      <c r="AB2321" s="17"/>
      <c r="AC2321" s="22"/>
      <c r="AD2321" s="22"/>
      <c r="AE2321" s="22"/>
      <c r="AF2321" s="22"/>
      <c r="AG2321" s="22"/>
      <c r="AH2321" s="22"/>
      <c r="AI2321" s="22"/>
      <c r="AJ2321" s="22"/>
      <c r="AK2321" s="22"/>
      <c r="AL2321" s="22"/>
      <c r="AM2321" s="22"/>
      <c r="AN2321" s="22"/>
      <c r="AO2321" s="22"/>
      <c r="AP2321" s="22"/>
    </row>
    <row r="2322" spans="1:42" x14ac:dyDescent="0.25">
      <c r="A2322" s="18">
        <v>41613</v>
      </c>
      <c r="B2322" s="16">
        <v>1</v>
      </c>
      <c r="C2322" s="15" t="s">
        <v>0</v>
      </c>
      <c r="D2322" s="15" t="s">
        <v>13</v>
      </c>
      <c r="E2322" s="15" t="s">
        <v>39</v>
      </c>
      <c r="F2322" s="15" t="s">
        <v>110</v>
      </c>
      <c r="G2322" s="19" t="s">
        <v>72</v>
      </c>
      <c r="H2322" s="15">
        <v>1</v>
      </c>
      <c r="I2322" s="22">
        <f t="shared" si="51"/>
        <v>0.05</v>
      </c>
      <c r="J2322" s="15">
        <v>43</v>
      </c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5">
        <v>30</v>
      </c>
      <c r="V2322" s="17"/>
      <c r="W2322" s="17"/>
      <c r="X2322" s="17"/>
      <c r="Y2322" s="17"/>
      <c r="Z2322" s="17">
        <f>Y2322*H2322</f>
        <v>0</v>
      </c>
      <c r="AA2322" s="17"/>
      <c r="AB2322" s="17"/>
      <c r="AC2322" s="22"/>
      <c r="AD2322" s="22"/>
      <c r="AE2322" s="22"/>
      <c r="AF2322" s="22"/>
      <c r="AG2322" s="22"/>
      <c r="AH2322" s="22"/>
      <c r="AI2322" s="22"/>
      <c r="AJ2322" s="22"/>
      <c r="AK2322" s="22"/>
      <c r="AL2322" s="22"/>
      <c r="AM2322" s="22"/>
      <c r="AN2322" s="22"/>
      <c r="AO2322" s="22"/>
      <c r="AP2322" s="22"/>
    </row>
    <row r="2323" spans="1:42" x14ac:dyDescent="0.25">
      <c r="A2323" s="18">
        <v>41613</v>
      </c>
      <c r="B2323" s="16">
        <v>1</v>
      </c>
      <c r="C2323" s="15" t="s">
        <v>0</v>
      </c>
      <c r="D2323" s="15" t="s">
        <v>13</v>
      </c>
      <c r="E2323" s="15" t="s">
        <v>39</v>
      </c>
      <c r="F2323" s="15" t="s">
        <v>110</v>
      </c>
      <c r="G2323" s="19" t="s">
        <v>72</v>
      </c>
      <c r="H2323" s="15">
        <v>1</v>
      </c>
      <c r="I2323" s="22">
        <f t="shared" si="51"/>
        <v>0.05</v>
      </c>
      <c r="J2323" s="15">
        <v>43</v>
      </c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5">
        <v>60</v>
      </c>
      <c r="V2323" s="17"/>
      <c r="W2323" s="17"/>
      <c r="X2323" s="17"/>
      <c r="Y2323" s="17"/>
      <c r="Z2323" s="17"/>
      <c r="AA2323" s="17"/>
      <c r="AB2323" s="17"/>
      <c r="AC2323" s="22"/>
      <c r="AD2323" s="22"/>
      <c r="AE2323" s="22"/>
      <c r="AF2323" s="22"/>
      <c r="AG2323" s="22"/>
      <c r="AH2323" s="22"/>
      <c r="AI2323" s="22"/>
      <c r="AJ2323" s="22"/>
      <c r="AK2323" s="22"/>
      <c r="AL2323" s="22"/>
      <c r="AM2323" s="22"/>
      <c r="AN2323" s="22"/>
      <c r="AO2323" s="22"/>
      <c r="AP2323" s="22"/>
    </row>
    <row r="2324" spans="1:42" x14ac:dyDescent="0.25">
      <c r="A2324" s="18">
        <v>41613</v>
      </c>
      <c r="B2324" s="16">
        <v>1</v>
      </c>
      <c r="C2324" s="15" t="s">
        <v>0</v>
      </c>
      <c r="D2324" s="15" t="s">
        <v>13</v>
      </c>
      <c r="E2324" s="15" t="s">
        <v>39</v>
      </c>
      <c r="F2324" s="15" t="s">
        <v>110</v>
      </c>
      <c r="G2324" s="19" t="s">
        <v>72</v>
      </c>
      <c r="H2324" s="15">
        <v>1</v>
      </c>
      <c r="I2324" s="22">
        <f t="shared" si="51"/>
        <v>0.05</v>
      </c>
      <c r="J2324" s="15">
        <v>43</v>
      </c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5">
        <v>60</v>
      </c>
      <c r="V2324" s="17"/>
      <c r="W2324" s="17"/>
      <c r="X2324" s="17"/>
      <c r="Y2324" s="17"/>
      <c r="Z2324" s="17">
        <f>Y2324*H2324</f>
        <v>0</v>
      </c>
      <c r="AA2324" s="17"/>
      <c r="AB2324" s="17"/>
      <c r="AC2324" s="22"/>
      <c r="AD2324" s="22"/>
      <c r="AE2324" s="22"/>
      <c r="AF2324" s="22"/>
      <c r="AG2324" s="22"/>
      <c r="AH2324" s="22"/>
      <c r="AI2324" s="22"/>
      <c r="AJ2324" s="22"/>
      <c r="AK2324" s="22"/>
      <c r="AL2324" s="22"/>
      <c r="AM2324" s="22"/>
      <c r="AN2324" s="22"/>
      <c r="AO2324" s="22"/>
      <c r="AP2324" s="22"/>
    </row>
    <row r="2325" spans="1:42" x14ac:dyDescent="0.25">
      <c r="A2325" s="18">
        <v>41613</v>
      </c>
      <c r="B2325" s="16">
        <v>1</v>
      </c>
      <c r="C2325" s="15" t="s">
        <v>0</v>
      </c>
      <c r="D2325" s="15" t="s">
        <v>13</v>
      </c>
      <c r="E2325" s="15" t="s">
        <v>39</v>
      </c>
      <c r="F2325" s="15" t="s">
        <v>110</v>
      </c>
      <c r="G2325" s="19" t="s">
        <v>72</v>
      </c>
      <c r="H2325" s="15">
        <v>1</v>
      </c>
      <c r="I2325" s="22">
        <f t="shared" si="51"/>
        <v>0.05</v>
      </c>
      <c r="J2325" s="15">
        <v>43</v>
      </c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5">
        <v>20</v>
      </c>
      <c r="V2325" s="17"/>
      <c r="W2325" s="17"/>
      <c r="X2325" s="17"/>
      <c r="Y2325" s="17"/>
      <c r="Z2325" s="17"/>
      <c r="AA2325" s="17"/>
      <c r="AB2325" s="17"/>
      <c r="AC2325" s="22"/>
      <c r="AD2325" s="22"/>
      <c r="AE2325" s="22"/>
      <c r="AF2325" s="22"/>
      <c r="AG2325" s="22"/>
      <c r="AH2325" s="22"/>
      <c r="AI2325" s="22"/>
      <c r="AJ2325" s="22"/>
      <c r="AK2325" s="22"/>
      <c r="AL2325" s="22"/>
      <c r="AM2325" s="22"/>
      <c r="AN2325" s="22"/>
      <c r="AO2325" s="22"/>
      <c r="AP2325" s="22"/>
    </row>
    <row r="2326" spans="1:42" x14ac:dyDescent="0.25">
      <c r="A2326" s="18">
        <v>41613</v>
      </c>
      <c r="B2326" s="16">
        <v>1</v>
      </c>
      <c r="C2326" s="15" t="s">
        <v>0</v>
      </c>
      <c r="D2326" s="15" t="s">
        <v>13</v>
      </c>
      <c r="E2326" s="15" t="s">
        <v>39</v>
      </c>
      <c r="F2326" s="15" t="s">
        <v>110</v>
      </c>
      <c r="G2326" s="19" t="s">
        <v>72</v>
      </c>
      <c r="H2326" s="15">
        <v>1</v>
      </c>
      <c r="I2326" s="22">
        <f t="shared" si="51"/>
        <v>0.05</v>
      </c>
      <c r="J2326" s="15">
        <v>43</v>
      </c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5">
        <v>20</v>
      </c>
      <c r="V2326" s="17"/>
      <c r="W2326" s="17"/>
      <c r="X2326" s="17"/>
      <c r="Y2326" s="17"/>
      <c r="Z2326" s="17"/>
      <c r="AA2326" s="17"/>
      <c r="AB2326" s="17"/>
      <c r="AC2326" s="22"/>
      <c r="AD2326" s="22"/>
      <c r="AE2326" s="22"/>
      <c r="AF2326" s="22"/>
      <c r="AG2326" s="22"/>
      <c r="AH2326" s="22"/>
      <c r="AI2326" s="22"/>
      <c r="AJ2326" s="22"/>
      <c r="AK2326" s="22"/>
      <c r="AL2326" s="22"/>
      <c r="AM2326" s="22"/>
      <c r="AN2326" s="22"/>
      <c r="AO2326" s="22"/>
      <c r="AP2326" s="22"/>
    </row>
    <row r="2327" spans="1:42" x14ac:dyDescent="0.25">
      <c r="A2327" s="18">
        <v>41613</v>
      </c>
      <c r="B2327" s="16">
        <v>1</v>
      </c>
      <c r="C2327" s="15" t="s">
        <v>0</v>
      </c>
      <c r="D2327" s="15" t="s">
        <v>13</v>
      </c>
      <c r="E2327" s="15" t="s">
        <v>39</v>
      </c>
      <c r="F2327" s="15" t="s">
        <v>110</v>
      </c>
      <c r="G2327" s="19" t="s">
        <v>72</v>
      </c>
      <c r="H2327" s="15">
        <v>1</v>
      </c>
      <c r="I2327" s="22">
        <f t="shared" si="51"/>
        <v>0.05</v>
      </c>
      <c r="J2327" s="15">
        <v>43</v>
      </c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5">
        <v>20</v>
      </c>
      <c r="V2327" s="17"/>
      <c r="W2327" s="17"/>
      <c r="X2327" s="17"/>
      <c r="Y2327" s="17"/>
      <c r="Z2327" s="17"/>
      <c r="AA2327" s="17"/>
      <c r="AB2327" s="17"/>
      <c r="AC2327" s="48"/>
      <c r="AD2327" s="22"/>
      <c r="AE2327" s="22"/>
      <c r="AF2327" s="22"/>
      <c r="AG2327" s="22"/>
      <c r="AH2327" s="22"/>
      <c r="AI2327" s="22"/>
      <c r="AJ2327" s="22"/>
      <c r="AK2327" s="22"/>
      <c r="AL2327" s="22"/>
      <c r="AM2327" s="22"/>
      <c r="AN2327" s="22"/>
      <c r="AO2327" s="22"/>
      <c r="AP2327" s="22"/>
    </row>
    <row r="2328" spans="1:42" x14ac:dyDescent="0.25">
      <c r="A2328" s="18">
        <v>41613</v>
      </c>
      <c r="B2328" s="16">
        <v>1</v>
      </c>
      <c r="C2328" s="15" t="s">
        <v>0</v>
      </c>
      <c r="D2328" s="15" t="s">
        <v>13</v>
      </c>
      <c r="E2328" s="15" t="s">
        <v>39</v>
      </c>
      <c r="F2328" s="15" t="s">
        <v>110</v>
      </c>
      <c r="G2328" s="19" t="s">
        <v>72</v>
      </c>
      <c r="H2328" s="15">
        <v>1</v>
      </c>
      <c r="I2328" s="22">
        <f t="shared" si="51"/>
        <v>0.05</v>
      </c>
      <c r="J2328" s="15">
        <v>43</v>
      </c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5">
        <v>20</v>
      </c>
      <c r="V2328" s="17"/>
      <c r="W2328" s="17"/>
      <c r="X2328" s="17"/>
      <c r="Y2328" s="17"/>
      <c r="Z2328" s="17">
        <f>Y2328*H2328</f>
        <v>0</v>
      </c>
      <c r="AA2328" s="17"/>
      <c r="AB2328" s="17"/>
      <c r="AC2328" s="22"/>
      <c r="AD2328" s="22"/>
      <c r="AE2328" s="22"/>
      <c r="AF2328" s="22"/>
      <c r="AG2328" s="22"/>
      <c r="AH2328" s="22"/>
      <c r="AI2328" s="22"/>
      <c r="AJ2328" s="22"/>
      <c r="AK2328" s="22"/>
      <c r="AL2328" s="22"/>
      <c r="AM2328" s="22"/>
      <c r="AN2328" s="22"/>
      <c r="AO2328" s="22"/>
      <c r="AP2328" s="22"/>
    </row>
    <row r="2329" spans="1:42" x14ac:dyDescent="0.25">
      <c r="A2329" s="18">
        <v>41613</v>
      </c>
      <c r="B2329" s="16">
        <v>1</v>
      </c>
      <c r="C2329" s="15" t="s">
        <v>0</v>
      </c>
      <c r="D2329" s="15" t="s">
        <v>13</v>
      </c>
      <c r="E2329" s="15" t="s">
        <v>39</v>
      </c>
      <c r="F2329" s="15" t="s">
        <v>110</v>
      </c>
      <c r="G2329" s="19" t="s">
        <v>72</v>
      </c>
      <c r="H2329" s="15">
        <v>1</v>
      </c>
      <c r="I2329" s="22">
        <f t="shared" si="51"/>
        <v>0.05</v>
      </c>
      <c r="J2329" s="15">
        <v>43</v>
      </c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5">
        <v>10</v>
      </c>
      <c r="V2329" s="17"/>
      <c r="W2329" s="17"/>
      <c r="X2329" s="17"/>
      <c r="Y2329" s="17"/>
      <c r="Z2329" s="17"/>
      <c r="AA2329" s="17"/>
      <c r="AB2329" s="17"/>
      <c r="AC2329" s="22"/>
      <c r="AD2329" s="22"/>
      <c r="AE2329" s="22"/>
      <c r="AF2329" s="22"/>
      <c r="AG2329" s="22"/>
      <c r="AH2329" s="22"/>
      <c r="AI2329" s="22"/>
      <c r="AJ2329" s="22"/>
      <c r="AK2329" s="22"/>
      <c r="AL2329" s="22"/>
      <c r="AM2329" s="22"/>
      <c r="AN2329" s="22"/>
      <c r="AO2329" s="22"/>
      <c r="AP2329" s="22"/>
    </row>
    <row r="2330" spans="1:42" x14ac:dyDescent="0.25">
      <c r="A2330" s="18">
        <v>41613</v>
      </c>
      <c r="B2330" s="16">
        <v>1</v>
      </c>
      <c r="C2330" s="15" t="s">
        <v>0</v>
      </c>
      <c r="D2330" s="15" t="s">
        <v>13</v>
      </c>
      <c r="E2330" s="15" t="s">
        <v>39</v>
      </c>
      <c r="F2330" s="15" t="s">
        <v>110</v>
      </c>
      <c r="G2330" s="19" t="s">
        <v>72</v>
      </c>
      <c r="H2330" s="15">
        <v>1</v>
      </c>
      <c r="I2330" s="22">
        <f t="shared" si="51"/>
        <v>0.05</v>
      </c>
      <c r="J2330" s="15">
        <v>43</v>
      </c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5">
        <v>10</v>
      </c>
      <c r="V2330" s="17"/>
      <c r="W2330" s="17"/>
      <c r="X2330" s="17"/>
      <c r="Y2330" s="17"/>
      <c r="Z2330" s="17"/>
      <c r="AA2330" s="17"/>
      <c r="AB2330" s="17"/>
      <c r="AC2330" s="22"/>
      <c r="AD2330" s="22"/>
      <c r="AE2330" s="22"/>
      <c r="AF2330" s="22"/>
      <c r="AG2330" s="22"/>
      <c r="AH2330" s="22"/>
      <c r="AI2330" s="22"/>
      <c r="AJ2330" s="22"/>
      <c r="AK2330" s="22"/>
      <c r="AL2330" s="22"/>
      <c r="AM2330" s="22"/>
      <c r="AN2330" s="22"/>
      <c r="AO2330" s="22"/>
      <c r="AP2330" s="22"/>
    </row>
    <row r="2331" spans="1:42" x14ac:dyDescent="0.25">
      <c r="A2331" s="18">
        <v>41613</v>
      </c>
      <c r="B2331" s="16">
        <v>1</v>
      </c>
      <c r="C2331" s="15" t="s">
        <v>0</v>
      </c>
      <c r="D2331" s="15" t="s">
        <v>13</v>
      </c>
      <c r="E2331" s="15" t="s">
        <v>39</v>
      </c>
      <c r="F2331" s="15" t="s">
        <v>110</v>
      </c>
      <c r="G2331" s="19" t="s">
        <v>72</v>
      </c>
      <c r="H2331" s="15">
        <v>1</v>
      </c>
      <c r="I2331" s="22">
        <f t="shared" si="51"/>
        <v>0.05</v>
      </c>
      <c r="J2331" s="15">
        <v>43</v>
      </c>
      <c r="K2331" s="17"/>
      <c r="L2331" s="17"/>
      <c r="M2331" s="17"/>
      <c r="N2331" s="17"/>
      <c r="O2331" s="17"/>
      <c r="P2331" s="17"/>
      <c r="Q2331" s="17"/>
      <c r="R2331" s="17"/>
      <c r="S2331" s="17"/>
      <c r="T2331" s="17"/>
      <c r="U2331" s="15">
        <v>10</v>
      </c>
      <c r="V2331" s="17"/>
      <c r="W2331" s="17"/>
      <c r="X2331" s="17"/>
      <c r="Y2331" s="17"/>
      <c r="Z2331" s="17">
        <f t="shared" ref="Z2331:Z2337" si="53">Y2331*H2331</f>
        <v>0</v>
      </c>
      <c r="AA2331" s="17"/>
      <c r="AB2331" s="17"/>
      <c r="AC2331" s="22"/>
      <c r="AD2331" s="22"/>
      <c r="AE2331" s="22"/>
      <c r="AF2331" s="22"/>
      <c r="AG2331" s="22"/>
      <c r="AH2331" s="22"/>
      <c r="AI2331" s="22"/>
      <c r="AJ2331" s="22"/>
      <c r="AK2331" s="22"/>
      <c r="AL2331" s="22"/>
      <c r="AM2331" s="22"/>
      <c r="AN2331" s="22"/>
      <c r="AO2331" s="22"/>
      <c r="AP2331" s="22"/>
    </row>
    <row r="2332" spans="1:42" x14ac:dyDescent="0.25">
      <c r="A2332" s="18">
        <v>41613</v>
      </c>
      <c r="B2332" s="16">
        <v>1</v>
      </c>
      <c r="C2332" s="15" t="s">
        <v>0</v>
      </c>
      <c r="D2332" s="15" t="s">
        <v>13</v>
      </c>
      <c r="E2332" s="15" t="s">
        <v>39</v>
      </c>
      <c r="F2332" s="15" t="s">
        <v>110</v>
      </c>
      <c r="G2332" s="19" t="s">
        <v>72</v>
      </c>
      <c r="H2332" s="15">
        <v>1</v>
      </c>
      <c r="I2332" s="22">
        <f t="shared" si="51"/>
        <v>0.05</v>
      </c>
      <c r="J2332" s="15">
        <v>43</v>
      </c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5">
        <v>50</v>
      </c>
      <c r="V2332" s="17"/>
      <c r="W2332" s="17"/>
      <c r="X2332" s="17"/>
      <c r="Y2332" s="17"/>
      <c r="Z2332" s="17">
        <f t="shared" si="53"/>
        <v>0</v>
      </c>
      <c r="AA2332" s="17"/>
      <c r="AB2332" s="17"/>
      <c r="AC2332" s="22"/>
      <c r="AD2332" s="22"/>
      <c r="AE2332" s="22"/>
      <c r="AF2332" s="22"/>
      <c r="AG2332" s="22"/>
      <c r="AH2332" s="22"/>
      <c r="AI2332" s="22"/>
      <c r="AJ2332" s="22"/>
      <c r="AK2332" s="22"/>
      <c r="AL2332" s="22"/>
      <c r="AM2332" s="22"/>
      <c r="AN2332" s="22"/>
      <c r="AO2332" s="22"/>
      <c r="AP2332" s="22"/>
    </row>
    <row r="2333" spans="1:42" s="33" customFormat="1" x14ac:dyDescent="0.25">
      <c r="A2333" s="18">
        <v>41613</v>
      </c>
      <c r="B2333" s="35">
        <v>1</v>
      </c>
      <c r="C2333" s="15" t="s">
        <v>0</v>
      </c>
      <c r="D2333" s="36" t="s">
        <v>13</v>
      </c>
      <c r="E2333" s="36" t="s">
        <v>39</v>
      </c>
      <c r="F2333" s="36" t="s">
        <v>110</v>
      </c>
      <c r="G2333" s="37" t="s">
        <v>72</v>
      </c>
      <c r="H2333" s="36">
        <v>1</v>
      </c>
      <c r="I2333" s="22">
        <f t="shared" si="51"/>
        <v>0.05</v>
      </c>
      <c r="J2333" s="15">
        <v>43</v>
      </c>
      <c r="K2333" s="17"/>
      <c r="L2333" s="17"/>
      <c r="M2333" s="17"/>
      <c r="N2333" s="17"/>
      <c r="O2333" s="17"/>
      <c r="P2333" s="17"/>
      <c r="Q2333" s="39"/>
      <c r="R2333" s="17"/>
      <c r="S2333" s="17"/>
      <c r="T2333" s="17"/>
      <c r="U2333" s="15">
        <v>100</v>
      </c>
      <c r="V2333" s="17"/>
      <c r="W2333" s="17"/>
      <c r="X2333" s="17"/>
      <c r="Y2333" s="17"/>
      <c r="Z2333" s="17">
        <f t="shared" si="53"/>
        <v>0</v>
      </c>
      <c r="AA2333" s="17"/>
      <c r="AB2333" s="17"/>
      <c r="AC2333" s="22"/>
      <c r="AD2333" s="40"/>
      <c r="AE2333" s="40"/>
      <c r="AF2333" s="40"/>
      <c r="AG2333" s="40"/>
      <c r="AH2333" s="40"/>
      <c r="AI2333" s="40"/>
      <c r="AJ2333" s="40"/>
      <c r="AK2333" s="40"/>
      <c r="AL2333" s="40"/>
      <c r="AM2333" s="40"/>
      <c r="AN2333" s="40"/>
      <c r="AO2333" s="40"/>
      <c r="AP2333" s="40"/>
    </row>
    <row r="2334" spans="1:42" x14ac:dyDescent="0.25">
      <c r="A2334" s="18">
        <v>41613</v>
      </c>
      <c r="B2334" s="16">
        <v>1</v>
      </c>
      <c r="C2334" s="15" t="s">
        <v>0</v>
      </c>
      <c r="D2334" s="15" t="s">
        <v>13</v>
      </c>
      <c r="E2334" s="15" t="s">
        <v>39</v>
      </c>
      <c r="F2334" s="15" t="s">
        <v>110</v>
      </c>
      <c r="G2334" s="19" t="s">
        <v>72</v>
      </c>
      <c r="H2334" s="15">
        <v>1</v>
      </c>
      <c r="I2334" s="22">
        <f t="shared" si="51"/>
        <v>0.05</v>
      </c>
      <c r="J2334" s="15">
        <v>43</v>
      </c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5">
        <v>40</v>
      </c>
      <c r="V2334" s="17"/>
      <c r="W2334" s="17"/>
      <c r="X2334" s="17"/>
      <c r="Y2334" s="17"/>
      <c r="Z2334" s="17">
        <f t="shared" si="53"/>
        <v>0</v>
      </c>
      <c r="AA2334" s="17"/>
      <c r="AB2334" s="17"/>
      <c r="AC2334" s="22"/>
      <c r="AD2334" s="22"/>
      <c r="AE2334" s="22"/>
      <c r="AF2334" s="22"/>
      <c r="AG2334" s="22"/>
      <c r="AH2334" s="22"/>
      <c r="AI2334" s="22"/>
      <c r="AJ2334" s="22"/>
      <c r="AK2334" s="22"/>
      <c r="AL2334" s="22"/>
      <c r="AM2334" s="22"/>
      <c r="AN2334" s="22"/>
      <c r="AO2334" s="22"/>
      <c r="AP2334" s="22"/>
    </row>
    <row r="2335" spans="1:42" x14ac:dyDescent="0.25">
      <c r="A2335" s="18">
        <v>41613</v>
      </c>
      <c r="B2335" s="16">
        <v>1</v>
      </c>
      <c r="C2335" s="15" t="s">
        <v>0</v>
      </c>
      <c r="D2335" s="15" t="s">
        <v>13</v>
      </c>
      <c r="E2335" s="15" t="s">
        <v>39</v>
      </c>
      <c r="F2335" s="15" t="s">
        <v>110</v>
      </c>
      <c r="G2335" s="19" t="s">
        <v>72</v>
      </c>
      <c r="H2335" s="15">
        <v>1</v>
      </c>
      <c r="I2335" s="22">
        <f t="shared" si="51"/>
        <v>0.05</v>
      </c>
      <c r="J2335" s="15">
        <v>43</v>
      </c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5">
        <v>70</v>
      </c>
      <c r="V2335" s="17"/>
      <c r="W2335" s="17"/>
      <c r="X2335" s="17"/>
      <c r="Y2335" s="17"/>
      <c r="Z2335" s="17">
        <f t="shared" si="53"/>
        <v>0</v>
      </c>
      <c r="AA2335" s="17"/>
      <c r="AB2335" s="17"/>
      <c r="AC2335" s="22"/>
      <c r="AD2335" s="22"/>
      <c r="AE2335" s="22"/>
      <c r="AF2335" s="22"/>
      <c r="AG2335" s="22"/>
      <c r="AH2335" s="22"/>
      <c r="AI2335" s="22"/>
      <c r="AJ2335" s="22"/>
      <c r="AK2335" s="22"/>
      <c r="AL2335" s="22"/>
      <c r="AM2335" s="22"/>
      <c r="AN2335" s="22"/>
      <c r="AO2335" s="22"/>
      <c r="AP2335" s="22"/>
    </row>
    <row r="2336" spans="1:42" x14ac:dyDescent="0.25">
      <c r="A2336" s="18">
        <v>41613</v>
      </c>
      <c r="B2336" s="16">
        <v>1</v>
      </c>
      <c r="C2336" s="15" t="s">
        <v>0</v>
      </c>
      <c r="D2336" s="15" t="s">
        <v>13</v>
      </c>
      <c r="E2336" s="15" t="s">
        <v>39</v>
      </c>
      <c r="F2336" s="15" t="s">
        <v>110</v>
      </c>
      <c r="G2336" s="19" t="s">
        <v>72</v>
      </c>
      <c r="H2336" s="15">
        <v>1</v>
      </c>
      <c r="I2336" s="22">
        <f t="shared" si="51"/>
        <v>0.05</v>
      </c>
      <c r="J2336" s="15">
        <v>43</v>
      </c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5">
        <v>120</v>
      </c>
      <c r="V2336" s="17"/>
      <c r="W2336" s="17"/>
      <c r="X2336" s="17"/>
      <c r="Y2336" s="17"/>
      <c r="Z2336" s="17">
        <f t="shared" si="53"/>
        <v>0</v>
      </c>
      <c r="AA2336" s="17"/>
      <c r="AB2336" s="17"/>
      <c r="AC2336" s="22"/>
      <c r="AD2336" s="22"/>
      <c r="AE2336" s="22"/>
      <c r="AF2336" s="22"/>
      <c r="AG2336" s="22"/>
      <c r="AH2336" s="22"/>
      <c r="AI2336" s="22"/>
      <c r="AJ2336" s="22"/>
      <c r="AK2336" s="22"/>
      <c r="AL2336" s="22"/>
      <c r="AM2336" s="22"/>
      <c r="AN2336" s="22"/>
      <c r="AO2336" s="22"/>
      <c r="AP2336" s="22"/>
    </row>
    <row r="2337" spans="1:42" x14ac:dyDescent="0.25">
      <c r="A2337" s="18">
        <v>41613</v>
      </c>
      <c r="B2337" s="16">
        <v>1</v>
      </c>
      <c r="C2337" s="15" t="s">
        <v>0</v>
      </c>
      <c r="D2337" s="15" t="s">
        <v>13</v>
      </c>
      <c r="E2337" s="15" t="s">
        <v>39</v>
      </c>
      <c r="F2337" s="15" t="s">
        <v>110</v>
      </c>
      <c r="G2337" s="19" t="s">
        <v>72</v>
      </c>
      <c r="H2337" s="15">
        <v>1</v>
      </c>
      <c r="I2337" s="22">
        <f t="shared" si="51"/>
        <v>0.05</v>
      </c>
      <c r="J2337" s="15">
        <v>43</v>
      </c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5">
        <v>15</v>
      </c>
      <c r="V2337" s="17"/>
      <c r="W2337" s="17"/>
      <c r="X2337" s="17"/>
      <c r="Y2337" s="17"/>
      <c r="Z2337" s="17">
        <f t="shared" si="53"/>
        <v>0</v>
      </c>
      <c r="AA2337" s="17"/>
      <c r="AB2337" s="17"/>
      <c r="AC2337" s="22"/>
      <c r="AD2337" s="22"/>
      <c r="AE2337" s="22"/>
      <c r="AF2337" s="22"/>
      <c r="AG2337" s="22"/>
      <c r="AH2337" s="22"/>
      <c r="AI2337" s="22"/>
      <c r="AJ2337" s="22"/>
      <c r="AK2337" s="22"/>
      <c r="AL2337" s="22"/>
      <c r="AM2337" s="22"/>
      <c r="AN2337" s="22"/>
      <c r="AO2337" s="22"/>
      <c r="AP2337" s="22"/>
    </row>
    <row r="2338" spans="1:42" x14ac:dyDescent="0.25">
      <c r="A2338" s="18">
        <v>41613</v>
      </c>
      <c r="B2338" s="16">
        <v>1</v>
      </c>
      <c r="C2338" s="15" t="s">
        <v>0</v>
      </c>
      <c r="D2338" s="15" t="s">
        <v>13</v>
      </c>
      <c r="E2338" s="15" t="s">
        <v>39</v>
      </c>
      <c r="F2338" s="15" t="s">
        <v>110</v>
      </c>
      <c r="G2338" s="19" t="s">
        <v>73</v>
      </c>
      <c r="H2338" s="15">
        <v>1</v>
      </c>
      <c r="I2338" s="22">
        <f t="shared" si="51"/>
        <v>0.05</v>
      </c>
      <c r="J2338" s="15">
        <v>43</v>
      </c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5">
        <v>15</v>
      </c>
      <c r="V2338" s="17"/>
      <c r="W2338" s="17"/>
      <c r="X2338" s="17"/>
      <c r="Y2338" s="17"/>
      <c r="Z2338" s="17"/>
      <c r="AA2338" s="17"/>
      <c r="AB2338" s="17"/>
      <c r="AC2338" s="22"/>
      <c r="AD2338" s="22"/>
      <c r="AE2338" s="22"/>
      <c r="AF2338" s="22"/>
      <c r="AG2338" s="22"/>
      <c r="AH2338" s="22"/>
      <c r="AI2338" s="22"/>
      <c r="AJ2338" s="22"/>
      <c r="AK2338" s="22"/>
      <c r="AL2338" s="22"/>
      <c r="AM2338" s="22"/>
      <c r="AN2338" s="22"/>
      <c r="AO2338" s="22"/>
      <c r="AP2338" s="22"/>
    </row>
    <row r="2339" spans="1:42" x14ac:dyDescent="0.25">
      <c r="A2339" s="18">
        <v>41613</v>
      </c>
      <c r="B2339" s="16">
        <v>1</v>
      </c>
      <c r="C2339" s="15" t="s">
        <v>0</v>
      </c>
      <c r="D2339" s="15" t="s">
        <v>13</v>
      </c>
      <c r="E2339" s="15" t="s">
        <v>39</v>
      </c>
      <c r="F2339" s="15" t="s">
        <v>110</v>
      </c>
      <c r="G2339" s="19" t="s">
        <v>73</v>
      </c>
      <c r="H2339" s="15">
        <v>1</v>
      </c>
      <c r="I2339" s="22">
        <f t="shared" si="51"/>
        <v>0.05</v>
      </c>
      <c r="J2339" s="15">
        <v>43</v>
      </c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5">
        <v>15</v>
      </c>
      <c r="V2339" s="17"/>
      <c r="W2339" s="17"/>
      <c r="X2339" s="17"/>
      <c r="Y2339" s="17"/>
      <c r="Z2339" s="17"/>
      <c r="AA2339" s="17"/>
      <c r="AB2339" s="17"/>
      <c r="AC2339" s="22"/>
      <c r="AD2339" s="22"/>
      <c r="AE2339" s="22"/>
      <c r="AF2339" s="22"/>
      <c r="AG2339" s="22"/>
      <c r="AH2339" s="22"/>
      <c r="AI2339" s="22"/>
      <c r="AJ2339" s="22"/>
      <c r="AK2339" s="22"/>
      <c r="AL2339" s="22"/>
      <c r="AM2339" s="22"/>
      <c r="AN2339" s="22"/>
      <c r="AO2339" s="22"/>
      <c r="AP2339" s="22"/>
    </row>
    <row r="2340" spans="1:42" x14ac:dyDescent="0.25">
      <c r="A2340" s="18">
        <v>41613</v>
      </c>
      <c r="B2340" s="16">
        <v>1</v>
      </c>
      <c r="C2340" s="15" t="s">
        <v>0</v>
      </c>
      <c r="D2340" s="15" t="s">
        <v>13</v>
      </c>
      <c r="E2340" s="15" t="s">
        <v>39</v>
      </c>
      <c r="F2340" s="15" t="s">
        <v>110</v>
      </c>
      <c r="G2340" s="19" t="s">
        <v>73</v>
      </c>
      <c r="H2340" s="15">
        <v>1</v>
      </c>
      <c r="I2340" s="22">
        <f t="shared" si="51"/>
        <v>0.05</v>
      </c>
      <c r="J2340" s="15">
        <v>43</v>
      </c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5">
        <v>15</v>
      </c>
      <c r="V2340" s="17"/>
      <c r="W2340" s="17"/>
      <c r="X2340" s="17"/>
      <c r="Y2340" s="17"/>
      <c r="Z2340" s="17">
        <f>Y2340*H2340</f>
        <v>0</v>
      </c>
      <c r="AA2340" s="17"/>
      <c r="AB2340" s="17"/>
      <c r="AC2340" s="48"/>
      <c r="AD2340" s="22"/>
      <c r="AE2340" s="22"/>
      <c r="AF2340" s="22"/>
      <c r="AG2340" s="22"/>
      <c r="AH2340" s="22"/>
      <c r="AI2340" s="22"/>
      <c r="AJ2340" s="22"/>
      <c r="AK2340" s="22"/>
      <c r="AL2340" s="22"/>
      <c r="AM2340" s="22"/>
      <c r="AN2340" s="22"/>
      <c r="AO2340" s="22"/>
      <c r="AP2340" s="22"/>
    </row>
    <row r="2341" spans="1:42" x14ac:dyDescent="0.25">
      <c r="A2341" s="18">
        <v>41613</v>
      </c>
      <c r="B2341" s="16">
        <v>1</v>
      </c>
      <c r="C2341" s="15" t="s">
        <v>0</v>
      </c>
      <c r="D2341" s="15" t="s">
        <v>13</v>
      </c>
      <c r="E2341" s="15" t="s">
        <v>39</v>
      </c>
      <c r="F2341" s="15" t="s">
        <v>110</v>
      </c>
      <c r="G2341" s="19" t="s">
        <v>73</v>
      </c>
      <c r="H2341" s="15">
        <v>1</v>
      </c>
      <c r="I2341" s="22">
        <f t="shared" si="51"/>
        <v>0.05</v>
      </c>
      <c r="J2341" s="15">
        <v>43</v>
      </c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5">
        <v>20</v>
      </c>
      <c r="V2341" s="17"/>
      <c r="W2341" s="17"/>
      <c r="X2341" s="17"/>
      <c r="Y2341" s="17"/>
      <c r="Z2341" s="17"/>
      <c r="AA2341" s="17"/>
      <c r="AB2341" s="17"/>
      <c r="AC2341" s="22"/>
      <c r="AD2341" s="22"/>
      <c r="AE2341" s="22"/>
      <c r="AF2341" s="22"/>
      <c r="AG2341" s="22"/>
      <c r="AH2341" s="22"/>
      <c r="AI2341" s="22"/>
      <c r="AJ2341" s="22"/>
      <c r="AK2341" s="22"/>
      <c r="AL2341" s="22"/>
      <c r="AM2341" s="22"/>
      <c r="AN2341" s="22"/>
      <c r="AO2341" s="22"/>
      <c r="AP2341" s="22"/>
    </row>
    <row r="2342" spans="1:42" x14ac:dyDescent="0.25">
      <c r="A2342" s="18">
        <v>41613</v>
      </c>
      <c r="B2342" s="16">
        <v>1</v>
      </c>
      <c r="C2342" s="15" t="s">
        <v>0</v>
      </c>
      <c r="D2342" s="15" t="s">
        <v>13</v>
      </c>
      <c r="E2342" s="15" t="s">
        <v>39</v>
      </c>
      <c r="F2342" s="15" t="s">
        <v>110</v>
      </c>
      <c r="G2342" s="19" t="s">
        <v>73</v>
      </c>
      <c r="H2342" s="15">
        <v>1</v>
      </c>
      <c r="I2342" s="22">
        <f t="shared" si="51"/>
        <v>0.05</v>
      </c>
      <c r="J2342" s="15">
        <v>43</v>
      </c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5">
        <v>20</v>
      </c>
      <c r="V2342" s="17"/>
      <c r="W2342" s="17"/>
      <c r="X2342" s="17"/>
      <c r="Y2342" s="17"/>
      <c r="Z2342" s="17">
        <f>Y2342*H2342</f>
        <v>0</v>
      </c>
      <c r="AA2342" s="17"/>
      <c r="AB2342" s="17"/>
      <c r="AC2342" s="22"/>
      <c r="AD2342" s="22"/>
      <c r="AE2342" s="22"/>
      <c r="AF2342" s="22"/>
      <c r="AG2342" s="22"/>
      <c r="AH2342" s="22"/>
      <c r="AI2342" s="22"/>
      <c r="AJ2342" s="22"/>
      <c r="AK2342" s="22"/>
      <c r="AL2342" s="22"/>
      <c r="AM2342" s="22"/>
      <c r="AN2342" s="22"/>
      <c r="AO2342" s="22"/>
      <c r="AP2342" s="22"/>
    </row>
    <row r="2343" spans="1:42" x14ac:dyDescent="0.25">
      <c r="A2343" s="18">
        <v>41613</v>
      </c>
      <c r="B2343" s="16">
        <v>1</v>
      </c>
      <c r="C2343" s="15" t="s">
        <v>0</v>
      </c>
      <c r="D2343" s="15" t="s">
        <v>13</v>
      </c>
      <c r="E2343" s="15" t="s">
        <v>39</v>
      </c>
      <c r="F2343" s="15" t="s">
        <v>110</v>
      </c>
      <c r="G2343" s="19" t="s">
        <v>73</v>
      </c>
      <c r="H2343" s="15">
        <v>1</v>
      </c>
      <c r="I2343" s="22">
        <f t="shared" si="51"/>
        <v>0.05</v>
      </c>
      <c r="J2343" s="15">
        <v>43</v>
      </c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5">
        <v>1</v>
      </c>
      <c r="V2343" s="17"/>
      <c r="W2343" s="17"/>
      <c r="X2343" s="17"/>
      <c r="Y2343" s="17"/>
      <c r="Z2343" s="17">
        <f>Y2343*H2343</f>
        <v>0</v>
      </c>
      <c r="AA2343" s="17"/>
      <c r="AB2343" s="17"/>
      <c r="AC2343" s="22"/>
      <c r="AD2343" s="22"/>
      <c r="AE2343" s="22"/>
      <c r="AF2343" s="22"/>
      <c r="AG2343" s="22"/>
      <c r="AH2343" s="22"/>
      <c r="AI2343" s="22"/>
      <c r="AJ2343" s="22"/>
      <c r="AK2343" s="22"/>
      <c r="AL2343" s="22"/>
      <c r="AM2343" s="22"/>
      <c r="AN2343" s="22"/>
      <c r="AO2343" s="22"/>
      <c r="AP2343" s="22"/>
    </row>
    <row r="2344" spans="1:42" x14ac:dyDescent="0.25">
      <c r="A2344" s="18">
        <v>41613</v>
      </c>
      <c r="B2344" s="16">
        <v>1</v>
      </c>
      <c r="C2344" s="15" t="s">
        <v>0</v>
      </c>
      <c r="D2344" s="15" t="s">
        <v>15</v>
      </c>
      <c r="E2344" s="17" t="s">
        <v>39</v>
      </c>
      <c r="F2344" s="15" t="s">
        <v>110</v>
      </c>
      <c r="G2344" s="23" t="s">
        <v>40</v>
      </c>
      <c r="H2344" s="17">
        <v>1</v>
      </c>
      <c r="I2344" s="22">
        <f t="shared" si="51"/>
        <v>0.05</v>
      </c>
      <c r="J2344" s="15">
        <v>43</v>
      </c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>
        <v>25</v>
      </c>
      <c r="V2344" s="17"/>
      <c r="W2344" s="17"/>
      <c r="X2344" s="17"/>
      <c r="Y2344" s="17"/>
      <c r="Z2344" s="17">
        <f>Y2344*H2344</f>
        <v>0</v>
      </c>
      <c r="AA2344" s="17"/>
      <c r="AB2344" s="17"/>
      <c r="AC2344" s="22"/>
      <c r="AD2344" s="22"/>
      <c r="AE2344" s="22"/>
      <c r="AF2344" s="22"/>
      <c r="AG2344" s="22"/>
      <c r="AH2344" s="22"/>
      <c r="AI2344" s="22"/>
      <c r="AJ2344" s="22"/>
      <c r="AK2344" s="22"/>
      <c r="AL2344" s="22"/>
      <c r="AM2344" s="22"/>
      <c r="AN2344" s="22"/>
      <c r="AO2344" s="22"/>
      <c r="AP2344" s="22"/>
    </row>
    <row r="2345" spans="1:42" x14ac:dyDescent="0.25">
      <c r="A2345" s="18">
        <v>41613</v>
      </c>
      <c r="B2345" s="16">
        <v>1</v>
      </c>
      <c r="C2345" s="15" t="s">
        <v>0</v>
      </c>
      <c r="D2345" s="15" t="s">
        <v>15</v>
      </c>
      <c r="E2345" s="17" t="s">
        <v>39</v>
      </c>
      <c r="F2345" s="15" t="s">
        <v>110</v>
      </c>
      <c r="G2345" s="23" t="s">
        <v>40</v>
      </c>
      <c r="H2345" s="17">
        <v>1</v>
      </c>
      <c r="I2345" s="22">
        <f t="shared" si="51"/>
        <v>0.05</v>
      </c>
      <c r="J2345" s="15">
        <v>43</v>
      </c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>
        <v>25</v>
      </c>
      <c r="V2345" s="17"/>
      <c r="W2345" s="17"/>
      <c r="X2345" s="17"/>
      <c r="Y2345" s="17"/>
      <c r="Z2345" s="17">
        <f>Y2345*H2345</f>
        <v>0</v>
      </c>
      <c r="AA2345" s="17"/>
      <c r="AB2345" s="17"/>
      <c r="AC2345" s="22"/>
      <c r="AD2345" s="22"/>
      <c r="AE2345" s="22"/>
      <c r="AF2345" s="22"/>
      <c r="AG2345" s="22"/>
      <c r="AH2345" s="22"/>
      <c r="AI2345" s="22"/>
      <c r="AJ2345" s="22"/>
      <c r="AK2345" s="22"/>
      <c r="AL2345" s="22"/>
      <c r="AM2345" s="22"/>
      <c r="AN2345" s="22"/>
      <c r="AO2345" s="22"/>
      <c r="AP2345" s="22"/>
    </row>
    <row r="2346" spans="1:42" x14ac:dyDescent="0.25">
      <c r="A2346" s="18">
        <v>41613</v>
      </c>
      <c r="B2346" s="16">
        <v>1</v>
      </c>
      <c r="C2346" s="15" t="s">
        <v>0</v>
      </c>
      <c r="D2346" s="15" t="s">
        <v>15</v>
      </c>
      <c r="E2346" s="17" t="s">
        <v>39</v>
      </c>
      <c r="F2346" s="15" t="s">
        <v>110</v>
      </c>
      <c r="G2346" s="23" t="s">
        <v>40</v>
      </c>
      <c r="H2346" s="17">
        <v>1</v>
      </c>
      <c r="I2346" s="22">
        <f t="shared" si="51"/>
        <v>0.05</v>
      </c>
      <c r="J2346" s="15">
        <v>43</v>
      </c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>
        <v>25</v>
      </c>
      <c r="V2346" s="17"/>
      <c r="W2346" s="17"/>
      <c r="X2346" s="17"/>
      <c r="Y2346" s="17"/>
      <c r="Z2346" s="17"/>
      <c r="AA2346" s="17"/>
      <c r="AB2346" s="17"/>
      <c r="AC2346" s="22"/>
      <c r="AD2346" s="22"/>
      <c r="AE2346" s="22"/>
      <c r="AF2346" s="22"/>
      <c r="AG2346" s="22"/>
      <c r="AH2346" s="22"/>
      <c r="AI2346" s="22"/>
      <c r="AJ2346" s="22"/>
      <c r="AK2346" s="22"/>
      <c r="AL2346" s="22"/>
      <c r="AM2346" s="22"/>
      <c r="AN2346" s="22"/>
      <c r="AO2346" s="22"/>
      <c r="AP2346" s="22"/>
    </row>
    <row r="2347" spans="1:42" x14ac:dyDescent="0.25">
      <c r="A2347" s="18">
        <v>41613</v>
      </c>
      <c r="B2347" s="16">
        <v>1</v>
      </c>
      <c r="C2347" s="15" t="s">
        <v>0</v>
      </c>
      <c r="D2347" s="15" t="s">
        <v>15</v>
      </c>
      <c r="E2347" s="17" t="s">
        <v>39</v>
      </c>
      <c r="F2347" s="15" t="s">
        <v>110</v>
      </c>
      <c r="G2347" s="23" t="s">
        <v>40</v>
      </c>
      <c r="H2347" s="17">
        <v>1</v>
      </c>
      <c r="I2347" s="22">
        <f t="shared" si="51"/>
        <v>0.05</v>
      </c>
      <c r="J2347" s="15">
        <v>43</v>
      </c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>
        <v>25</v>
      </c>
      <c r="V2347" s="17"/>
      <c r="W2347" s="17"/>
      <c r="X2347" s="17"/>
      <c r="Y2347" s="17"/>
      <c r="Z2347" s="17"/>
      <c r="AA2347" s="17"/>
      <c r="AB2347" s="17"/>
      <c r="AC2347" s="22"/>
      <c r="AD2347" s="22"/>
      <c r="AE2347" s="22"/>
      <c r="AF2347" s="22"/>
      <c r="AG2347" s="22"/>
      <c r="AH2347" s="22"/>
      <c r="AI2347" s="22"/>
      <c r="AJ2347" s="22"/>
      <c r="AK2347" s="22"/>
      <c r="AL2347" s="22"/>
      <c r="AM2347" s="22"/>
      <c r="AN2347" s="22"/>
      <c r="AO2347" s="22"/>
      <c r="AP2347" s="22"/>
    </row>
    <row r="2348" spans="1:42" s="33" customFormat="1" x14ac:dyDescent="0.25">
      <c r="A2348" s="18">
        <v>41613</v>
      </c>
      <c r="B2348" s="35">
        <v>1</v>
      </c>
      <c r="C2348" s="15" t="s">
        <v>0</v>
      </c>
      <c r="D2348" s="36" t="s">
        <v>15</v>
      </c>
      <c r="E2348" s="39" t="s">
        <v>39</v>
      </c>
      <c r="F2348" s="36" t="s">
        <v>110</v>
      </c>
      <c r="G2348" s="41" t="s">
        <v>40</v>
      </c>
      <c r="H2348" s="39">
        <v>1</v>
      </c>
      <c r="I2348" s="22">
        <f t="shared" si="51"/>
        <v>0.05</v>
      </c>
      <c r="J2348" s="15">
        <v>43</v>
      </c>
      <c r="K2348" s="17"/>
      <c r="L2348" s="17"/>
      <c r="M2348" s="17"/>
      <c r="N2348" s="17"/>
      <c r="O2348" s="17"/>
      <c r="P2348" s="17"/>
      <c r="Q2348" s="39"/>
      <c r="R2348" s="17"/>
      <c r="S2348" s="17"/>
      <c r="T2348" s="17"/>
      <c r="U2348" s="17">
        <v>25</v>
      </c>
      <c r="V2348" s="17"/>
      <c r="W2348" s="17"/>
      <c r="X2348" s="17"/>
      <c r="Y2348" s="17"/>
      <c r="Z2348" s="17"/>
      <c r="AA2348" s="17"/>
      <c r="AB2348" s="17"/>
      <c r="AC2348" s="22"/>
      <c r="AD2348" s="40"/>
      <c r="AE2348" s="40"/>
      <c r="AF2348" s="40"/>
      <c r="AG2348" s="40"/>
      <c r="AH2348" s="40"/>
      <c r="AI2348" s="40"/>
      <c r="AJ2348" s="40"/>
      <c r="AK2348" s="40"/>
      <c r="AL2348" s="40"/>
      <c r="AM2348" s="40"/>
      <c r="AN2348" s="40"/>
      <c r="AO2348" s="40"/>
      <c r="AP2348" s="40"/>
    </row>
    <row r="2349" spans="1:42" x14ac:dyDescent="0.25">
      <c r="A2349" s="18">
        <v>41613</v>
      </c>
      <c r="B2349" s="16">
        <v>1</v>
      </c>
      <c r="C2349" s="15" t="s">
        <v>0</v>
      </c>
      <c r="D2349" s="15" t="s">
        <v>15</v>
      </c>
      <c r="E2349" s="17" t="s">
        <v>39</v>
      </c>
      <c r="F2349" s="15" t="s">
        <v>110</v>
      </c>
      <c r="G2349" s="23" t="s">
        <v>40</v>
      </c>
      <c r="H2349" s="17">
        <v>1</v>
      </c>
      <c r="I2349" s="22">
        <f t="shared" si="51"/>
        <v>0.05</v>
      </c>
      <c r="J2349" s="15">
        <v>43</v>
      </c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>
        <v>25</v>
      </c>
      <c r="V2349" s="17"/>
      <c r="W2349" s="17"/>
      <c r="X2349" s="17"/>
      <c r="Y2349" s="17"/>
      <c r="Z2349" s="17"/>
      <c r="AA2349" s="17"/>
      <c r="AB2349" s="17"/>
      <c r="AC2349" s="22"/>
      <c r="AD2349" s="22"/>
      <c r="AE2349" s="22"/>
      <c r="AF2349" s="22"/>
      <c r="AG2349" s="22"/>
      <c r="AH2349" s="22"/>
      <c r="AI2349" s="22"/>
      <c r="AJ2349" s="22"/>
      <c r="AK2349" s="22"/>
      <c r="AL2349" s="22"/>
      <c r="AM2349" s="22"/>
      <c r="AN2349" s="22"/>
      <c r="AO2349" s="22"/>
      <c r="AP2349" s="22"/>
    </row>
    <row r="2350" spans="1:42" x14ac:dyDescent="0.25">
      <c r="A2350" s="18">
        <v>41613</v>
      </c>
      <c r="B2350" s="16">
        <v>1</v>
      </c>
      <c r="C2350" s="15" t="s">
        <v>0</v>
      </c>
      <c r="D2350" s="15" t="s">
        <v>15</v>
      </c>
      <c r="E2350" s="17" t="s">
        <v>39</v>
      </c>
      <c r="F2350" s="15" t="s">
        <v>110</v>
      </c>
      <c r="G2350" s="23" t="s">
        <v>40</v>
      </c>
      <c r="H2350" s="17">
        <v>1</v>
      </c>
      <c r="I2350" s="22">
        <f t="shared" si="51"/>
        <v>0.05</v>
      </c>
      <c r="J2350" s="15">
        <v>43</v>
      </c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>
        <v>25</v>
      </c>
      <c r="V2350" s="17"/>
      <c r="W2350" s="17"/>
      <c r="X2350" s="17"/>
      <c r="Y2350" s="17"/>
      <c r="Z2350" s="17"/>
      <c r="AA2350" s="17"/>
      <c r="AB2350" s="17"/>
      <c r="AC2350" s="22"/>
      <c r="AD2350" s="22"/>
      <c r="AE2350" s="22"/>
      <c r="AF2350" s="22"/>
      <c r="AG2350" s="22"/>
      <c r="AH2350" s="22"/>
      <c r="AI2350" s="22"/>
      <c r="AJ2350" s="22"/>
      <c r="AK2350" s="22"/>
      <c r="AL2350" s="22"/>
      <c r="AM2350" s="22"/>
      <c r="AN2350" s="22"/>
      <c r="AO2350" s="22"/>
      <c r="AP2350" s="22"/>
    </row>
    <row r="2351" spans="1:42" x14ac:dyDescent="0.25">
      <c r="A2351" s="18">
        <v>41613</v>
      </c>
      <c r="B2351" s="16">
        <v>1</v>
      </c>
      <c r="C2351" s="15" t="s">
        <v>0</v>
      </c>
      <c r="D2351" s="15" t="s">
        <v>15</v>
      </c>
      <c r="E2351" s="17" t="s">
        <v>39</v>
      </c>
      <c r="F2351" s="15" t="s">
        <v>110</v>
      </c>
      <c r="G2351" s="23" t="s">
        <v>40</v>
      </c>
      <c r="H2351" s="17">
        <v>1</v>
      </c>
      <c r="I2351" s="22">
        <f t="shared" si="51"/>
        <v>0.05</v>
      </c>
      <c r="J2351" s="15">
        <v>43</v>
      </c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>
        <v>25</v>
      </c>
      <c r="V2351" s="17"/>
      <c r="W2351" s="17"/>
      <c r="X2351" s="17"/>
      <c r="Y2351" s="17"/>
      <c r="Z2351" s="17"/>
      <c r="AA2351" s="17"/>
      <c r="AB2351" s="17"/>
      <c r="AC2351" s="22"/>
      <c r="AD2351" s="22"/>
      <c r="AE2351" s="22"/>
      <c r="AF2351" s="22"/>
      <c r="AG2351" s="22"/>
      <c r="AH2351" s="22"/>
      <c r="AI2351" s="22"/>
      <c r="AJ2351" s="22"/>
      <c r="AK2351" s="22"/>
      <c r="AL2351" s="22"/>
      <c r="AM2351" s="22"/>
      <c r="AN2351" s="22"/>
      <c r="AO2351" s="22"/>
      <c r="AP2351" s="22"/>
    </row>
    <row r="2352" spans="1:42" x14ac:dyDescent="0.25">
      <c r="A2352" s="18">
        <v>41613</v>
      </c>
      <c r="B2352" s="16">
        <v>1</v>
      </c>
      <c r="C2352" s="15" t="s">
        <v>0</v>
      </c>
      <c r="D2352" s="15" t="s">
        <v>15</v>
      </c>
      <c r="E2352" s="17" t="s">
        <v>39</v>
      </c>
      <c r="F2352" s="15" t="s">
        <v>110</v>
      </c>
      <c r="G2352" s="23" t="s">
        <v>40</v>
      </c>
      <c r="H2352" s="17">
        <v>1</v>
      </c>
      <c r="I2352" s="22">
        <f t="shared" si="51"/>
        <v>0.05</v>
      </c>
      <c r="J2352" s="15">
        <v>43</v>
      </c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>
        <v>25</v>
      </c>
      <c r="V2352" s="17"/>
      <c r="W2352" s="17"/>
      <c r="X2352" s="17"/>
      <c r="Y2352" s="17"/>
      <c r="Z2352" s="17"/>
      <c r="AA2352" s="17"/>
      <c r="AB2352" s="17"/>
      <c r="AC2352" s="22"/>
      <c r="AD2352" s="22"/>
      <c r="AE2352" s="22"/>
      <c r="AF2352" s="22"/>
      <c r="AG2352" s="22"/>
      <c r="AH2352" s="22"/>
      <c r="AI2352" s="22"/>
      <c r="AJ2352" s="22"/>
      <c r="AK2352" s="22"/>
      <c r="AL2352" s="22"/>
      <c r="AM2352" s="22"/>
      <c r="AN2352" s="22"/>
      <c r="AO2352" s="22"/>
      <c r="AP2352" s="22"/>
    </row>
    <row r="2353" spans="1:42" x14ac:dyDescent="0.25">
      <c r="A2353" s="18">
        <v>41613</v>
      </c>
      <c r="B2353" s="16">
        <v>1</v>
      </c>
      <c r="C2353" s="15" t="s">
        <v>0</v>
      </c>
      <c r="D2353" s="15" t="s">
        <v>15</v>
      </c>
      <c r="E2353" s="17" t="s">
        <v>39</v>
      </c>
      <c r="F2353" s="15" t="s">
        <v>110</v>
      </c>
      <c r="G2353" s="23" t="s">
        <v>40</v>
      </c>
      <c r="H2353" s="17">
        <v>1</v>
      </c>
      <c r="I2353" s="22">
        <f t="shared" si="51"/>
        <v>0.05</v>
      </c>
      <c r="J2353" s="15">
        <v>43</v>
      </c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>
        <v>25</v>
      </c>
      <c r="V2353" s="17"/>
      <c r="W2353" s="17"/>
      <c r="X2353" s="17"/>
      <c r="Y2353" s="17"/>
      <c r="Z2353" s="17"/>
      <c r="AA2353" s="17"/>
      <c r="AB2353" s="17"/>
      <c r="AC2353" s="22"/>
      <c r="AD2353" s="22"/>
      <c r="AE2353" s="22"/>
      <c r="AF2353" s="22"/>
      <c r="AG2353" s="22"/>
      <c r="AH2353" s="22"/>
      <c r="AI2353" s="22"/>
      <c r="AJ2353" s="22"/>
      <c r="AK2353" s="22"/>
      <c r="AL2353" s="22"/>
      <c r="AM2353" s="22"/>
      <c r="AN2353" s="22"/>
      <c r="AO2353" s="22"/>
      <c r="AP2353" s="22"/>
    </row>
    <row r="2354" spans="1:42" x14ac:dyDescent="0.25">
      <c r="A2354" s="18">
        <v>41613</v>
      </c>
      <c r="B2354" s="16">
        <v>1</v>
      </c>
      <c r="C2354" s="15" t="s">
        <v>0</v>
      </c>
      <c r="D2354" s="15" t="s">
        <v>15</v>
      </c>
      <c r="E2354" s="17" t="s">
        <v>39</v>
      </c>
      <c r="F2354" s="15" t="s">
        <v>110</v>
      </c>
      <c r="G2354" s="23" t="s">
        <v>40</v>
      </c>
      <c r="H2354" s="17">
        <v>1</v>
      </c>
      <c r="I2354" s="22">
        <f t="shared" si="51"/>
        <v>0.05</v>
      </c>
      <c r="J2354" s="15">
        <v>43</v>
      </c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>
        <v>25</v>
      </c>
      <c r="V2354" s="17"/>
      <c r="W2354" s="17"/>
      <c r="X2354" s="17"/>
      <c r="Y2354" s="17"/>
      <c r="Z2354" s="17">
        <f>Y2354*H2354</f>
        <v>0</v>
      </c>
      <c r="AA2354" s="17"/>
      <c r="AB2354" s="17"/>
      <c r="AC2354" s="48"/>
      <c r="AD2354" s="22"/>
      <c r="AE2354" s="22"/>
      <c r="AF2354" s="22"/>
      <c r="AG2354" s="22"/>
      <c r="AH2354" s="22"/>
      <c r="AI2354" s="22"/>
      <c r="AJ2354" s="22"/>
      <c r="AK2354" s="22"/>
      <c r="AL2354" s="22"/>
      <c r="AM2354" s="22"/>
      <c r="AN2354" s="22"/>
      <c r="AO2354" s="22"/>
      <c r="AP2354" s="22"/>
    </row>
    <row r="2355" spans="1:42" x14ac:dyDescent="0.25">
      <c r="A2355" s="18">
        <v>41613</v>
      </c>
      <c r="B2355" s="16">
        <v>1</v>
      </c>
      <c r="C2355" s="15" t="s">
        <v>0</v>
      </c>
      <c r="D2355" s="15" t="s">
        <v>15</v>
      </c>
      <c r="E2355" s="17" t="s">
        <v>39</v>
      </c>
      <c r="F2355" s="15" t="s">
        <v>110</v>
      </c>
      <c r="G2355" s="23" t="s">
        <v>40</v>
      </c>
      <c r="H2355" s="17">
        <v>1</v>
      </c>
      <c r="I2355" s="22">
        <f t="shared" si="51"/>
        <v>0.05</v>
      </c>
      <c r="J2355" s="15">
        <v>43</v>
      </c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>
        <v>15</v>
      </c>
      <c r="V2355" s="17"/>
      <c r="W2355" s="17"/>
      <c r="X2355" s="17"/>
      <c r="Y2355" s="17"/>
      <c r="Z2355" s="17"/>
      <c r="AA2355" s="17"/>
      <c r="AB2355" s="17"/>
      <c r="AC2355" s="22"/>
      <c r="AD2355" s="22"/>
      <c r="AE2355" s="22"/>
      <c r="AF2355" s="22"/>
      <c r="AG2355" s="22"/>
      <c r="AH2355" s="22"/>
      <c r="AI2355" s="22"/>
      <c r="AJ2355" s="22"/>
      <c r="AK2355" s="22"/>
      <c r="AL2355" s="22"/>
      <c r="AM2355" s="22"/>
      <c r="AN2355" s="22"/>
      <c r="AO2355" s="22"/>
      <c r="AP2355" s="22"/>
    </row>
    <row r="2356" spans="1:42" x14ac:dyDescent="0.25">
      <c r="A2356" s="18">
        <v>41613</v>
      </c>
      <c r="B2356" s="16">
        <v>1</v>
      </c>
      <c r="C2356" s="15" t="s">
        <v>0</v>
      </c>
      <c r="D2356" s="15" t="s">
        <v>15</v>
      </c>
      <c r="E2356" s="17" t="s">
        <v>39</v>
      </c>
      <c r="F2356" s="15" t="s">
        <v>110</v>
      </c>
      <c r="G2356" s="23" t="s">
        <v>40</v>
      </c>
      <c r="H2356" s="17">
        <v>1</v>
      </c>
      <c r="I2356" s="22">
        <f t="shared" si="51"/>
        <v>0.05</v>
      </c>
      <c r="J2356" s="15">
        <v>43</v>
      </c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>
        <v>15</v>
      </c>
      <c r="V2356" s="17"/>
      <c r="W2356" s="17"/>
      <c r="X2356" s="17"/>
      <c r="Y2356" s="17"/>
      <c r="Z2356" s="17"/>
      <c r="AA2356" s="17"/>
      <c r="AB2356" s="17"/>
      <c r="AC2356" s="22"/>
      <c r="AD2356" s="22"/>
      <c r="AE2356" s="22"/>
      <c r="AF2356" s="22"/>
      <c r="AG2356" s="22"/>
      <c r="AH2356" s="22"/>
      <c r="AI2356" s="22"/>
      <c r="AJ2356" s="22"/>
      <c r="AK2356" s="22"/>
      <c r="AL2356" s="22"/>
      <c r="AM2356" s="22"/>
      <c r="AN2356" s="22"/>
      <c r="AO2356" s="22"/>
      <c r="AP2356" s="22"/>
    </row>
    <row r="2357" spans="1:42" x14ac:dyDescent="0.25">
      <c r="A2357" s="18">
        <v>41613</v>
      </c>
      <c r="B2357" s="16">
        <v>1</v>
      </c>
      <c r="C2357" s="15" t="s">
        <v>0</v>
      </c>
      <c r="D2357" s="15" t="s">
        <v>15</v>
      </c>
      <c r="E2357" s="17" t="s">
        <v>39</v>
      </c>
      <c r="F2357" s="15" t="s">
        <v>110</v>
      </c>
      <c r="G2357" s="23" t="s">
        <v>40</v>
      </c>
      <c r="H2357" s="17">
        <v>1</v>
      </c>
      <c r="I2357" s="22">
        <f t="shared" si="51"/>
        <v>0.05</v>
      </c>
      <c r="J2357" s="15">
        <v>43</v>
      </c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>
        <v>15</v>
      </c>
      <c r="V2357" s="17"/>
      <c r="W2357" s="17"/>
      <c r="X2357" s="17"/>
      <c r="Y2357" s="17"/>
      <c r="Z2357" s="17"/>
      <c r="AA2357" s="17"/>
      <c r="AB2357" s="17"/>
      <c r="AC2357" s="22"/>
      <c r="AD2357" s="22"/>
      <c r="AE2357" s="22"/>
      <c r="AF2357" s="22"/>
      <c r="AG2357" s="22"/>
      <c r="AH2357" s="22"/>
      <c r="AI2357" s="22"/>
      <c r="AJ2357" s="22"/>
      <c r="AK2357" s="22"/>
      <c r="AL2357" s="22"/>
      <c r="AM2357" s="22"/>
      <c r="AN2357" s="22"/>
      <c r="AO2357" s="22"/>
      <c r="AP2357" s="22"/>
    </row>
    <row r="2358" spans="1:42" x14ac:dyDescent="0.25">
      <c r="A2358" s="18">
        <v>41613</v>
      </c>
      <c r="B2358" s="16">
        <v>1</v>
      </c>
      <c r="C2358" s="15" t="s">
        <v>0</v>
      </c>
      <c r="D2358" s="15" t="s">
        <v>15</v>
      </c>
      <c r="E2358" s="17" t="s">
        <v>39</v>
      </c>
      <c r="F2358" s="15" t="s">
        <v>110</v>
      </c>
      <c r="G2358" s="23" t="s">
        <v>40</v>
      </c>
      <c r="H2358" s="17">
        <v>1</v>
      </c>
      <c r="I2358" s="22">
        <f t="shared" si="51"/>
        <v>0.05</v>
      </c>
      <c r="J2358" s="15">
        <v>43</v>
      </c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>
        <v>15</v>
      </c>
      <c r="V2358" s="17"/>
      <c r="W2358" s="17"/>
      <c r="X2358" s="17"/>
      <c r="Y2358" s="17"/>
      <c r="Z2358" s="17"/>
      <c r="AA2358" s="17"/>
      <c r="AB2358" s="17"/>
      <c r="AC2358" s="22"/>
      <c r="AD2358" s="22"/>
      <c r="AE2358" s="22"/>
      <c r="AF2358" s="22"/>
      <c r="AG2358" s="22"/>
      <c r="AH2358" s="22"/>
      <c r="AI2358" s="22"/>
      <c r="AJ2358" s="22"/>
      <c r="AK2358" s="22"/>
      <c r="AL2358" s="22"/>
      <c r="AM2358" s="22"/>
      <c r="AN2358" s="22"/>
      <c r="AO2358" s="22"/>
      <c r="AP2358" s="22"/>
    </row>
    <row r="2359" spans="1:42" x14ac:dyDescent="0.25">
      <c r="A2359" s="18">
        <v>41613</v>
      </c>
      <c r="B2359" s="16">
        <v>1</v>
      </c>
      <c r="C2359" s="15" t="s">
        <v>0</v>
      </c>
      <c r="D2359" s="15" t="s">
        <v>15</v>
      </c>
      <c r="E2359" s="17" t="s">
        <v>39</v>
      </c>
      <c r="F2359" s="15" t="s">
        <v>110</v>
      </c>
      <c r="G2359" s="23" t="s">
        <v>40</v>
      </c>
      <c r="H2359" s="17">
        <v>1</v>
      </c>
      <c r="I2359" s="22">
        <f t="shared" si="51"/>
        <v>0.05</v>
      </c>
      <c r="J2359" s="15">
        <v>43</v>
      </c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>
        <v>15</v>
      </c>
      <c r="V2359" s="17"/>
      <c r="W2359" s="17"/>
      <c r="X2359" s="17"/>
      <c r="Y2359" s="17"/>
      <c r="Z2359" s="17"/>
      <c r="AA2359" s="17"/>
      <c r="AB2359" s="17"/>
      <c r="AC2359" s="22"/>
      <c r="AD2359" s="22"/>
      <c r="AE2359" s="22"/>
      <c r="AF2359" s="22"/>
      <c r="AG2359" s="22"/>
      <c r="AH2359" s="22"/>
      <c r="AI2359" s="22"/>
      <c r="AJ2359" s="22"/>
      <c r="AK2359" s="22"/>
      <c r="AL2359" s="22"/>
      <c r="AM2359" s="22"/>
      <c r="AN2359" s="22"/>
      <c r="AO2359" s="22"/>
      <c r="AP2359" s="22"/>
    </row>
    <row r="2360" spans="1:42" x14ac:dyDescent="0.25">
      <c r="A2360" s="18">
        <v>41613</v>
      </c>
      <c r="B2360" s="16">
        <v>1</v>
      </c>
      <c r="C2360" s="15" t="s">
        <v>0</v>
      </c>
      <c r="D2360" s="15" t="s">
        <v>15</v>
      </c>
      <c r="E2360" s="17" t="s">
        <v>39</v>
      </c>
      <c r="F2360" s="15" t="s">
        <v>110</v>
      </c>
      <c r="G2360" s="23" t="s">
        <v>40</v>
      </c>
      <c r="H2360" s="17">
        <v>1</v>
      </c>
      <c r="I2360" s="22">
        <f t="shared" si="51"/>
        <v>0.05</v>
      </c>
      <c r="J2360" s="15">
        <v>43</v>
      </c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>
        <v>15</v>
      </c>
      <c r="V2360" s="17"/>
      <c r="W2360" s="17"/>
      <c r="X2360" s="17"/>
      <c r="Y2360" s="17"/>
      <c r="Z2360" s="17"/>
      <c r="AA2360" s="17"/>
      <c r="AB2360" s="17"/>
      <c r="AC2360" s="22"/>
      <c r="AD2360" s="22"/>
      <c r="AE2360" s="22"/>
      <c r="AF2360" s="22"/>
      <c r="AG2360" s="22"/>
      <c r="AH2360" s="22"/>
      <c r="AI2360" s="22"/>
      <c r="AJ2360" s="22"/>
      <c r="AK2360" s="22"/>
      <c r="AL2360" s="22"/>
      <c r="AM2360" s="22"/>
      <c r="AN2360" s="22"/>
      <c r="AO2360" s="22"/>
      <c r="AP2360" s="22"/>
    </row>
    <row r="2361" spans="1:42" s="33" customFormat="1" x14ac:dyDescent="0.25">
      <c r="A2361" s="18">
        <v>41613</v>
      </c>
      <c r="B2361" s="35">
        <v>1</v>
      </c>
      <c r="C2361" s="15" t="s">
        <v>0</v>
      </c>
      <c r="D2361" s="36" t="s">
        <v>15</v>
      </c>
      <c r="E2361" s="39" t="s">
        <v>39</v>
      </c>
      <c r="F2361" s="36" t="s">
        <v>110</v>
      </c>
      <c r="G2361" s="41" t="s">
        <v>40</v>
      </c>
      <c r="H2361" s="39">
        <v>1</v>
      </c>
      <c r="I2361" s="22">
        <f t="shared" si="51"/>
        <v>0.05</v>
      </c>
      <c r="J2361" s="15">
        <v>43</v>
      </c>
      <c r="K2361" s="17"/>
      <c r="L2361" s="17"/>
      <c r="M2361" s="17"/>
      <c r="N2361" s="17"/>
      <c r="O2361" s="17"/>
      <c r="P2361" s="17"/>
      <c r="Q2361" s="39"/>
      <c r="R2361" s="17"/>
      <c r="S2361" s="17"/>
      <c r="T2361" s="17"/>
      <c r="U2361" s="17">
        <v>15</v>
      </c>
      <c r="V2361" s="17"/>
      <c r="W2361" s="17"/>
      <c r="X2361" s="17"/>
      <c r="Y2361" s="17"/>
      <c r="Z2361" s="17"/>
      <c r="AA2361" s="17"/>
      <c r="AB2361" s="17"/>
      <c r="AC2361" s="22"/>
      <c r="AD2361" s="40"/>
      <c r="AE2361" s="40"/>
      <c r="AF2361" s="40"/>
      <c r="AG2361" s="40"/>
      <c r="AH2361" s="40"/>
      <c r="AI2361" s="40"/>
      <c r="AJ2361" s="40"/>
      <c r="AK2361" s="40"/>
      <c r="AL2361" s="40"/>
      <c r="AM2361" s="40"/>
      <c r="AN2361" s="40"/>
      <c r="AO2361" s="40"/>
      <c r="AP2361" s="40"/>
    </row>
    <row r="2362" spans="1:42" x14ac:dyDescent="0.25">
      <c r="A2362" s="18">
        <v>41613</v>
      </c>
      <c r="B2362" s="16">
        <v>1</v>
      </c>
      <c r="C2362" s="15" t="s">
        <v>0</v>
      </c>
      <c r="D2362" s="15" t="s">
        <v>15</v>
      </c>
      <c r="E2362" s="17" t="s">
        <v>39</v>
      </c>
      <c r="F2362" s="15" t="s">
        <v>110</v>
      </c>
      <c r="G2362" s="23" t="s">
        <v>40</v>
      </c>
      <c r="H2362" s="17">
        <v>1</v>
      </c>
      <c r="I2362" s="22">
        <f t="shared" si="51"/>
        <v>0.05</v>
      </c>
      <c r="J2362" s="15">
        <v>43</v>
      </c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>
        <v>15</v>
      </c>
      <c r="V2362" s="17"/>
      <c r="W2362" s="17"/>
      <c r="X2362" s="17"/>
      <c r="Y2362" s="17"/>
      <c r="Z2362" s="17"/>
      <c r="AA2362" s="17"/>
      <c r="AB2362" s="17"/>
      <c r="AC2362" s="22"/>
      <c r="AD2362" s="22"/>
      <c r="AE2362" s="22"/>
      <c r="AF2362" s="22"/>
      <c r="AG2362" s="22"/>
      <c r="AH2362" s="22"/>
      <c r="AI2362" s="22"/>
      <c r="AJ2362" s="22"/>
      <c r="AK2362" s="22"/>
      <c r="AL2362" s="22"/>
      <c r="AM2362" s="22"/>
      <c r="AN2362" s="22"/>
      <c r="AO2362" s="22"/>
      <c r="AP2362" s="22"/>
    </row>
    <row r="2363" spans="1:42" x14ac:dyDescent="0.25">
      <c r="A2363" s="18">
        <v>41613</v>
      </c>
      <c r="B2363" s="16">
        <v>1</v>
      </c>
      <c r="C2363" s="15" t="s">
        <v>0</v>
      </c>
      <c r="D2363" s="15" t="s">
        <v>15</v>
      </c>
      <c r="E2363" s="17" t="s">
        <v>39</v>
      </c>
      <c r="F2363" s="15" t="s">
        <v>110</v>
      </c>
      <c r="G2363" s="23" t="s">
        <v>40</v>
      </c>
      <c r="H2363" s="17">
        <v>1</v>
      </c>
      <c r="I2363" s="22">
        <f t="shared" si="51"/>
        <v>0.05</v>
      </c>
      <c r="J2363" s="15">
        <v>43</v>
      </c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>
        <v>15</v>
      </c>
      <c r="V2363" s="17"/>
      <c r="W2363" s="17"/>
      <c r="X2363" s="17"/>
      <c r="Y2363" s="17"/>
      <c r="Z2363" s="17"/>
      <c r="AA2363" s="17"/>
      <c r="AB2363" s="17"/>
      <c r="AC2363" s="22"/>
      <c r="AD2363" s="22"/>
      <c r="AE2363" s="22"/>
      <c r="AF2363" s="22"/>
      <c r="AG2363" s="22"/>
      <c r="AH2363" s="22"/>
      <c r="AI2363" s="22"/>
      <c r="AJ2363" s="22"/>
      <c r="AK2363" s="22"/>
      <c r="AL2363" s="22"/>
      <c r="AM2363" s="22"/>
      <c r="AN2363" s="22"/>
      <c r="AO2363" s="22"/>
      <c r="AP2363" s="22"/>
    </row>
    <row r="2364" spans="1:42" x14ac:dyDescent="0.25">
      <c r="A2364" s="18">
        <v>41613</v>
      </c>
      <c r="B2364" s="16">
        <v>1</v>
      </c>
      <c r="C2364" s="15" t="s">
        <v>0</v>
      </c>
      <c r="D2364" s="15" t="s">
        <v>15</v>
      </c>
      <c r="E2364" s="17" t="s">
        <v>39</v>
      </c>
      <c r="F2364" s="15" t="s">
        <v>110</v>
      </c>
      <c r="G2364" s="23" t="s">
        <v>40</v>
      </c>
      <c r="H2364" s="17">
        <v>1</v>
      </c>
      <c r="I2364" s="22">
        <f t="shared" si="51"/>
        <v>0.05</v>
      </c>
      <c r="J2364" s="15">
        <v>43</v>
      </c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>
        <v>15</v>
      </c>
      <c r="V2364" s="17"/>
      <c r="W2364" s="17"/>
      <c r="X2364" s="17"/>
      <c r="Y2364" s="17"/>
      <c r="Z2364" s="17"/>
      <c r="AA2364" s="17"/>
      <c r="AB2364" s="17"/>
      <c r="AC2364" s="22"/>
      <c r="AD2364" s="22"/>
      <c r="AE2364" s="22"/>
      <c r="AF2364" s="22"/>
      <c r="AG2364" s="22"/>
      <c r="AH2364" s="22"/>
      <c r="AI2364" s="22"/>
      <c r="AJ2364" s="22"/>
      <c r="AK2364" s="22"/>
      <c r="AL2364" s="22"/>
      <c r="AM2364" s="22"/>
      <c r="AN2364" s="22"/>
      <c r="AO2364" s="22"/>
      <c r="AP2364" s="22"/>
    </row>
    <row r="2365" spans="1:42" x14ac:dyDescent="0.25">
      <c r="A2365" s="18">
        <v>41613</v>
      </c>
      <c r="B2365" s="16">
        <v>1</v>
      </c>
      <c r="C2365" s="15" t="s">
        <v>0</v>
      </c>
      <c r="D2365" s="15" t="s">
        <v>15</v>
      </c>
      <c r="E2365" s="17" t="s">
        <v>39</v>
      </c>
      <c r="F2365" s="15" t="s">
        <v>110</v>
      </c>
      <c r="G2365" s="23" t="s">
        <v>40</v>
      </c>
      <c r="H2365" s="17">
        <v>1</v>
      </c>
      <c r="I2365" s="22">
        <f t="shared" si="51"/>
        <v>0.05</v>
      </c>
      <c r="J2365" s="15">
        <v>43</v>
      </c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>
        <v>15</v>
      </c>
      <c r="V2365" s="17"/>
      <c r="W2365" s="17"/>
      <c r="X2365" s="17"/>
      <c r="Y2365" s="17"/>
      <c r="Z2365" s="17">
        <f>Y2365*H2365</f>
        <v>0</v>
      </c>
      <c r="AA2365" s="17"/>
      <c r="AB2365" s="17"/>
      <c r="AC2365" s="22"/>
      <c r="AD2365" s="22"/>
      <c r="AE2365" s="22"/>
      <c r="AF2365" s="22"/>
      <c r="AG2365" s="22"/>
      <c r="AH2365" s="22"/>
      <c r="AI2365" s="22"/>
      <c r="AJ2365" s="22"/>
      <c r="AK2365" s="22"/>
      <c r="AL2365" s="22"/>
      <c r="AM2365" s="22"/>
      <c r="AN2365" s="22"/>
      <c r="AO2365" s="22"/>
      <c r="AP2365" s="22"/>
    </row>
    <row r="2366" spans="1:42" x14ac:dyDescent="0.25">
      <c r="A2366" s="18">
        <v>41613</v>
      </c>
      <c r="B2366" s="16">
        <v>1</v>
      </c>
      <c r="C2366" s="15" t="s">
        <v>0</v>
      </c>
      <c r="D2366" s="15" t="s">
        <v>15</v>
      </c>
      <c r="E2366" s="17" t="s">
        <v>39</v>
      </c>
      <c r="F2366" s="15" t="s">
        <v>110</v>
      </c>
      <c r="G2366" s="23" t="s">
        <v>40</v>
      </c>
      <c r="H2366" s="17">
        <v>1</v>
      </c>
      <c r="I2366" s="22">
        <f t="shared" si="51"/>
        <v>0.05</v>
      </c>
      <c r="J2366" s="15">
        <v>43</v>
      </c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>
        <v>5</v>
      </c>
      <c r="V2366" s="17"/>
      <c r="W2366" s="17"/>
      <c r="X2366" s="17"/>
      <c r="Y2366" s="17"/>
      <c r="Z2366" s="17"/>
      <c r="AA2366" s="17"/>
      <c r="AB2366" s="17"/>
      <c r="AC2366" s="22"/>
      <c r="AD2366" s="22"/>
      <c r="AE2366" s="22"/>
      <c r="AF2366" s="22"/>
      <c r="AG2366" s="22"/>
      <c r="AH2366" s="22"/>
      <c r="AI2366" s="22"/>
      <c r="AJ2366" s="22"/>
      <c r="AK2366" s="22"/>
      <c r="AL2366" s="22"/>
      <c r="AM2366" s="22"/>
      <c r="AN2366" s="22"/>
      <c r="AO2366" s="22"/>
      <c r="AP2366" s="22"/>
    </row>
    <row r="2367" spans="1:42" x14ac:dyDescent="0.25">
      <c r="A2367" s="18">
        <v>41613</v>
      </c>
      <c r="B2367" s="16">
        <v>1</v>
      </c>
      <c r="C2367" s="15" t="s">
        <v>0</v>
      </c>
      <c r="D2367" s="15" t="s">
        <v>15</v>
      </c>
      <c r="E2367" s="17" t="s">
        <v>39</v>
      </c>
      <c r="F2367" s="15" t="s">
        <v>110</v>
      </c>
      <c r="G2367" s="23" t="s">
        <v>40</v>
      </c>
      <c r="H2367" s="17">
        <v>1</v>
      </c>
      <c r="I2367" s="22">
        <f t="shared" si="51"/>
        <v>0.05</v>
      </c>
      <c r="J2367" s="15">
        <v>43</v>
      </c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>
        <v>5</v>
      </c>
      <c r="V2367" s="17"/>
      <c r="W2367" s="17"/>
      <c r="X2367" s="17"/>
      <c r="Y2367" s="17"/>
      <c r="Z2367" s="17">
        <f>Y2367*H2367</f>
        <v>0</v>
      </c>
      <c r="AA2367" s="17"/>
      <c r="AB2367" s="17"/>
      <c r="AC2367" s="48"/>
      <c r="AD2367" s="22"/>
      <c r="AE2367" s="22"/>
      <c r="AF2367" s="22"/>
      <c r="AG2367" s="22"/>
      <c r="AH2367" s="22"/>
      <c r="AI2367" s="22"/>
      <c r="AJ2367" s="22"/>
      <c r="AK2367" s="22"/>
      <c r="AL2367" s="22"/>
      <c r="AM2367" s="22"/>
      <c r="AN2367" s="22"/>
      <c r="AO2367" s="22"/>
      <c r="AP2367" s="22"/>
    </row>
    <row r="2368" spans="1:42" x14ac:dyDescent="0.25">
      <c r="A2368" s="18">
        <v>41613</v>
      </c>
      <c r="B2368" s="16">
        <v>1</v>
      </c>
      <c r="C2368" s="15" t="s">
        <v>0</v>
      </c>
      <c r="D2368" s="15" t="s">
        <v>15</v>
      </c>
      <c r="E2368" s="17" t="s">
        <v>39</v>
      </c>
      <c r="F2368" s="15" t="s">
        <v>110</v>
      </c>
      <c r="G2368" s="23" t="s">
        <v>40</v>
      </c>
      <c r="H2368" s="17">
        <v>1</v>
      </c>
      <c r="I2368" s="22">
        <f t="shared" si="51"/>
        <v>0.05</v>
      </c>
      <c r="J2368" s="15">
        <v>43</v>
      </c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>
        <v>20</v>
      </c>
      <c r="V2368" s="17"/>
      <c r="W2368" s="17"/>
      <c r="X2368" s="17"/>
      <c r="Y2368" s="17"/>
      <c r="Z2368" s="17"/>
      <c r="AA2368" s="17"/>
      <c r="AB2368" s="17"/>
      <c r="AC2368" s="22"/>
      <c r="AD2368" s="22"/>
      <c r="AE2368" s="22"/>
      <c r="AF2368" s="22"/>
      <c r="AG2368" s="22"/>
      <c r="AH2368" s="22"/>
      <c r="AI2368" s="22"/>
      <c r="AJ2368" s="22"/>
      <c r="AK2368" s="22"/>
      <c r="AL2368" s="22"/>
      <c r="AM2368" s="22"/>
      <c r="AN2368" s="22"/>
      <c r="AO2368" s="22"/>
      <c r="AP2368" s="22"/>
    </row>
    <row r="2369" spans="1:42" x14ac:dyDescent="0.25">
      <c r="A2369" s="18">
        <v>41613</v>
      </c>
      <c r="B2369" s="16">
        <v>1</v>
      </c>
      <c r="C2369" s="15" t="s">
        <v>0</v>
      </c>
      <c r="D2369" s="15" t="s">
        <v>15</v>
      </c>
      <c r="E2369" s="17" t="s">
        <v>39</v>
      </c>
      <c r="F2369" s="15" t="s">
        <v>110</v>
      </c>
      <c r="G2369" s="23" t="s">
        <v>40</v>
      </c>
      <c r="H2369" s="17">
        <v>1</v>
      </c>
      <c r="I2369" s="22">
        <f t="shared" si="51"/>
        <v>0.05</v>
      </c>
      <c r="J2369" s="15">
        <v>43</v>
      </c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>
        <v>20</v>
      </c>
      <c r="V2369" s="17"/>
      <c r="W2369" s="17"/>
      <c r="X2369" s="17"/>
      <c r="Y2369" s="17"/>
      <c r="Z2369" s="17"/>
      <c r="AA2369" s="17"/>
      <c r="AB2369" s="17"/>
      <c r="AC2369" s="22"/>
      <c r="AD2369" s="22"/>
      <c r="AE2369" s="22"/>
      <c r="AF2369" s="22"/>
      <c r="AG2369" s="22"/>
      <c r="AH2369" s="22"/>
      <c r="AI2369" s="22"/>
      <c r="AJ2369" s="22"/>
      <c r="AK2369" s="22"/>
      <c r="AL2369" s="22"/>
      <c r="AM2369" s="22"/>
      <c r="AN2369" s="22"/>
      <c r="AO2369" s="22"/>
      <c r="AP2369" s="22"/>
    </row>
    <row r="2370" spans="1:42" x14ac:dyDescent="0.25">
      <c r="A2370" s="18">
        <v>41613</v>
      </c>
      <c r="B2370" s="16">
        <v>1</v>
      </c>
      <c r="C2370" s="15" t="s">
        <v>0</v>
      </c>
      <c r="D2370" s="15" t="s">
        <v>15</v>
      </c>
      <c r="E2370" s="17" t="s">
        <v>39</v>
      </c>
      <c r="F2370" s="15" t="s">
        <v>110</v>
      </c>
      <c r="G2370" s="23" t="s">
        <v>40</v>
      </c>
      <c r="H2370" s="17">
        <v>1</v>
      </c>
      <c r="I2370" s="22">
        <f t="shared" ref="I2370:I2433" si="54">H2370/20</f>
        <v>0.05</v>
      </c>
      <c r="J2370" s="15">
        <v>43</v>
      </c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>
        <v>20</v>
      </c>
      <c r="V2370" s="17"/>
      <c r="W2370" s="17"/>
      <c r="X2370" s="17"/>
      <c r="Y2370" s="17"/>
      <c r="Z2370" s="17"/>
      <c r="AA2370" s="17"/>
      <c r="AB2370" s="17"/>
      <c r="AC2370" s="22"/>
      <c r="AD2370" s="22"/>
      <c r="AE2370" s="22"/>
      <c r="AF2370" s="22"/>
      <c r="AG2370" s="22"/>
      <c r="AH2370" s="22"/>
      <c r="AI2370" s="22"/>
      <c r="AJ2370" s="22"/>
      <c r="AK2370" s="22"/>
      <c r="AL2370" s="22"/>
      <c r="AM2370" s="22"/>
      <c r="AN2370" s="22"/>
      <c r="AO2370" s="22"/>
      <c r="AP2370" s="22"/>
    </row>
    <row r="2371" spans="1:42" x14ac:dyDescent="0.25">
      <c r="A2371" s="18">
        <v>41613</v>
      </c>
      <c r="B2371" s="16">
        <v>1</v>
      </c>
      <c r="C2371" s="15" t="s">
        <v>0</v>
      </c>
      <c r="D2371" s="15" t="s">
        <v>15</v>
      </c>
      <c r="E2371" s="17" t="s">
        <v>39</v>
      </c>
      <c r="F2371" s="15" t="s">
        <v>110</v>
      </c>
      <c r="G2371" s="23" t="s">
        <v>40</v>
      </c>
      <c r="H2371" s="17">
        <v>1</v>
      </c>
      <c r="I2371" s="22">
        <f t="shared" si="54"/>
        <v>0.05</v>
      </c>
      <c r="J2371" s="15">
        <v>43</v>
      </c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>
        <v>20</v>
      </c>
      <c r="V2371" s="17"/>
      <c r="W2371" s="17"/>
      <c r="X2371" s="17"/>
      <c r="Y2371" s="17"/>
      <c r="Z2371" s="17"/>
      <c r="AA2371" s="17"/>
      <c r="AB2371" s="17"/>
      <c r="AC2371" s="22"/>
      <c r="AD2371" s="22"/>
      <c r="AE2371" s="22"/>
      <c r="AF2371" s="22"/>
      <c r="AG2371" s="22"/>
      <c r="AH2371" s="22"/>
      <c r="AI2371" s="22"/>
      <c r="AJ2371" s="22"/>
      <c r="AK2371" s="22"/>
      <c r="AL2371" s="22"/>
      <c r="AM2371" s="22"/>
      <c r="AN2371" s="22"/>
      <c r="AO2371" s="22"/>
      <c r="AP2371" s="22"/>
    </row>
    <row r="2372" spans="1:42" x14ac:dyDescent="0.25">
      <c r="A2372" s="18">
        <v>41613</v>
      </c>
      <c r="B2372" s="16">
        <v>1</v>
      </c>
      <c r="C2372" s="15" t="s">
        <v>0</v>
      </c>
      <c r="D2372" s="15" t="s">
        <v>15</v>
      </c>
      <c r="E2372" s="17" t="s">
        <v>39</v>
      </c>
      <c r="F2372" s="15" t="s">
        <v>110</v>
      </c>
      <c r="G2372" s="23" t="s">
        <v>40</v>
      </c>
      <c r="H2372" s="17">
        <v>1</v>
      </c>
      <c r="I2372" s="22">
        <f t="shared" si="54"/>
        <v>0.05</v>
      </c>
      <c r="J2372" s="15">
        <v>43</v>
      </c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>
        <v>20</v>
      </c>
      <c r="V2372" s="17"/>
      <c r="W2372" s="17"/>
      <c r="X2372" s="17"/>
      <c r="Y2372" s="17"/>
      <c r="Z2372" s="17"/>
      <c r="AA2372" s="17"/>
      <c r="AB2372" s="17"/>
      <c r="AC2372" s="22"/>
      <c r="AD2372" s="22"/>
      <c r="AE2372" s="22"/>
      <c r="AF2372" s="22"/>
      <c r="AG2372" s="22"/>
      <c r="AH2372" s="22"/>
      <c r="AI2372" s="22"/>
      <c r="AJ2372" s="22"/>
      <c r="AK2372" s="22"/>
      <c r="AL2372" s="22"/>
      <c r="AM2372" s="22"/>
      <c r="AN2372" s="22"/>
      <c r="AO2372" s="22"/>
      <c r="AP2372" s="22"/>
    </row>
    <row r="2373" spans="1:42" x14ac:dyDescent="0.25">
      <c r="A2373" s="18">
        <v>41613</v>
      </c>
      <c r="B2373" s="16">
        <v>1</v>
      </c>
      <c r="C2373" s="15" t="s">
        <v>0</v>
      </c>
      <c r="D2373" s="15" t="s">
        <v>15</v>
      </c>
      <c r="E2373" s="17" t="s">
        <v>39</v>
      </c>
      <c r="F2373" s="15" t="s">
        <v>110</v>
      </c>
      <c r="G2373" s="23" t="s">
        <v>40</v>
      </c>
      <c r="H2373" s="17">
        <v>1</v>
      </c>
      <c r="I2373" s="22">
        <f t="shared" si="54"/>
        <v>0.05</v>
      </c>
      <c r="J2373" s="15">
        <v>43</v>
      </c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>
        <v>20</v>
      </c>
      <c r="V2373" s="17"/>
      <c r="W2373" s="17"/>
      <c r="X2373" s="17"/>
      <c r="Y2373" s="17"/>
      <c r="Z2373" s="17"/>
      <c r="AA2373" s="17"/>
      <c r="AB2373" s="17"/>
      <c r="AC2373" s="22"/>
      <c r="AD2373" s="22"/>
      <c r="AE2373" s="22"/>
      <c r="AF2373" s="22"/>
      <c r="AG2373" s="22"/>
      <c r="AH2373" s="22"/>
      <c r="AI2373" s="22"/>
      <c r="AJ2373" s="22"/>
      <c r="AK2373" s="22"/>
      <c r="AL2373" s="22"/>
      <c r="AM2373" s="22"/>
      <c r="AN2373" s="22"/>
      <c r="AO2373" s="22"/>
      <c r="AP2373" s="22"/>
    </row>
    <row r="2374" spans="1:42" x14ac:dyDescent="0.25">
      <c r="A2374" s="18">
        <v>41613</v>
      </c>
      <c r="B2374" s="16">
        <v>1</v>
      </c>
      <c r="C2374" s="15" t="s">
        <v>0</v>
      </c>
      <c r="D2374" s="15" t="s">
        <v>15</v>
      </c>
      <c r="E2374" s="17" t="s">
        <v>39</v>
      </c>
      <c r="F2374" s="15" t="s">
        <v>110</v>
      </c>
      <c r="G2374" s="23" t="s">
        <v>40</v>
      </c>
      <c r="H2374" s="17">
        <v>1</v>
      </c>
      <c r="I2374" s="22">
        <f t="shared" si="54"/>
        <v>0.05</v>
      </c>
      <c r="J2374" s="15">
        <v>43</v>
      </c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>
        <v>20</v>
      </c>
      <c r="V2374" s="17"/>
      <c r="W2374" s="17"/>
      <c r="X2374" s="17"/>
      <c r="Y2374" s="17"/>
      <c r="Z2374" s="17"/>
      <c r="AA2374" s="17"/>
      <c r="AB2374" s="17"/>
      <c r="AC2374" s="22"/>
      <c r="AD2374" s="22"/>
      <c r="AE2374" s="22"/>
      <c r="AF2374" s="22"/>
      <c r="AG2374" s="22"/>
      <c r="AH2374" s="22"/>
      <c r="AI2374" s="22"/>
      <c r="AJ2374" s="22"/>
      <c r="AK2374" s="22"/>
      <c r="AL2374" s="22"/>
      <c r="AM2374" s="22"/>
      <c r="AN2374" s="22"/>
      <c r="AO2374" s="22"/>
      <c r="AP2374" s="22"/>
    </row>
    <row r="2375" spans="1:42" x14ac:dyDescent="0.25">
      <c r="A2375" s="18">
        <v>41613</v>
      </c>
      <c r="B2375" s="16">
        <v>1</v>
      </c>
      <c r="C2375" s="15" t="s">
        <v>0</v>
      </c>
      <c r="D2375" s="15" t="s">
        <v>15</v>
      </c>
      <c r="E2375" s="17" t="s">
        <v>39</v>
      </c>
      <c r="F2375" s="15" t="s">
        <v>110</v>
      </c>
      <c r="G2375" s="23" t="s">
        <v>40</v>
      </c>
      <c r="H2375" s="17">
        <v>1</v>
      </c>
      <c r="I2375" s="22">
        <f t="shared" si="54"/>
        <v>0.05</v>
      </c>
      <c r="J2375" s="15">
        <v>43</v>
      </c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>
        <v>20</v>
      </c>
      <c r="V2375" s="17"/>
      <c r="W2375" s="17"/>
      <c r="X2375" s="17"/>
      <c r="Y2375" s="17"/>
      <c r="Z2375" s="17"/>
      <c r="AA2375" s="17"/>
      <c r="AB2375" s="17"/>
      <c r="AC2375" s="22"/>
      <c r="AD2375" s="22"/>
      <c r="AE2375" s="22"/>
      <c r="AF2375" s="22"/>
      <c r="AG2375" s="22"/>
      <c r="AH2375" s="22"/>
      <c r="AI2375" s="22"/>
      <c r="AJ2375" s="22"/>
      <c r="AK2375" s="22"/>
      <c r="AL2375" s="22"/>
      <c r="AM2375" s="22"/>
      <c r="AN2375" s="22"/>
      <c r="AO2375" s="22"/>
      <c r="AP2375" s="22"/>
    </row>
    <row r="2376" spans="1:42" x14ac:dyDescent="0.25">
      <c r="A2376" s="18">
        <v>41613</v>
      </c>
      <c r="B2376" s="16">
        <v>1</v>
      </c>
      <c r="C2376" s="15" t="s">
        <v>0</v>
      </c>
      <c r="D2376" s="15" t="s">
        <v>15</v>
      </c>
      <c r="E2376" s="17" t="s">
        <v>39</v>
      </c>
      <c r="F2376" s="15" t="s">
        <v>110</v>
      </c>
      <c r="G2376" s="23" t="s">
        <v>40</v>
      </c>
      <c r="H2376" s="17">
        <v>1</v>
      </c>
      <c r="I2376" s="22">
        <f t="shared" si="54"/>
        <v>0.05</v>
      </c>
      <c r="J2376" s="15">
        <v>43</v>
      </c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>
        <v>20</v>
      </c>
      <c r="V2376" s="17"/>
      <c r="W2376" s="17"/>
      <c r="X2376" s="17"/>
      <c r="Y2376" s="17"/>
      <c r="Z2376" s="17"/>
      <c r="AA2376" s="17"/>
      <c r="AB2376" s="17"/>
      <c r="AC2376" s="22"/>
      <c r="AD2376" s="22"/>
      <c r="AE2376" s="22"/>
      <c r="AF2376" s="22"/>
      <c r="AG2376" s="22"/>
      <c r="AH2376" s="22"/>
      <c r="AI2376" s="22"/>
      <c r="AJ2376" s="22"/>
      <c r="AK2376" s="22"/>
      <c r="AL2376" s="22"/>
      <c r="AM2376" s="22"/>
      <c r="AN2376" s="22"/>
      <c r="AO2376" s="22"/>
      <c r="AP2376" s="22"/>
    </row>
    <row r="2377" spans="1:42" x14ac:dyDescent="0.25">
      <c r="A2377" s="18">
        <v>41613</v>
      </c>
      <c r="B2377" s="16">
        <v>1</v>
      </c>
      <c r="C2377" s="15" t="s">
        <v>0</v>
      </c>
      <c r="D2377" s="15" t="s">
        <v>15</v>
      </c>
      <c r="E2377" s="17" t="s">
        <v>39</v>
      </c>
      <c r="F2377" s="15" t="s">
        <v>110</v>
      </c>
      <c r="G2377" s="23" t="s">
        <v>40</v>
      </c>
      <c r="H2377" s="17">
        <v>1</v>
      </c>
      <c r="I2377" s="22">
        <f t="shared" si="54"/>
        <v>0.05</v>
      </c>
      <c r="J2377" s="15">
        <v>43</v>
      </c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>
        <v>20</v>
      </c>
      <c r="V2377" s="17"/>
      <c r="W2377" s="17"/>
      <c r="X2377" s="17"/>
      <c r="Y2377" s="17"/>
      <c r="Z2377" s="17"/>
      <c r="AA2377" s="17"/>
      <c r="AB2377" s="17"/>
      <c r="AC2377" s="22"/>
      <c r="AD2377" s="22"/>
      <c r="AE2377" s="22"/>
      <c r="AF2377" s="22"/>
      <c r="AG2377" s="22"/>
      <c r="AH2377" s="22"/>
      <c r="AI2377" s="22"/>
      <c r="AJ2377" s="22"/>
      <c r="AK2377" s="22"/>
      <c r="AL2377" s="22"/>
      <c r="AM2377" s="22"/>
      <c r="AN2377" s="22"/>
      <c r="AO2377" s="22"/>
      <c r="AP2377" s="22"/>
    </row>
    <row r="2378" spans="1:42" x14ac:dyDescent="0.25">
      <c r="A2378" s="18">
        <v>41613</v>
      </c>
      <c r="B2378" s="16">
        <v>1</v>
      </c>
      <c r="C2378" s="15" t="s">
        <v>0</v>
      </c>
      <c r="D2378" s="15" t="s">
        <v>15</v>
      </c>
      <c r="E2378" s="17" t="s">
        <v>39</v>
      </c>
      <c r="F2378" s="15" t="s">
        <v>110</v>
      </c>
      <c r="G2378" s="23" t="s">
        <v>40</v>
      </c>
      <c r="H2378" s="17">
        <v>1</v>
      </c>
      <c r="I2378" s="22">
        <f t="shared" si="54"/>
        <v>0.05</v>
      </c>
      <c r="J2378" s="15">
        <v>43</v>
      </c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>
        <v>20</v>
      </c>
      <c r="V2378" s="17"/>
      <c r="W2378" s="17"/>
      <c r="X2378" s="17"/>
      <c r="Y2378" s="17"/>
      <c r="Z2378" s="17"/>
      <c r="AA2378" s="17"/>
      <c r="AB2378" s="17"/>
      <c r="AC2378" s="22"/>
      <c r="AD2378" s="22"/>
      <c r="AE2378" s="22"/>
      <c r="AF2378" s="22"/>
      <c r="AG2378" s="22"/>
      <c r="AH2378" s="22"/>
      <c r="AI2378" s="22"/>
      <c r="AJ2378" s="22"/>
      <c r="AK2378" s="22"/>
      <c r="AL2378" s="22"/>
      <c r="AM2378" s="22"/>
      <c r="AN2378" s="22"/>
      <c r="AO2378" s="22"/>
      <c r="AP2378" s="22"/>
    </row>
    <row r="2379" spans="1:42" x14ac:dyDescent="0.25">
      <c r="A2379" s="18">
        <v>41613</v>
      </c>
      <c r="B2379" s="16">
        <v>1</v>
      </c>
      <c r="C2379" s="15" t="s">
        <v>0</v>
      </c>
      <c r="D2379" s="15" t="s">
        <v>15</v>
      </c>
      <c r="E2379" s="17" t="s">
        <v>39</v>
      </c>
      <c r="F2379" s="15" t="s">
        <v>110</v>
      </c>
      <c r="G2379" s="23" t="s">
        <v>40</v>
      </c>
      <c r="H2379" s="17">
        <v>1</v>
      </c>
      <c r="I2379" s="22">
        <f t="shared" si="54"/>
        <v>0.05</v>
      </c>
      <c r="J2379" s="15">
        <v>43</v>
      </c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>
        <v>20</v>
      </c>
      <c r="V2379" s="17"/>
      <c r="W2379" s="17"/>
      <c r="X2379" s="17"/>
      <c r="Y2379" s="17"/>
      <c r="Z2379" s="17"/>
      <c r="AA2379" s="17"/>
      <c r="AB2379" s="17"/>
      <c r="AC2379" s="22"/>
      <c r="AD2379" s="22"/>
      <c r="AE2379" s="22"/>
      <c r="AF2379" s="22"/>
      <c r="AG2379" s="22"/>
      <c r="AH2379" s="22"/>
      <c r="AI2379" s="22"/>
      <c r="AJ2379" s="22"/>
      <c r="AK2379" s="22"/>
      <c r="AL2379" s="22"/>
      <c r="AM2379" s="22"/>
      <c r="AN2379" s="22"/>
      <c r="AO2379" s="22"/>
      <c r="AP2379" s="22"/>
    </row>
    <row r="2380" spans="1:42" x14ac:dyDescent="0.25">
      <c r="A2380" s="18">
        <v>41613</v>
      </c>
      <c r="B2380" s="51">
        <v>1</v>
      </c>
      <c r="C2380" s="15" t="s">
        <v>0</v>
      </c>
      <c r="D2380" s="52" t="s">
        <v>15</v>
      </c>
      <c r="E2380" s="53" t="s">
        <v>39</v>
      </c>
      <c r="F2380" s="52" t="s">
        <v>110</v>
      </c>
      <c r="G2380" s="54" t="s">
        <v>40</v>
      </c>
      <c r="H2380" s="53">
        <v>1</v>
      </c>
      <c r="I2380" s="22">
        <f t="shared" si="54"/>
        <v>0.05</v>
      </c>
      <c r="J2380" s="15">
        <v>43</v>
      </c>
      <c r="K2380" s="17"/>
      <c r="L2380" s="17"/>
      <c r="M2380" s="17"/>
      <c r="N2380" s="17"/>
      <c r="O2380" s="17"/>
      <c r="P2380" s="17"/>
      <c r="Q2380" s="53"/>
      <c r="R2380" s="17"/>
      <c r="S2380" s="17"/>
      <c r="T2380" s="17"/>
      <c r="U2380" s="17">
        <v>20</v>
      </c>
      <c r="V2380" s="17"/>
      <c r="W2380" s="17"/>
      <c r="X2380" s="17"/>
      <c r="Y2380" s="17"/>
      <c r="Z2380" s="17"/>
      <c r="AA2380" s="17"/>
      <c r="AB2380" s="17"/>
      <c r="AC2380" s="132"/>
      <c r="AD2380" s="132"/>
      <c r="AE2380" s="132"/>
      <c r="AF2380" s="132"/>
      <c r="AG2380" s="132"/>
      <c r="AH2380" s="132"/>
      <c r="AI2380" s="132"/>
      <c r="AJ2380" s="132"/>
      <c r="AK2380" s="132"/>
      <c r="AL2380" s="132"/>
      <c r="AM2380" s="132"/>
      <c r="AN2380" s="132"/>
      <c r="AO2380" s="132"/>
      <c r="AP2380" s="132"/>
    </row>
    <row r="2381" spans="1:42" x14ac:dyDescent="0.25">
      <c r="A2381" s="18">
        <v>41613</v>
      </c>
      <c r="B2381" s="16">
        <v>1</v>
      </c>
      <c r="C2381" s="15" t="s">
        <v>0</v>
      </c>
      <c r="D2381" s="15" t="s">
        <v>15</v>
      </c>
      <c r="E2381" s="17" t="s">
        <v>39</v>
      </c>
      <c r="F2381" s="15" t="s">
        <v>110</v>
      </c>
      <c r="G2381" s="23" t="s">
        <v>40</v>
      </c>
      <c r="H2381" s="17">
        <v>1</v>
      </c>
      <c r="I2381" s="22">
        <f t="shared" si="54"/>
        <v>0.05</v>
      </c>
      <c r="J2381" s="15">
        <v>43</v>
      </c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>
        <v>20</v>
      </c>
      <c r="V2381" s="17"/>
      <c r="W2381" s="17"/>
      <c r="X2381" s="17"/>
      <c r="Y2381" s="17"/>
      <c r="Z2381" s="17"/>
      <c r="AA2381" s="17"/>
      <c r="AB2381" s="17"/>
      <c r="AC2381" s="22"/>
      <c r="AD2381" s="22"/>
      <c r="AE2381" s="22"/>
      <c r="AF2381" s="22"/>
      <c r="AG2381" s="22"/>
      <c r="AH2381" s="22"/>
      <c r="AI2381" s="22"/>
      <c r="AJ2381" s="22"/>
      <c r="AK2381" s="22"/>
      <c r="AL2381" s="22"/>
      <c r="AM2381" s="22"/>
      <c r="AN2381" s="22"/>
      <c r="AO2381" s="22"/>
      <c r="AP2381" s="22"/>
    </row>
    <row r="2382" spans="1:42" x14ac:dyDescent="0.25">
      <c r="A2382" s="18">
        <v>41613</v>
      </c>
      <c r="B2382" s="16">
        <v>1</v>
      </c>
      <c r="C2382" s="15" t="s">
        <v>0</v>
      </c>
      <c r="D2382" s="15" t="s">
        <v>15</v>
      </c>
      <c r="E2382" s="17" t="s">
        <v>39</v>
      </c>
      <c r="F2382" s="15" t="s">
        <v>110</v>
      </c>
      <c r="G2382" s="23" t="s">
        <v>40</v>
      </c>
      <c r="H2382" s="17">
        <v>1</v>
      </c>
      <c r="I2382" s="22">
        <f t="shared" si="54"/>
        <v>0.05</v>
      </c>
      <c r="J2382" s="15">
        <v>43</v>
      </c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>
        <v>20</v>
      </c>
      <c r="V2382" s="17"/>
      <c r="W2382" s="17"/>
      <c r="X2382" s="17"/>
      <c r="Y2382" s="17"/>
      <c r="Z2382" s="17"/>
      <c r="AA2382" s="17"/>
      <c r="AB2382" s="17"/>
      <c r="AC2382" s="22"/>
      <c r="AD2382" s="22"/>
      <c r="AE2382" s="22"/>
      <c r="AF2382" s="22"/>
      <c r="AG2382" s="22"/>
      <c r="AH2382" s="22"/>
      <c r="AI2382" s="22"/>
      <c r="AJ2382" s="22"/>
      <c r="AK2382" s="22"/>
      <c r="AL2382" s="22"/>
      <c r="AM2382" s="22"/>
      <c r="AN2382" s="22"/>
      <c r="AO2382" s="22"/>
      <c r="AP2382" s="22"/>
    </row>
    <row r="2383" spans="1:42" x14ac:dyDescent="0.25">
      <c r="A2383" s="18">
        <v>41613</v>
      </c>
      <c r="B2383" s="16">
        <v>1</v>
      </c>
      <c r="C2383" s="15" t="s">
        <v>0</v>
      </c>
      <c r="D2383" s="15" t="s">
        <v>15</v>
      </c>
      <c r="E2383" s="17" t="s">
        <v>39</v>
      </c>
      <c r="F2383" s="15" t="s">
        <v>110</v>
      </c>
      <c r="G2383" s="23" t="s">
        <v>40</v>
      </c>
      <c r="H2383" s="17">
        <v>1</v>
      </c>
      <c r="I2383" s="22">
        <f t="shared" si="54"/>
        <v>0.05</v>
      </c>
      <c r="J2383" s="15">
        <v>43</v>
      </c>
      <c r="K2383" s="17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>
        <v>20</v>
      </c>
      <c r="V2383" s="17"/>
      <c r="W2383" s="17"/>
      <c r="X2383" s="17"/>
      <c r="Y2383" s="17"/>
      <c r="Z2383" s="17"/>
      <c r="AA2383" s="17"/>
      <c r="AB2383" s="17"/>
      <c r="AC2383" s="22"/>
      <c r="AD2383" s="22"/>
      <c r="AE2383" s="22"/>
      <c r="AF2383" s="22"/>
      <c r="AG2383" s="22"/>
      <c r="AH2383" s="22"/>
      <c r="AI2383" s="22"/>
      <c r="AJ2383" s="22"/>
      <c r="AK2383" s="22"/>
      <c r="AL2383" s="22"/>
      <c r="AM2383" s="22"/>
      <c r="AN2383" s="22"/>
      <c r="AO2383" s="22"/>
      <c r="AP2383" s="22"/>
    </row>
    <row r="2384" spans="1:42" x14ac:dyDescent="0.25">
      <c r="A2384" s="18">
        <v>41613</v>
      </c>
      <c r="B2384" s="16">
        <v>1</v>
      </c>
      <c r="C2384" s="15" t="s">
        <v>0</v>
      </c>
      <c r="D2384" s="15" t="s">
        <v>15</v>
      </c>
      <c r="E2384" s="17" t="s">
        <v>39</v>
      </c>
      <c r="F2384" s="15" t="s">
        <v>110</v>
      </c>
      <c r="G2384" s="23" t="s">
        <v>40</v>
      </c>
      <c r="H2384" s="17">
        <v>1</v>
      </c>
      <c r="I2384" s="22">
        <f t="shared" si="54"/>
        <v>0.05</v>
      </c>
      <c r="J2384" s="15">
        <v>43</v>
      </c>
      <c r="K2384" s="17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>
        <v>20</v>
      </c>
      <c r="V2384" s="17"/>
      <c r="W2384" s="17"/>
      <c r="X2384" s="17"/>
      <c r="Y2384" s="17"/>
      <c r="Z2384" s="17"/>
      <c r="AA2384" s="17"/>
      <c r="AB2384" s="17"/>
      <c r="AC2384" s="22"/>
      <c r="AD2384" s="22"/>
      <c r="AE2384" s="22"/>
      <c r="AF2384" s="22"/>
      <c r="AG2384" s="22"/>
      <c r="AH2384" s="22"/>
      <c r="AI2384" s="22"/>
      <c r="AJ2384" s="22"/>
      <c r="AK2384" s="22"/>
      <c r="AL2384" s="22"/>
      <c r="AM2384" s="22"/>
      <c r="AN2384" s="22"/>
      <c r="AO2384" s="22"/>
      <c r="AP2384" s="22"/>
    </row>
    <row r="2385" spans="1:42" x14ac:dyDescent="0.25">
      <c r="A2385" s="18">
        <v>41613</v>
      </c>
      <c r="B2385" s="16">
        <v>1</v>
      </c>
      <c r="C2385" s="15" t="s">
        <v>0</v>
      </c>
      <c r="D2385" s="15" t="s">
        <v>15</v>
      </c>
      <c r="E2385" s="17" t="s">
        <v>39</v>
      </c>
      <c r="F2385" s="15" t="s">
        <v>110</v>
      </c>
      <c r="G2385" s="23" t="s">
        <v>40</v>
      </c>
      <c r="H2385" s="17">
        <v>1</v>
      </c>
      <c r="I2385" s="22">
        <f t="shared" si="54"/>
        <v>0.05</v>
      </c>
      <c r="J2385" s="15">
        <v>43</v>
      </c>
      <c r="K2385" s="17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>
        <v>20</v>
      </c>
      <c r="V2385" s="17"/>
      <c r="W2385" s="17"/>
      <c r="X2385" s="17"/>
      <c r="Y2385" s="17"/>
      <c r="Z2385" s="17"/>
      <c r="AA2385" s="17"/>
      <c r="AB2385" s="17"/>
      <c r="AC2385" s="22"/>
      <c r="AD2385" s="22"/>
      <c r="AE2385" s="22"/>
      <c r="AF2385" s="22"/>
      <c r="AG2385" s="22"/>
      <c r="AH2385" s="22"/>
      <c r="AI2385" s="22"/>
      <c r="AJ2385" s="22"/>
      <c r="AK2385" s="22"/>
      <c r="AL2385" s="22"/>
      <c r="AM2385" s="22"/>
      <c r="AN2385" s="22"/>
      <c r="AO2385" s="22"/>
      <c r="AP2385" s="22"/>
    </row>
    <row r="2386" spans="1:42" x14ac:dyDescent="0.25">
      <c r="A2386" s="18">
        <v>41613</v>
      </c>
      <c r="B2386" s="16">
        <v>1</v>
      </c>
      <c r="C2386" s="15" t="s">
        <v>0</v>
      </c>
      <c r="D2386" s="15" t="s">
        <v>15</v>
      </c>
      <c r="E2386" s="17" t="s">
        <v>39</v>
      </c>
      <c r="F2386" s="15" t="s">
        <v>110</v>
      </c>
      <c r="G2386" s="23" t="s">
        <v>40</v>
      </c>
      <c r="H2386" s="17">
        <v>1</v>
      </c>
      <c r="I2386" s="22">
        <f t="shared" si="54"/>
        <v>0.05</v>
      </c>
      <c r="J2386" s="15">
        <v>43</v>
      </c>
      <c r="K2386" s="17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>
        <v>20</v>
      </c>
      <c r="V2386" s="17"/>
      <c r="W2386" s="17"/>
      <c r="X2386" s="17"/>
      <c r="Y2386" s="17"/>
      <c r="Z2386" s="17"/>
      <c r="AA2386" s="17"/>
      <c r="AB2386" s="17"/>
      <c r="AC2386" s="22"/>
      <c r="AD2386" s="22"/>
      <c r="AE2386" s="22"/>
      <c r="AF2386" s="22"/>
      <c r="AG2386" s="22"/>
      <c r="AH2386" s="22"/>
      <c r="AI2386" s="22"/>
      <c r="AJ2386" s="22"/>
      <c r="AK2386" s="22"/>
      <c r="AL2386" s="22"/>
      <c r="AM2386" s="22"/>
      <c r="AN2386" s="22"/>
      <c r="AO2386" s="22"/>
      <c r="AP2386" s="22"/>
    </row>
    <row r="2387" spans="1:42" x14ac:dyDescent="0.25">
      <c r="A2387" s="18">
        <v>41613</v>
      </c>
      <c r="B2387" s="16">
        <v>1</v>
      </c>
      <c r="C2387" s="15" t="s">
        <v>0</v>
      </c>
      <c r="D2387" s="15" t="s">
        <v>15</v>
      </c>
      <c r="E2387" s="17" t="s">
        <v>39</v>
      </c>
      <c r="F2387" s="15" t="s">
        <v>110</v>
      </c>
      <c r="G2387" s="23" t="s">
        <v>40</v>
      </c>
      <c r="H2387" s="17">
        <v>1</v>
      </c>
      <c r="I2387" s="22">
        <f t="shared" si="54"/>
        <v>0.05</v>
      </c>
      <c r="J2387" s="15">
        <v>43</v>
      </c>
      <c r="K2387" s="17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>
        <v>20</v>
      </c>
      <c r="V2387" s="17"/>
      <c r="W2387" s="17"/>
      <c r="X2387" s="17"/>
      <c r="Y2387" s="17"/>
      <c r="Z2387" s="17"/>
      <c r="AA2387" s="17"/>
      <c r="AB2387" s="17"/>
      <c r="AC2387" s="22"/>
      <c r="AD2387" s="22"/>
      <c r="AE2387" s="22"/>
      <c r="AF2387" s="22"/>
      <c r="AG2387" s="22"/>
      <c r="AH2387" s="22"/>
      <c r="AI2387" s="22"/>
      <c r="AJ2387" s="22"/>
      <c r="AK2387" s="22"/>
      <c r="AL2387" s="22"/>
      <c r="AM2387" s="22"/>
      <c r="AN2387" s="22"/>
      <c r="AO2387" s="22"/>
      <c r="AP2387" s="22"/>
    </row>
    <row r="2388" spans="1:42" x14ac:dyDescent="0.25">
      <c r="A2388" s="18">
        <v>41613</v>
      </c>
      <c r="B2388" s="16">
        <v>1</v>
      </c>
      <c r="C2388" s="15" t="s">
        <v>0</v>
      </c>
      <c r="D2388" s="15" t="s">
        <v>15</v>
      </c>
      <c r="E2388" s="17" t="s">
        <v>39</v>
      </c>
      <c r="F2388" s="15" t="s">
        <v>110</v>
      </c>
      <c r="G2388" s="23" t="s">
        <v>40</v>
      </c>
      <c r="H2388" s="17">
        <v>1</v>
      </c>
      <c r="I2388" s="22">
        <f t="shared" si="54"/>
        <v>0.05</v>
      </c>
      <c r="J2388" s="15">
        <v>43</v>
      </c>
      <c r="K2388" s="17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>
        <v>20</v>
      </c>
      <c r="V2388" s="17"/>
      <c r="W2388" s="17"/>
      <c r="X2388" s="17"/>
      <c r="Y2388" s="17"/>
      <c r="Z2388" s="17"/>
      <c r="AA2388" s="17"/>
      <c r="AB2388" s="17"/>
      <c r="AC2388" s="22"/>
      <c r="AD2388" s="22"/>
      <c r="AE2388" s="22"/>
      <c r="AF2388" s="22"/>
      <c r="AG2388" s="22"/>
      <c r="AH2388" s="22"/>
      <c r="AI2388" s="22"/>
      <c r="AJ2388" s="22"/>
      <c r="AK2388" s="22"/>
      <c r="AL2388" s="22"/>
      <c r="AM2388" s="22"/>
      <c r="AN2388" s="22"/>
      <c r="AO2388" s="22"/>
      <c r="AP2388" s="22"/>
    </row>
    <row r="2389" spans="1:42" x14ac:dyDescent="0.25">
      <c r="A2389" s="18">
        <v>41613</v>
      </c>
      <c r="B2389" s="16">
        <v>1</v>
      </c>
      <c r="C2389" s="15" t="s">
        <v>0</v>
      </c>
      <c r="D2389" s="15" t="s">
        <v>15</v>
      </c>
      <c r="E2389" s="17" t="s">
        <v>39</v>
      </c>
      <c r="F2389" s="15" t="s">
        <v>110</v>
      </c>
      <c r="G2389" s="23" t="s">
        <v>40</v>
      </c>
      <c r="H2389" s="17">
        <v>1</v>
      </c>
      <c r="I2389" s="22">
        <f t="shared" si="54"/>
        <v>0.05</v>
      </c>
      <c r="J2389" s="15">
        <v>43</v>
      </c>
      <c r="K2389" s="17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>
        <v>20</v>
      </c>
      <c r="V2389" s="17"/>
      <c r="W2389" s="17"/>
      <c r="X2389" s="17"/>
      <c r="Y2389" s="17"/>
      <c r="Z2389" s="17"/>
      <c r="AA2389" s="17"/>
      <c r="AB2389" s="17"/>
      <c r="AC2389" s="22"/>
      <c r="AD2389" s="22"/>
      <c r="AE2389" s="22"/>
      <c r="AF2389" s="22"/>
      <c r="AG2389" s="22"/>
      <c r="AH2389" s="22"/>
      <c r="AI2389" s="22"/>
      <c r="AJ2389" s="22"/>
      <c r="AK2389" s="22"/>
      <c r="AL2389" s="22"/>
      <c r="AM2389" s="22"/>
      <c r="AN2389" s="22"/>
      <c r="AO2389" s="22"/>
      <c r="AP2389" s="22"/>
    </row>
    <row r="2390" spans="1:42" x14ac:dyDescent="0.25">
      <c r="A2390" s="18">
        <v>41613</v>
      </c>
      <c r="B2390" s="16">
        <v>1</v>
      </c>
      <c r="C2390" s="15" t="s">
        <v>0</v>
      </c>
      <c r="D2390" s="15" t="s">
        <v>15</v>
      </c>
      <c r="E2390" s="17" t="s">
        <v>39</v>
      </c>
      <c r="F2390" s="15" t="s">
        <v>110</v>
      </c>
      <c r="G2390" s="23" t="s">
        <v>40</v>
      </c>
      <c r="H2390" s="17">
        <v>1</v>
      </c>
      <c r="I2390" s="22">
        <f t="shared" si="54"/>
        <v>0.05</v>
      </c>
      <c r="J2390" s="15">
        <v>43</v>
      </c>
      <c r="K2390" s="17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>
        <v>20</v>
      </c>
      <c r="V2390" s="17"/>
      <c r="W2390" s="17"/>
      <c r="X2390" s="17"/>
      <c r="Y2390" s="17"/>
      <c r="Z2390" s="17"/>
      <c r="AA2390" s="17"/>
      <c r="AB2390" s="17"/>
      <c r="AC2390" s="22"/>
      <c r="AD2390" s="22"/>
      <c r="AE2390" s="22"/>
      <c r="AF2390" s="22"/>
      <c r="AG2390" s="22"/>
      <c r="AH2390" s="22"/>
      <c r="AI2390" s="22"/>
      <c r="AJ2390" s="22"/>
      <c r="AK2390" s="22"/>
      <c r="AL2390" s="22"/>
      <c r="AM2390" s="22"/>
      <c r="AN2390" s="22"/>
      <c r="AO2390" s="22"/>
      <c r="AP2390" s="22"/>
    </row>
    <row r="2391" spans="1:42" x14ac:dyDescent="0.25">
      <c r="A2391" s="18">
        <v>41613</v>
      </c>
      <c r="B2391" s="16">
        <v>1</v>
      </c>
      <c r="C2391" s="15" t="s">
        <v>0</v>
      </c>
      <c r="D2391" s="15" t="s">
        <v>15</v>
      </c>
      <c r="E2391" s="17" t="s">
        <v>39</v>
      </c>
      <c r="F2391" s="15" t="s">
        <v>110</v>
      </c>
      <c r="G2391" s="23" t="s">
        <v>40</v>
      </c>
      <c r="H2391" s="17">
        <v>1</v>
      </c>
      <c r="I2391" s="22">
        <f t="shared" si="54"/>
        <v>0.05</v>
      </c>
      <c r="J2391" s="15">
        <v>43</v>
      </c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>
        <v>20</v>
      </c>
      <c r="V2391" s="17"/>
      <c r="W2391" s="17"/>
      <c r="X2391" s="17"/>
      <c r="Y2391" s="17"/>
      <c r="Z2391" s="17"/>
      <c r="AA2391" s="17"/>
      <c r="AB2391" s="17"/>
      <c r="AC2391" s="22"/>
      <c r="AD2391" s="22"/>
      <c r="AE2391" s="22"/>
      <c r="AF2391" s="22"/>
      <c r="AG2391" s="22"/>
      <c r="AH2391" s="22"/>
      <c r="AI2391" s="22"/>
      <c r="AJ2391" s="22"/>
      <c r="AK2391" s="22"/>
      <c r="AL2391" s="22"/>
      <c r="AM2391" s="22"/>
      <c r="AN2391" s="22"/>
      <c r="AO2391" s="22"/>
      <c r="AP2391" s="22"/>
    </row>
    <row r="2392" spans="1:42" x14ac:dyDescent="0.25">
      <c r="A2392" s="18">
        <v>41613</v>
      </c>
      <c r="B2392" s="16">
        <v>1</v>
      </c>
      <c r="C2392" s="15" t="s">
        <v>0</v>
      </c>
      <c r="D2392" s="15" t="s">
        <v>15</v>
      </c>
      <c r="E2392" s="17" t="s">
        <v>39</v>
      </c>
      <c r="F2392" s="15" t="s">
        <v>110</v>
      </c>
      <c r="G2392" s="23" t="s">
        <v>40</v>
      </c>
      <c r="H2392" s="17">
        <v>1</v>
      </c>
      <c r="I2392" s="22">
        <f t="shared" si="54"/>
        <v>0.05</v>
      </c>
      <c r="J2392" s="15">
        <v>43</v>
      </c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>
        <v>20</v>
      </c>
      <c r="V2392" s="17"/>
      <c r="W2392" s="17"/>
      <c r="X2392" s="17"/>
      <c r="Y2392" s="17"/>
      <c r="Z2392" s="17">
        <f>Y2392*H2392</f>
        <v>0</v>
      </c>
      <c r="AA2392" s="17"/>
      <c r="AB2392" s="17"/>
      <c r="AC2392" s="22"/>
      <c r="AD2392" s="22"/>
      <c r="AE2392" s="22"/>
      <c r="AF2392" s="22"/>
      <c r="AG2392" s="22"/>
      <c r="AH2392" s="22"/>
      <c r="AI2392" s="22"/>
      <c r="AJ2392" s="22"/>
      <c r="AK2392" s="22"/>
      <c r="AL2392" s="22"/>
      <c r="AM2392" s="22"/>
      <c r="AN2392" s="22"/>
      <c r="AO2392" s="22"/>
      <c r="AP2392" s="22"/>
    </row>
    <row r="2393" spans="1:42" x14ac:dyDescent="0.25">
      <c r="A2393" s="18">
        <v>41613</v>
      </c>
      <c r="B2393" s="16">
        <v>1</v>
      </c>
      <c r="C2393" s="15" t="s">
        <v>0</v>
      </c>
      <c r="D2393" s="15" t="s">
        <v>15</v>
      </c>
      <c r="E2393" s="17" t="s">
        <v>39</v>
      </c>
      <c r="F2393" s="15" t="s">
        <v>110</v>
      </c>
      <c r="G2393" s="23" t="s">
        <v>40</v>
      </c>
      <c r="H2393" s="17">
        <v>1</v>
      </c>
      <c r="I2393" s="22">
        <f t="shared" si="54"/>
        <v>0.05</v>
      </c>
      <c r="J2393" s="15">
        <v>43</v>
      </c>
      <c r="K2393" s="17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>
        <v>10</v>
      </c>
      <c r="V2393" s="17"/>
      <c r="W2393" s="17"/>
      <c r="X2393" s="17"/>
      <c r="Y2393" s="17"/>
      <c r="Z2393" s="17"/>
      <c r="AA2393" s="17"/>
      <c r="AB2393" s="17"/>
      <c r="AC2393" s="22"/>
      <c r="AD2393" s="22"/>
      <c r="AE2393" s="22"/>
      <c r="AF2393" s="22"/>
      <c r="AG2393" s="22"/>
      <c r="AH2393" s="22"/>
      <c r="AI2393" s="22"/>
      <c r="AJ2393" s="22"/>
      <c r="AK2393" s="22"/>
      <c r="AL2393" s="22"/>
      <c r="AM2393" s="22"/>
      <c r="AN2393" s="22"/>
      <c r="AO2393" s="22"/>
      <c r="AP2393" s="22"/>
    </row>
    <row r="2394" spans="1:42" x14ac:dyDescent="0.25">
      <c r="A2394" s="18">
        <v>41613</v>
      </c>
      <c r="B2394" s="16">
        <v>1</v>
      </c>
      <c r="C2394" s="15" t="s">
        <v>0</v>
      </c>
      <c r="D2394" s="15" t="s">
        <v>15</v>
      </c>
      <c r="E2394" s="17" t="s">
        <v>39</v>
      </c>
      <c r="F2394" s="15" t="s">
        <v>110</v>
      </c>
      <c r="G2394" s="23" t="s">
        <v>40</v>
      </c>
      <c r="H2394" s="17">
        <v>1</v>
      </c>
      <c r="I2394" s="22">
        <f t="shared" si="54"/>
        <v>0.05</v>
      </c>
      <c r="J2394" s="15">
        <v>43</v>
      </c>
      <c r="K2394" s="17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>
        <v>10</v>
      </c>
      <c r="V2394" s="17"/>
      <c r="W2394" s="17"/>
      <c r="X2394" s="17"/>
      <c r="Y2394" s="17"/>
      <c r="Z2394" s="17"/>
      <c r="AA2394" s="17"/>
      <c r="AB2394" s="17"/>
      <c r="AC2394" s="22"/>
      <c r="AD2394" s="22"/>
      <c r="AE2394" s="22"/>
      <c r="AF2394" s="22"/>
      <c r="AG2394" s="22"/>
      <c r="AH2394" s="22"/>
      <c r="AI2394" s="22"/>
      <c r="AJ2394" s="22"/>
      <c r="AK2394" s="22"/>
      <c r="AL2394" s="22"/>
      <c r="AM2394" s="22"/>
      <c r="AN2394" s="22"/>
      <c r="AO2394" s="22"/>
      <c r="AP2394" s="22"/>
    </row>
    <row r="2395" spans="1:42" x14ac:dyDescent="0.25">
      <c r="A2395" s="18">
        <v>41613</v>
      </c>
      <c r="B2395" s="16">
        <v>1</v>
      </c>
      <c r="C2395" s="15" t="s">
        <v>0</v>
      </c>
      <c r="D2395" s="15" t="s">
        <v>15</v>
      </c>
      <c r="E2395" s="17" t="s">
        <v>39</v>
      </c>
      <c r="F2395" s="15" t="s">
        <v>110</v>
      </c>
      <c r="G2395" s="23" t="s">
        <v>40</v>
      </c>
      <c r="H2395" s="17">
        <v>1</v>
      </c>
      <c r="I2395" s="22">
        <f t="shared" si="54"/>
        <v>0.05</v>
      </c>
      <c r="J2395" s="15">
        <v>43</v>
      </c>
      <c r="K2395" s="17"/>
      <c r="L2395" s="17"/>
      <c r="M2395" s="17"/>
      <c r="N2395" s="17"/>
      <c r="O2395" s="17"/>
      <c r="P2395" s="17"/>
      <c r="Q2395" s="17"/>
      <c r="R2395" s="17"/>
      <c r="S2395" s="17"/>
      <c r="T2395" s="17"/>
      <c r="U2395" s="17">
        <v>10</v>
      </c>
      <c r="V2395" s="17"/>
      <c r="W2395" s="17"/>
      <c r="X2395" s="17"/>
      <c r="Y2395" s="17"/>
      <c r="Z2395" s="17"/>
      <c r="AA2395" s="17"/>
      <c r="AB2395" s="17"/>
      <c r="AC2395" s="22"/>
      <c r="AD2395" s="22"/>
      <c r="AE2395" s="22"/>
      <c r="AF2395" s="22"/>
      <c r="AG2395" s="22"/>
      <c r="AH2395" s="22"/>
      <c r="AI2395" s="22"/>
      <c r="AJ2395" s="22"/>
      <c r="AK2395" s="22"/>
      <c r="AL2395" s="22"/>
      <c r="AM2395" s="22"/>
      <c r="AN2395" s="22"/>
      <c r="AO2395" s="22"/>
      <c r="AP2395" s="22"/>
    </row>
    <row r="2396" spans="1:42" x14ac:dyDescent="0.25">
      <c r="A2396" s="18">
        <v>41613</v>
      </c>
      <c r="B2396" s="16">
        <v>1</v>
      </c>
      <c r="C2396" s="15" t="s">
        <v>0</v>
      </c>
      <c r="D2396" s="15" t="s">
        <v>15</v>
      </c>
      <c r="E2396" s="17" t="s">
        <v>39</v>
      </c>
      <c r="F2396" s="15" t="s">
        <v>110</v>
      </c>
      <c r="G2396" s="23" t="s">
        <v>40</v>
      </c>
      <c r="H2396" s="17">
        <v>1</v>
      </c>
      <c r="I2396" s="22">
        <f t="shared" si="54"/>
        <v>0.05</v>
      </c>
      <c r="J2396" s="15">
        <v>43</v>
      </c>
      <c r="K2396" s="17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>
        <v>10</v>
      </c>
      <c r="V2396" s="17"/>
      <c r="W2396" s="17"/>
      <c r="X2396" s="17"/>
      <c r="Y2396" s="17"/>
      <c r="Z2396" s="17"/>
      <c r="AA2396" s="17"/>
      <c r="AB2396" s="17"/>
      <c r="AC2396" s="22"/>
      <c r="AD2396" s="22"/>
      <c r="AE2396" s="22"/>
      <c r="AF2396" s="22"/>
      <c r="AG2396" s="22"/>
      <c r="AH2396" s="22"/>
      <c r="AI2396" s="22"/>
      <c r="AJ2396" s="22"/>
      <c r="AK2396" s="22"/>
      <c r="AL2396" s="22"/>
      <c r="AM2396" s="22"/>
      <c r="AN2396" s="22"/>
      <c r="AO2396" s="22"/>
      <c r="AP2396" s="22"/>
    </row>
    <row r="2397" spans="1:42" x14ac:dyDescent="0.25">
      <c r="A2397" s="18">
        <v>41613</v>
      </c>
      <c r="B2397" s="16">
        <v>1</v>
      </c>
      <c r="C2397" s="15" t="s">
        <v>0</v>
      </c>
      <c r="D2397" s="15" t="s">
        <v>15</v>
      </c>
      <c r="E2397" s="17" t="s">
        <v>39</v>
      </c>
      <c r="F2397" s="15" t="s">
        <v>110</v>
      </c>
      <c r="G2397" s="23" t="s">
        <v>40</v>
      </c>
      <c r="H2397" s="17">
        <v>1</v>
      </c>
      <c r="I2397" s="22">
        <f t="shared" si="54"/>
        <v>0.05</v>
      </c>
      <c r="J2397" s="15">
        <v>43</v>
      </c>
      <c r="K2397" s="17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>
        <v>10</v>
      </c>
      <c r="V2397" s="17"/>
      <c r="W2397" s="17"/>
      <c r="X2397" s="17"/>
      <c r="Y2397" s="17"/>
      <c r="Z2397" s="17"/>
      <c r="AA2397" s="17"/>
      <c r="AB2397" s="17"/>
      <c r="AC2397" s="22"/>
      <c r="AD2397" s="22"/>
      <c r="AE2397" s="22"/>
      <c r="AF2397" s="22"/>
      <c r="AG2397" s="22"/>
      <c r="AH2397" s="22"/>
      <c r="AI2397" s="22"/>
      <c r="AJ2397" s="22"/>
      <c r="AK2397" s="22"/>
      <c r="AL2397" s="22"/>
      <c r="AM2397" s="22"/>
      <c r="AN2397" s="22"/>
      <c r="AO2397" s="22"/>
      <c r="AP2397" s="22"/>
    </row>
    <row r="2398" spans="1:42" x14ac:dyDescent="0.25">
      <c r="A2398" s="18">
        <v>41613</v>
      </c>
      <c r="B2398" s="16">
        <v>1</v>
      </c>
      <c r="C2398" s="15" t="s">
        <v>0</v>
      </c>
      <c r="D2398" s="15" t="s">
        <v>15</v>
      </c>
      <c r="E2398" s="17" t="s">
        <v>39</v>
      </c>
      <c r="F2398" s="15" t="s">
        <v>110</v>
      </c>
      <c r="G2398" s="23" t="s">
        <v>40</v>
      </c>
      <c r="H2398" s="17">
        <v>1</v>
      </c>
      <c r="I2398" s="22">
        <f t="shared" si="54"/>
        <v>0.05</v>
      </c>
      <c r="J2398" s="15">
        <v>43</v>
      </c>
      <c r="K2398" s="17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>
        <v>10</v>
      </c>
      <c r="V2398" s="17"/>
      <c r="W2398" s="17"/>
      <c r="X2398" s="17"/>
      <c r="Y2398" s="17"/>
      <c r="Z2398" s="17"/>
      <c r="AA2398" s="17"/>
      <c r="AB2398" s="17"/>
      <c r="AC2398" s="22"/>
      <c r="AD2398" s="22"/>
      <c r="AE2398" s="22"/>
      <c r="AF2398" s="22"/>
      <c r="AG2398" s="22"/>
      <c r="AH2398" s="22"/>
      <c r="AI2398" s="22"/>
      <c r="AJ2398" s="22"/>
      <c r="AK2398" s="22"/>
      <c r="AL2398" s="22"/>
      <c r="AM2398" s="22"/>
      <c r="AN2398" s="22"/>
      <c r="AO2398" s="22"/>
      <c r="AP2398" s="22"/>
    </row>
    <row r="2399" spans="1:42" x14ac:dyDescent="0.25">
      <c r="A2399" s="18">
        <v>41613</v>
      </c>
      <c r="B2399" s="16">
        <v>1</v>
      </c>
      <c r="C2399" s="15" t="s">
        <v>0</v>
      </c>
      <c r="D2399" s="15" t="s">
        <v>15</v>
      </c>
      <c r="E2399" s="17" t="s">
        <v>39</v>
      </c>
      <c r="F2399" s="15" t="s">
        <v>110</v>
      </c>
      <c r="G2399" s="23" t="s">
        <v>40</v>
      </c>
      <c r="H2399" s="17">
        <v>1</v>
      </c>
      <c r="I2399" s="22">
        <f t="shared" si="54"/>
        <v>0.05</v>
      </c>
      <c r="J2399" s="15">
        <v>43</v>
      </c>
      <c r="K2399" s="17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>
        <v>10</v>
      </c>
      <c r="V2399" s="17"/>
      <c r="W2399" s="17"/>
      <c r="X2399" s="17"/>
      <c r="Y2399" s="17"/>
      <c r="Z2399" s="17">
        <f>Y2399*H2399</f>
        <v>0</v>
      </c>
      <c r="AA2399" s="17"/>
      <c r="AB2399" s="17"/>
      <c r="AC2399" s="22"/>
      <c r="AD2399" s="22"/>
      <c r="AE2399" s="22"/>
      <c r="AF2399" s="22"/>
      <c r="AG2399" s="22"/>
      <c r="AH2399" s="22"/>
      <c r="AI2399" s="22"/>
      <c r="AJ2399" s="22"/>
      <c r="AK2399" s="22"/>
      <c r="AL2399" s="22"/>
      <c r="AM2399" s="22"/>
      <c r="AN2399" s="22"/>
      <c r="AO2399" s="22"/>
      <c r="AP2399" s="22"/>
    </row>
    <row r="2400" spans="1:42" x14ac:dyDescent="0.25">
      <c r="A2400" s="18">
        <v>41613</v>
      </c>
      <c r="B2400" s="16">
        <v>1</v>
      </c>
      <c r="C2400" s="15" t="s">
        <v>0</v>
      </c>
      <c r="D2400" s="15" t="s">
        <v>15</v>
      </c>
      <c r="E2400" s="17" t="s">
        <v>39</v>
      </c>
      <c r="F2400" s="15" t="s">
        <v>110</v>
      </c>
      <c r="G2400" s="23" t="s">
        <v>40</v>
      </c>
      <c r="H2400" s="17">
        <v>1</v>
      </c>
      <c r="I2400" s="22">
        <f t="shared" si="54"/>
        <v>0.05</v>
      </c>
      <c r="J2400" s="15">
        <v>43</v>
      </c>
      <c r="K2400" s="17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>
        <v>30</v>
      </c>
      <c r="V2400" s="17"/>
      <c r="W2400" s="17"/>
      <c r="X2400" s="17"/>
      <c r="Y2400" s="17"/>
      <c r="Z2400" s="17"/>
      <c r="AA2400" s="17"/>
      <c r="AB2400" s="17"/>
      <c r="AC2400" s="22"/>
      <c r="AD2400" s="22"/>
      <c r="AE2400" s="22"/>
      <c r="AF2400" s="22"/>
      <c r="AG2400" s="22"/>
      <c r="AH2400" s="22"/>
      <c r="AI2400" s="22"/>
      <c r="AJ2400" s="22"/>
      <c r="AK2400" s="22"/>
      <c r="AL2400" s="22"/>
      <c r="AM2400" s="22"/>
      <c r="AN2400" s="22"/>
      <c r="AO2400" s="22"/>
      <c r="AP2400" s="22"/>
    </row>
    <row r="2401" spans="1:42" x14ac:dyDescent="0.25">
      <c r="A2401" s="18">
        <v>41613</v>
      </c>
      <c r="B2401" s="16">
        <v>1</v>
      </c>
      <c r="C2401" s="15" t="s">
        <v>0</v>
      </c>
      <c r="D2401" s="15" t="s">
        <v>15</v>
      </c>
      <c r="E2401" s="17" t="s">
        <v>39</v>
      </c>
      <c r="F2401" s="15" t="s">
        <v>110</v>
      </c>
      <c r="G2401" s="23" t="s">
        <v>40</v>
      </c>
      <c r="H2401" s="17">
        <v>1</v>
      </c>
      <c r="I2401" s="22">
        <f t="shared" si="54"/>
        <v>0.05</v>
      </c>
      <c r="J2401" s="15">
        <v>43</v>
      </c>
      <c r="K2401" s="17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>
        <v>30</v>
      </c>
      <c r="V2401" s="17"/>
      <c r="W2401" s="17"/>
      <c r="X2401" s="17"/>
      <c r="Y2401" s="17"/>
      <c r="Z2401" s="17"/>
      <c r="AA2401" s="17"/>
      <c r="AB2401" s="17"/>
      <c r="AC2401" s="22"/>
      <c r="AD2401" s="22"/>
      <c r="AE2401" s="22"/>
      <c r="AF2401" s="22"/>
      <c r="AG2401" s="22"/>
      <c r="AH2401" s="22"/>
      <c r="AI2401" s="22"/>
      <c r="AJ2401" s="22"/>
      <c r="AK2401" s="22"/>
      <c r="AL2401" s="22"/>
      <c r="AM2401" s="22"/>
      <c r="AN2401" s="22"/>
      <c r="AO2401" s="22"/>
      <c r="AP2401" s="22"/>
    </row>
    <row r="2402" spans="1:42" x14ac:dyDescent="0.25">
      <c r="A2402" s="18">
        <v>41613</v>
      </c>
      <c r="B2402" s="16">
        <v>1</v>
      </c>
      <c r="C2402" s="15" t="s">
        <v>0</v>
      </c>
      <c r="D2402" s="15" t="s">
        <v>15</v>
      </c>
      <c r="E2402" s="17" t="s">
        <v>39</v>
      </c>
      <c r="F2402" s="15" t="s">
        <v>110</v>
      </c>
      <c r="G2402" s="23" t="s">
        <v>40</v>
      </c>
      <c r="H2402" s="17">
        <v>1</v>
      </c>
      <c r="I2402" s="22">
        <f t="shared" si="54"/>
        <v>0.05</v>
      </c>
      <c r="J2402" s="15">
        <v>43</v>
      </c>
      <c r="K2402" s="17"/>
      <c r="L2402" s="17"/>
      <c r="M2402" s="17"/>
      <c r="N2402" s="17"/>
      <c r="O2402" s="17"/>
      <c r="P2402" s="17"/>
      <c r="Q2402" s="17"/>
      <c r="R2402" s="17"/>
      <c r="S2402" s="17"/>
      <c r="T2402" s="17"/>
      <c r="U2402" s="17">
        <v>30</v>
      </c>
      <c r="V2402" s="17"/>
      <c r="W2402" s="17"/>
      <c r="X2402" s="17"/>
      <c r="Y2402" s="17"/>
      <c r="Z2402" s="17"/>
      <c r="AA2402" s="17"/>
      <c r="AB2402" s="17"/>
      <c r="AC2402" s="22"/>
      <c r="AD2402" s="22"/>
      <c r="AE2402" s="22"/>
      <c r="AF2402" s="22"/>
      <c r="AG2402" s="22"/>
      <c r="AH2402" s="22"/>
      <c r="AI2402" s="22"/>
      <c r="AJ2402" s="22"/>
      <c r="AK2402" s="22"/>
      <c r="AL2402" s="22"/>
      <c r="AM2402" s="22"/>
      <c r="AN2402" s="22"/>
      <c r="AO2402" s="22"/>
      <c r="AP2402" s="22"/>
    </row>
    <row r="2403" spans="1:42" x14ac:dyDescent="0.25">
      <c r="A2403" s="18">
        <v>41613</v>
      </c>
      <c r="B2403" s="16">
        <v>1</v>
      </c>
      <c r="C2403" s="15" t="s">
        <v>0</v>
      </c>
      <c r="D2403" s="15" t="s">
        <v>15</v>
      </c>
      <c r="E2403" s="17" t="s">
        <v>39</v>
      </c>
      <c r="F2403" s="15" t="s">
        <v>110</v>
      </c>
      <c r="G2403" s="23" t="s">
        <v>40</v>
      </c>
      <c r="H2403" s="17">
        <v>1</v>
      </c>
      <c r="I2403" s="22">
        <f t="shared" si="54"/>
        <v>0.05</v>
      </c>
      <c r="J2403" s="15">
        <v>43</v>
      </c>
      <c r="K2403" s="17"/>
      <c r="L2403" s="17"/>
      <c r="M2403" s="17"/>
      <c r="N2403" s="17"/>
      <c r="O2403" s="17"/>
      <c r="P2403" s="17"/>
      <c r="Q2403" s="17"/>
      <c r="R2403" s="17"/>
      <c r="S2403" s="17"/>
      <c r="T2403" s="17"/>
      <c r="U2403" s="17">
        <v>30</v>
      </c>
      <c r="V2403" s="17"/>
      <c r="W2403" s="17"/>
      <c r="X2403" s="17"/>
      <c r="Y2403" s="17"/>
      <c r="Z2403" s="17"/>
      <c r="AA2403" s="17"/>
      <c r="AB2403" s="17"/>
      <c r="AC2403" s="22"/>
      <c r="AD2403" s="22"/>
      <c r="AE2403" s="22"/>
      <c r="AF2403" s="22"/>
      <c r="AG2403" s="22"/>
      <c r="AH2403" s="22"/>
      <c r="AI2403" s="22"/>
      <c r="AJ2403" s="22"/>
      <c r="AK2403" s="22"/>
      <c r="AL2403" s="22"/>
      <c r="AM2403" s="22"/>
      <c r="AN2403" s="22"/>
      <c r="AO2403" s="22"/>
      <c r="AP2403" s="22"/>
    </row>
    <row r="2404" spans="1:42" x14ac:dyDescent="0.25">
      <c r="A2404" s="18">
        <v>41613</v>
      </c>
      <c r="B2404" s="16">
        <v>1</v>
      </c>
      <c r="C2404" s="15" t="s">
        <v>0</v>
      </c>
      <c r="D2404" s="15" t="s">
        <v>15</v>
      </c>
      <c r="E2404" s="17" t="s">
        <v>39</v>
      </c>
      <c r="F2404" s="15" t="s">
        <v>110</v>
      </c>
      <c r="G2404" s="23" t="s">
        <v>40</v>
      </c>
      <c r="H2404" s="17">
        <v>1</v>
      </c>
      <c r="I2404" s="22">
        <f t="shared" si="54"/>
        <v>0.05</v>
      </c>
      <c r="J2404" s="15">
        <v>43</v>
      </c>
      <c r="K2404" s="17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>
        <v>30</v>
      </c>
      <c r="V2404" s="17"/>
      <c r="W2404" s="17"/>
      <c r="X2404" s="17"/>
      <c r="Y2404" s="17"/>
      <c r="Z2404" s="17"/>
      <c r="AA2404" s="17"/>
      <c r="AB2404" s="17"/>
      <c r="AC2404" s="22"/>
      <c r="AD2404" s="22"/>
      <c r="AE2404" s="22"/>
      <c r="AF2404" s="22"/>
      <c r="AG2404" s="22"/>
      <c r="AH2404" s="22"/>
      <c r="AI2404" s="22"/>
      <c r="AJ2404" s="22"/>
      <c r="AK2404" s="22"/>
      <c r="AL2404" s="22"/>
      <c r="AM2404" s="22"/>
      <c r="AN2404" s="22"/>
      <c r="AO2404" s="22"/>
      <c r="AP2404" s="22"/>
    </row>
    <row r="2405" spans="1:42" x14ac:dyDescent="0.25">
      <c r="A2405" s="18">
        <v>41613</v>
      </c>
      <c r="B2405" s="16">
        <v>1</v>
      </c>
      <c r="C2405" s="15" t="s">
        <v>0</v>
      </c>
      <c r="D2405" s="15" t="s">
        <v>15</v>
      </c>
      <c r="E2405" s="17" t="s">
        <v>39</v>
      </c>
      <c r="F2405" s="15" t="s">
        <v>110</v>
      </c>
      <c r="G2405" s="23" t="s">
        <v>40</v>
      </c>
      <c r="H2405" s="17">
        <v>1</v>
      </c>
      <c r="I2405" s="22">
        <f t="shared" si="54"/>
        <v>0.05</v>
      </c>
      <c r="J2405" s="15">
        <v>43</v>
      </c>
      <c r="K2405" s="17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>
        <v>30</v>
      </c>
      <c r="V2405" s="17"/>
      <c r="W2405" s="17"/>
      <c r="X2405" s="17"/>
      <c r="Y2405" s="17"/>
      <c r="Z2405" s="17"/>
      <c r="AA2405" s="17"/>
      <c r="AB2405" s="17"/>
      <c r="AC2405" s="22"/>
      <c r="AD2405" s="22"/>
      <c r="AE2405" s="22"/>
      <c r="AF2405" s="22"/>
      <c r="AG2405" s="22"/>
      <c r="AH2405" s="22"/>
      <c r="AI2405" s="22"/>
      <c r="AJ2405" s="22"/>
      <c r="AK2405" s="22"/>
      <c r="AL2405" s="22"/>
      <c r="AM2405" s="22"/>
      <c r="AN2405" s="22"/>
      <c r="AO2405" s="22"/>
      <c r="AP2405" s="22"/>
    </row>
    <row r="2406" spans="1:42" x14ac:dyDescent="0.25">
      <c r="A2406" s="18">
        <v>41613</v>
      </c>
      <c r="B2406" s="16">
        <v>1</v>
      </c>
      <c r="C2406" s="15" t="s">
        <v>0</v>
      </c>
      <c r="D2406" s="15" t="s">
        <v>15</v>
      </c>
      <c r="E2406" s="17" t="s">
        <v>39</v>
      </c>
      <c r="F2406" s="15" t="s">
        <v>110</v>
      </c>
      <c r="G2406" s="23" t="s">
        <v>40</v>
      </c>
      <c r="H2406" s="17">
        <v>1</v>
      </c>
      <c r="I2406" s="22">
        <f t="shared" si="54"/>
        <v>0.05</v>
      </c>
      <c r="J2406" s="15">
        <v>43</v>
      </c>
      <c r="K2406" s="17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>
        <v>30</v>
      </c>
      <c r="V2406" s="17"/>
      <c r="W2406" s="17"/>
      <c r="X2406" s="17"/>
      <c r="Y2406" s="17"/>
      <c r="Z2406" s="17"/>
      <c r="AA2406" s="17"/>
      <c r="AB2406" s="17"/>
      <c r="AC2406" s="22"/>
      <c r="AD2406" s="22"/>
      <c r="AE2406" s="22"/>
      <c r="AF2406" s="22"/>
      <c r="AG2406" s="22"/>
      <c r="AH2406" s="22"/>
      <c r="AI2406" s="22"/>
      <c r="AJ2406" s="22"/>
      <c r="AK2406" s="22"/>
      <c r="AL2406" s="22"/>
      <c r="AM2406" s="22"/>
      <c r="AN2406" s="22"/>
      <c r="AO2406" s="22"/>
      <c r="AP2406" s="22"/>
    </row>
    <row r="2407" spans="1:42" x14ac:dyDescent="0.25">
      <c r="A2407" s="18">
        <v>41613</v>
      </c>
      <c r="B2407" s="16">
        <v>1</v>
      </c>
      <c r="C2407" s="15" t="s">
        <v>0</v>
      </c>
      <c r="D2407" s="15" t="s">
        <v>15</v>
      </c>
      <c r="E2407" s="17" t="s">
        <v>39</v>
      </c>
      <c r="F2407" s="15" t="s">
        <v>110</v>
      </c>
      <c r="G2407" s="23" t="s">
        <v>40</v>
      </c>
      <c r="H2407" s="17">
        <v>1</v>
      </c>
      <c r="I2407" s="22">
        <f t="shared" si="54"/>
        <v>0.05</v>
      </c>
      <c r="J2407" s="15">
        <v>43</v>
      </c>
      <c r="K2407" s="17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>
        <v>30</v>
      </c>
      <c r="V2407" s="17"/>
      <c r="W2407" s="17"/>
      <c r="X2407" s="17"/>
      <c r="Y2407" s="17"/>
      <c r="Z2407" s="17"/>
      <c r="AA2407" s="17"/>
      <c r="AB2407" s="17"/>
      <c r="AC2407" s="22"/>
      <c r="AD2407" s="22"/>
      <c r="AE2407" s="22"/>
      <c r="AF2407" s="22"/>
      <c r="AG2407" s="22"/>
      <c r="AH2407" s="22"/>
      <c r="AI2407" s="22"/>
      <c r="AJ2407" s="22"/>
      <c r="AK2407" s="22"/>
      <c r="AL2407" s="22"/>
      <c r="AM2407" s="22"/>
      <c r="AN2407" s="22"/>
      <c r="AO2407" s="22"/>
      <c r="AP2407" s="22"/>
    </row>
    <row r="2408" spans="1:42" x14ac:dyDescent="0.25">
      <c r="A2408" s="18">
        <v>41613</v>
      </c>
      <c r="B2408" s="16">
        <v>1</v>
      </c>
      <c r="C2408" s="15" t="s">
        <v>0</v>
      </c>
      <c r="D2408" s="15" t="s">
        <v>15</v>
      </c>
      <c r="E2408" s="17" t="s">
        <v>39</v>
      </c>
      <c r="F2408" s="15" t="s">
        <v>110</v>
      </c>
      <c r="G2408" s="23" t="s">
        <v>40</v>
      </c>
      <c r="H2408" s="17">
        <v>1</v>
      </c>
      <c r="I2408" s="22">
        <f t="shared" si="54"/>
        <v>0.05</v>
      </c>
      <c r="J2408" s="15">
        <v>43</v>
      </c>
      <c r="K2408" s="17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>
        <v>30</v>
      </c>
      <c r="V2408" s="17"/>
      <c r="W2408" s="17"/>
      <c r="X2408" s="17"/>
      <c r="Y2408" s="17"/>
      <c r="Z2408" s="17">
        <f>Y2408*H2408</f>
        <v>0</v>
      </c>
      <c r="AA2408" s="17"/>
      <c r="AB2408" s="17"/>
      <c r="AC2408" s="22"/>
      <c r="AD2408" s="22"/>
      <c r="AE2408" s="22"/>
      <c r="AF2408" s="22"/>
      <c r="AG2408" s="22"/>
      <c r="AH2408" s="22"/>
      <c r="AI2408" s="22"/>
      <c r="AJ2408" s="22"/>
      <c r="AK2408" s="22"/>
      <c r="AL2408" s="22"/>
      <c r="AM2408" s="22"/>
      <c r="AN2408" s="22"/>
      <c r="AO2408" s="22"/>
      <c r="AP2408" s="22"/>
    </row>
    <row r="2409" spans="1:42" x14ac:dyDescent="0.25">
      <c r="A2409" s="18">
        <v>41613</v>
      </c>
      <c r="B2409" s="16">
        <v>1</v>
      </c>
      <c r="C2409" s="15" t="s">
        <v>0</v>
      </c>
      <c r="D2409" s="15" t="s">
        <v>15</v>
      </c>
      <c r="E2409" s="17" t="s">
        <v>39</v>
      </c>
      <c r="F2409" s="15" t="s">
        <v>110</v>
      </c>
      <c r="G2409" s="23" t="s">
        <v>40</v>
      </c>
      <c r="H2409" s="17">
        <v>1</v>
      </c>
      <c r="I2409" s="22">
        <f t="shared" si="54"/>
        <v>0.05</v>
      </c>
      <c r="J2409" s="15">
        <v>43</v>
      </c>
      <c r="K2409" s="17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>
        <v>15</v>
      </c>
      <c r="V2409" s="17"/>
      <c r="W2409" s="17"/>
      <c r="X2409" s="17"/>
      <c r="Y2409" s="17"/>
      <c r="Z2409" s="17"/>
      <c r="AA2409" s="17"/>
      <c r="AB2409" s="17"/>
      <c r="AC2409" s="22"/>
      <c r="AD2409" s="22"/>
      <c r="AE2409" s="22"/>
      <c r="AF2409" s="22"/>
      <c r="AG2409" s="22"/>
      <c r="AH2409" s="22"/>
      <c r="AI2409" s="22"/>
      <c r="AJ2409" s="22"/>
      <c r="AK2409" s="22"/>
      <c r="AL2409" s="22"/>
      <c r="AM2409" s="22"/>
      <c r="AN2409" s="22"/>
      <c r="AO2409" s="22"/>
      <c r="AP2409" s="22"/>
    </row>
    <row r="2410" spans="1:42" x14ac:dyDescent="0.25">
      <c r="A2410" s="18">
        <v>41613</v>
      </c>
      <c r="B2410" s="16">
        <v>1</v>
      </c>
      <c r="C2410" s="15" t="s">
        <v>0</v>
      </c>
      <c r="D2410" s="15" t="s">
        <v>15</v>
      </c>
      <c r="E2410" s="17" t="s">
        <v>39</v>
      </c>
      <c r="F2410" s="15" t="s">
        <v>110</v>
      </c>
      <c r="G2410" s="23" t="s">
        <v>40</v>
      </c>
      <c r="H2410" s="17">
        <v>1</v>
      </c>
      <c r="I2410" s="22">
        <f t="shared" si="54"/>
        <v>0.05</v>
      </c>
      <c r="J2410" s="15">
        <v>43</v>
      </c>
      <c r="K2410" s="17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>
        <v>15</v>
      </c>
      <c r="V2410" s="17"/>
      <c r="W2410" s="17"/>
      <c r="X2410" s="17"/>
      <c r="Y2410" s="17"/>
      <c r="Z2410" s="17">
        <f>Y2410*H2410</f>
        <v>0</v>
      </c>
      <c r="AA2410" s="17"/>
      <c r="AB2410" s="17"/>
      <c r="AC2410" s="22"/>
      <c r="AD2410" s="22"/>
      <c r="AE2410" s="22"/>
      <c r="AF2410" s="22"/>
      <c r="AG2410" s="22"/>
      <c r="AH2410" s="22"/>
      <c r="AI2410" s="22"/>
      <c r="AJ2410" s="22"/>
      <c r="AK2410" s="22"/>
      <c r="AL2410" s="22"/>
      <c r="AM2410" s="22"/>
      <c r="AN2410" s="22"/>
      <c r="AO2410" s="22"/>
      <c r="AP2410" s="22"/>
    </row>
    <row r="2411" spans="1:42" x14ac:dyDescent="0.25">
      <c r="A2411" s="18">
        <v>41613</v>
      </c>
      <c r="B2411" s="16">
        <v>1</v>
      </c>
      <c r="C2411" s="15" t="s">
        <v>0</v>
      </c>
      <c r="D2411" s="15" t="s">
        <v>15</v>
      </c>
      <c r="E2411" s="17" t="s">
        <v>39</v>
      </c>
      <c r="F2411" s="15" t="s">
        <v>110</v>
      </c>
      <c r="G2411" s="23" t="s">
        <v>40</v>
      </c>
      <c r="H2411" s="17">
        <v>1</v>
      </c>
      <c r="I2411" s="22">
        <f t="shared" si="54"/>
        <v>0.05</v>
      </c>
      <c r="J2411" s="15">
        <v>43</v>
      </c>
      <c r="K2411" s="17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>
        <v>35</v>
      </c>
      <c r="V2411" s="17"/>
      <c r="W2411" s="17"/>
      <c r="X2411" s="17"/>
      <c r="Y2411" s="17"/>
      <c r="Z2411" s="17"/>
      <c r="AA2411" s="17"/>
      <c r="AB2411" s="17"/>
      <c r="AC2411" s="22"/>
      <c r="AD2411" s="22"/>
      <c r="AE2411" s="22"/>
      <c r="AF2411" s="22"/>
      <c r="AG2411" s="22"/>
      <c r="AH2411" s="22"/>
      <c r="AI2411" s="22"/>
      <c r="AJ2411" s="22"/>
      <c r="AK2411" s="22"/>
      <c r="AL2411" s="22"/>
      <c r="AM2411" s="22"/>
      <c r="AN2411" s="22"/>
      <c r="AO2411" s="22"/>
      <c r="AP2411" s="22"/>
    </row>
    <row r="2412" spans="1:42" x14ac:dyDescent="0.25">
      <c r="A2412" s="18">
        <v>41613</v>
      </c>
      <c r="B2412" s="16">
        <v>1</v>
      </c>
      <c r="C2412" s="15" t="s">
        <v>0</v>
      </c>
      <c r="D2412" s="15" t="s">
        <v>15</v>
      </c>
      <c r="E2412" s="17" t="s">
        <v>39</v>
      </c>
      <c r="F2412" s="15" t="s">
        <v>110</v>
      </c>
      <c r="G2412" s="23" t="s">
        <v>40</v>
      </c>
      <c r="H2412" s="17">
        <v>1</v>
      </c>
      <c r="I2412" s="22">
        <f t="shared" si="54"/>
        <v>0.05</v>
      </c>
      <c r="J2412" s="15">
        <v>43</v>
      </c>
      <c r="K2412" s="17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>
        <v>35</v>
      </c>
      <c r="V2412" s="17"/>
      <c r="W2412" s="17"/>
      <c r="X2412" s="17"/>
      <c r="Y2412" s="17"/>
      <c r="Z2412" s="17"/>
      <c r="AA2412" s="17"/>
      <c r="AB2412" s="17"/>
      <c r="AC2412" s="22"/>
      <c r="AD2412" s="22"/>
      <c r="AE2412" s="22"/>
      <c r="AF2412" s="22"/>
      <c r="AG2412" s="22"/>
      <c r="AH2412" s="22"/>
      <c r="AI2412" s="22"/>
      <c r="AJ2412" s="22"/>
      <c r="AK2412" s="22"/>
      <c r="AL2412" s="22"/>
      <c r="AM2412" s="22"/>
      <c r="AN2412" s="22"/>
      <c r="AO2412" s="22"/>
      <c r="AP2412" s="22"/>
    </row>
    <row r="2413" spans="1:42" x14ac:dyDescent="0.25">
      <c r="A2413" s="18">
        <v>41613</v>
      </c>
      <c r="B2413" s="16">
        <v>1</v>
      </c>
      <c r="C2413" s="15" t="s">
        <v>0</v>
      </c>
      <c r="D2413" s="15" t="s">
        <v>15</v>
      </c>
      <c r="E2413" s="17" t="s">
        <v>39</v>
      </c>
      <c r="F2413" s="15" t="s">
        <v>110</v>
      </c>
      <c r="G2413" s="23" t="s">
        <v>40</v>
      </c>
      <c r="H2413" s="17">
        <v>1</v>
      </c>
      <c r="I2413" s="22">
        <f t="shared" si="54"/>
        <v>0.05</v>
      </c>
      <c r="J2413" s="15">
        <v>43</v>
      </c>
      <c r="K2413" s="17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>
        <v>35</v>
      </c>
      <c r="V2413" s="17"/>
      <c r="W2413" s="17"/>
      <c r="X2413" s="17"/>
      <c r="Y2413" s="17"/>
      <c r="Z2413" s="17"/>
      <c r="AA2413" s="17"/>
      <c r="AB2413" s="17"/>
      <c r="AC2413" s="22"/>
      <c r="AD2413" s="22"/>
      <c r="AE2413" s="22"/>
      <c r="AF2413" s="22"/>
      <c r="AG2413" s="22"/>
      <c r="AH2413" s="22"/>
      <c r="AI2413" s="22"/>
      <c r="AJ2413" s="22"/>
      <c r="AK2413" s="22"/>
      <c r="AL2413" s="22"/>
      <c r="AM2413" s="22"/>
      <c r="AN2413" s="22"/>
      <c r="AO2413" s="22"/>
      <c r="AP2413" s="22"/>
    </row>
    <row r="2414" spans="1:42" x14ac:dyDescent="0.25">
      <c r="A2414" s="18">
        <v>41613</v>
      </c>
      <c r="B2414" s="16">
        <v>1</v>
      </c>
      <c r="C2414" s="15" t="s">
        <v>0</v>
      </c>
      <c r="D2414" s="15" t="s">
        <v>15</v>
      </c>
      <c r="E2414" s="17" t="s">
        <v>39</v>
      </c>
      <c r="F2414" s="15" t="s">
        <v>110</v>
      </c>
      <c r="G2414" s="23" t="s">
        <v>40</v>
      </c>
      <c r="H2414" s="17">
        <v>1</v>
      </c>
      <c r="I2414" s="22">
        <f t="shared" si="54"/>
        <v>0.05</v>
      </c>
      <c r="J2414" s="15">
        <v>43</v>
      </c>
      <c r="K2414" s="17"/>
      <c r="L2414" s="17"/>
      <c r="M2414" s="17"/>
      <c r="N2414" s="17"/>
      <c r="O2414" s="17"/>
      <c r="P2414" s="17"/>
      <c r="Q2414" s="17"/>
      <c r="R2414" s="17"/>
      <c r="S2414" s="17"/>
      <c r="T2414" s="17"/>
      <c r="U2414" s="17">
        <v>35</v>
      </c>
      <c r="V2414" s="17"/>
      <c r="W2414" s="17"/>
      <c r="X2414" s="17"/>
      <c r="Y2414" s="17"/>
      <c r="Z2414" s="17"/>
      <c r="AA2414" s="17"/>
      <c r="AB2414" s="17"/>
      <c r="AC2414" s="22"/>
      <c r="AD2414" s="22"/>
      <c r="AE2414" s="22"/>
      <c r="AF2414" s="22"/>
      <c r="AG2414" s="22"/>
      <c r="AH2414" s="22"/>
      <c r="AI2414" s="22"/>
      <c r="AJ2414" s="22"/>
      <c r="AK2414" s="22"/>
      <c r="AL2414" s="22"/>
      <c r="AM2414" s="22"/>
      <c r="AN2414" s="22"/>
      <c r="AO2414" s="22"/>
      <c r="AP2414" s="22"/>
    </row>
    <row r="2415" spans="1:42" x14ac:dyDescent="0.25">
      <c r="A2415" s="18">
        <v>41613</v>
      </c>
      <c r="B2415" s="16">
        <v>1</v>
      </c>
      <c r="C2415" s="15" t="s">
        <v>0</v>
      </c>
      <c r="D2415" s="15" t="s">
        <v>15</v>
      </c>
      <c r="E2415" s="17" t="s">
        <v>39</v>
      </c>
      <c r="F2415" s="15" t="s">
        <v>110</v>
      </c>
      <c r="G2415" s="23" t="s">
        <v>40</v>
      </c>
      <c r="H2415" s="17">
        <v>1</v>
      </c>
      <c r="I2415" s="22">
        <f t="shared" si="54"/>
        <v>0.05</v>
      </c>
      <c r="J2415" s="15">
        <v>43</v>
      </c>
      <c r="K2415" s="17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>
        <v>35</v>
      </c>
      <c r="V2415" s="17"/>
      <c r="W2415" s="17"/>
      <c r="X2415" s="17"/>
      <c r="Y2415" s="17"/>
      <c r="Z2415" s="17"/>
      <c r="AA2415" s="17"/>
      <c r="AB2415" s="17"/>
      <c r="AC2415" s="22"/>
      <c r="AD2415" s="22"/>
      <c r="AE2415" s="22"/>
      <c r="AF2415" s="22"/>
      <c r="AG2415" s="22"/>
      <c r="AH2415" s="22"/>
      <c r="AI2415" s="22"/>
      <c r="AJ2415" s="22"/>
      <c r="AK2415" s="22"/>
      <c r="AL2415" s="22"/>
      <c r="AM2415" s="22"/>
      <c r="AN2415" s="22"/>
      <c r="AO2415" s="22"/>
      <c r="AP2415" s="22"/>
    </row>
    <row r="2416" spans="1:42" x14ac:dyDescent="0.25">
      <c r="A2416" s="18">
        <v>41613</v>
      </c>
      <c r="B2416" s="16">
        <v>1</v>
      </c>
      <c r="C2416" s="15" t="s">
        <v>0</v>
      </c>
      <c r="D2416" s="15" t="s">
        <v>15</v>
      </c>
      <c r="E2416" s="17" t="s">
        <v>39</v>
      </c>
      <c r="F2416" s="15" t="s">
        <v>110</v>
      </c>
      <c r="G2416" s="23" t="s">
        <v>40</v>
      </c>
      <c r="H2416" s="17">
        <v>1</v>
      </c>
      <c r="I2416" s="22">
        <f t="shared" si="54"/>
        <v>0.05</v>
      </c>
      <c r="J2416" s="15">
        <v>43</v>
      </c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>
        <v>35</v>
      </c>
      <c r="V2416" s="17"/>
      <c r="W2416" s="17"/>
      <c r="X2416" s="17"/>
      <c r="Y2416" s="17"/>
      <c r="Z2416" s="17">
        <f t="shared" ref="Z2416:Z2421" si="55">Y2416*H2416</f>
        <v>0</v>
      </c>
      <c r="AA2416" s="17"/>
      <c r="AB2416" s="17"/>
      <c r="AC2416" s="22"/>
      <c r="AD2416" s="22"/>
      <c r="AE2416" s="22"/>
      <c r="AF2416" s="22"/>
      <c r="AG2416" s="22"/>
      <c r="AH2416" s="22"/>
      <c r="AI2416" s="22"/>
      <c r="AJ2416" s="22"/>
      <c r="AK2416" s="22"/>
      <c r="AL2416" s="22"/>
      <c r="AM2416" s="22"/>
      <c r="AN2416" s="22"/>
      <c r="AO2416" s="22"/>
      <c r="AP2416" s="22"/>
    </row>
    <row r="2417" spans="1:42" x14ac:dyDescent="0.25">
      <c r="A2417" s="18">
        <v>41613</v>
      </c>
      <c r="B2417" s="16">
        <v>1</v>
      </c>
      <c r="C2417" s="15" t="s">
        <v>0</v>
      </c>
      <c r="D2417" s="15" t="s">
        <v>15</v>
      </c>
      <c r="E2417" s="17" t="s">
        <v>39</v>
      </c>
      <c r="F2417" s="15" t="s">
        <v>110</v>
      </c>
      <c r="G2417" s="23" t="s">
        <v>40</v>
      </c>
      <c r="H2417" s="17">
        <v>1</v>
      </c>
      <c r="I2417" s="22">
        <f t="shared" si="54"/>
        <v>0.05</v>
      </c>
      <c r="J2417" s="15">
        <v>43</v>
      </c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>
        <v>45</v>
      </c>
      <c r="V2417" s="17"/>
      <c r="W2417" s="17"/>
      <c r="X2417" s="17"/>
      <c r="Y2417" s="17"/>
      <c r="Z2417" s="17">
        <f t="shared" si="55"/>
        <v>0</v>
      </c>
      <c r="AA2417" s="17"/>
      <c r="AB2417" s="17"/>
      <c r="AC2417" s="22"/>
      <c r="AD2417" s="22"/>
      <c r="AE2417" s="22"/>
      <c r="AF2417" s="22"/>
      <c r="AG2417" s="22"/>
      <c r="AH2417" s="22"/>
      <c r="AI2417" s="22"/>
      <c r="AJ2417" s="22"/>
      <c r="AK2417" s="22"/>
      <c r="AL2417" s="22"/>
      <c r="AM2417" s="22"/>
      <c r="AN2417" s="22"/>
      <c r="AO2417" s="22"/>
      <c r="AP2417" s="22"/>
    </row>
    <row r="2418" spans="1:42" x14ac:dyDescent="0.25">
      <c r="A2418" s="18">
        <v>41613</v>
      </c>
      <c r="B2418" s="16">
        <v>1</v>
      </c>
      <c r="C2418" s="15" t="s">
        <v>0</v>
      </c>
      <c r="D2418" s="15" t="s">
        <v>15</v>
      </c>
      <c r="E2418" s="17" t="s">
        <v>39</v>
      </c>
      <c r="F2418" s="15" t="s">
        <v>110</v>
      </c>
      <c r="G2418" s="23" t="s">
        <v>40</v>
      </c>
      <c r="H2418" s="17">
        <v>1</v>
      </c>
      <c r="I2418" s="22">
        <f t="shared" si="54"/>
        <v>0.05</v>
      </c>
      <c r="J2418" s="15">
        <v>43</v>
      </c>
      <c r="K2418" s="17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>
        <v>50</v>
      </c>
      <c r="V2418" s="17"/>
      <c r="W2418" s="17"/>
      <c r="X2418" s="17"/>
      <c r="Y2418" s="17"/>
      <c r="Z2418" s="17">
        <f t="shared" si="55"/>
        <v>0</v>
      </c>
      <c r="AA2418" s="17"/>
      <c r="AB2418" s="17"/>
      <c r="AC2418" s="22"/>
      <c r="AD2418" s="22"/>
      <c r="AE2418" s="22"/>
      <c r="AF2418" s="22"/>
      <c r="AG2418" s="22"/>
      <c r="AH2418" s="22"/>
      <c r="AI2418" s="22"/>
      <c r="AJ2418" s="22"/>
      <c r="AK2418" s="22"/>
      <c r="AL2418" s="22"/>
      <c r="AM2418" s="22"/>
      <c r="AN2418" s="22"/>
      <c r="AO2418" s="22"/>
      <c r="AP2418" s="22"/>
    </row>
    <row r="2419" spans="1:42" x14ac:dyDescent="0.25">
      <c r="A2419" s="18">
        <v>41613</v>
      </c>
      <c r="B2419" s="16">
        <v>1</v>
      </c>
      <c r="C2419" s="15" t="s">
        <v>0</v>
      </c>
      <c r="D2419" s="15" t="s">
        <v>15</v>
      </c>
      <c r="E2419" s="17" t="s">
        <v>39</v>
      </c>
      <c r="F2419" s="15" t="s">
        <v>110</v>
      </c>
      <c r="G2419" s="23" t="s">
        <v>69</v>
      </c>
      <c r="H2419" s="17">
        <v>1</v>
      </c>
      <c r="I2419" s="22">
        <f t="shared" si="54"/>
        <v>0.05</v>
      </c>
      <c r="J2419" s="15">
        <v>43</v>
      </c>
      <c r="K2419" s="17"/>
      <c r="L2419" s="17"/>
      <c r="M2419" s="17"/>
      <c r="N2419" s="17"/>
      <c r="O2419" s="17"/>
      <c r="P2419" s="17"/>
      <c r="Q2419" s="17"/>
      <c r="R2419" s="17"/>
      <c r="S2419" s="17"/>
      <c r="T2419" s="17"/>
      <c r="U2419" s="17">
        <v>75</v>
      </c>
      <c r="V2419" s="17"/>
      <c r="W2419" s="17"/>
      <c r="X2419" s="17"/>
      <c r="Y2419" s="17"/>
      <c r="Z2419" s="17">
        <f t="shared" si="55"/>
        <v>0</v>
      </c>
      <c r="AA2419" s="17"/>
      <c r="AB2419" s="17"/>
      <c r="AC2419" s="22"/>
      <c r="AD2419" s="22"/>
      <c r="AE2419" s="22"/>
      <c r="AF2419" s="22"/>
      <c r="AG2419" s="22"/>
      <c r="AH2419" s="22"/>
      <c r="AI2419" s="22"/>
      <c r="AJ2419" s="22"/>
      <c r="AK2419" s="22"/>
      <c r="AL2419" s="22"/>
      <c r="AM2419" s="22"/>
      <c r="AN2419" s="22"/>
      <c r="AO2419" s="22"/>
      <c r="AP2419" s="22"/>
    </row>
    <row r="2420" spans="1:42" x14ac:dyDescent="0.25">
      <c r="A2420" s="18">
        <v>41613</v>
      </c>
      <c r="B2420" s="16">
        <v>1</v>
      </c>
      <c r="C2420" s="15" t="s">
        <v>0</v>
      </c>
      <c r="D2420" s="15" t="s">
        <v>15</v>
      </c>
      <c r="E2420" s="17" t="s">
        <v>39</v>
      </c>
      <c r="F2420" s="15" t="s">
        <v>110</v>
      </c>
      <c r="G2420" s="23" t="s">
        <v>69</v>
      </c>
      <c r="H2420" s="17">
        <v>1</v>
      </c>
      <c r="I2420" s="22">
        <f t="shared" si="54"/>
        <v>0.05</v>
      </c>
      <c r="J2420" s="15">
        <v>43</v>
      </c>
      <c r="K2420" s="17"/>
      <c r="L2420" s="17"/>
      <c r="M2420" s="17"/>
      <c r="N2420" s="17"/>
      <c r="O2420" s="17"/>
      <c r="P2420" s="17"/>
      <c r="Q2420" s="17"/>
      <c r="R2420" s="17"/>
      <c r="S2420" s="17"/>
      <c r="T2420" s="17"/>
      <c r="U2420" s="17">
        <v>25</v>
      </c>
      <c r="V2420" s="17"/>
      <c r="W2420" s="17"/>
      <c r="X2420" s="17"/>
      <c r="Y2420" s="17"/>
      <c r="Z2420" s="17">
        <f t="shared" si="55"/>
        <v>0</v>
      </c>
      <c r="AA2420" s="17"/>
      <c r="AB2420" s="17"/>
      <c r="AC2420" s="22"/>
      <c r="AD2420" s="22"/>
      <c r="AE2420" s="22"/>
      <c r="AF2420" s="22"/>
      <c r="AG2420" s="22"/>
      <c r="AH2420" s="22"/>
      <c r="AI2420" s="22"/>
      <c r="AJ2420" s="22"/>
      <c r="AK2420" s="22"/>
      <c r="AL2420" s="22"/>
      <c r="AM2420" s="22"/>
      <c r="AN2420" s="22"/>
      <c r="AO2420" s="22"/>
      <c r="AP2420" s="22"/>
    </row>
    <row r="2421" spans="1:42" x14ac:dyDescent="0.25">
      <c r="A2421" s="18">
        <v>41613</v>
      </c>
      <c r="B2421" s="16">
        <v>1</v>
      </c>
      <c r="C2421" s="15" t="s">
        <v>0</v>
      </c>
      <c r="D2421" s="15" t="s">
        <v>15</v>
      </c>
      <c r="E2421" s="17" t="s">
        <v>39</v>
      </c>
      <c r="F2421" s="15" t="s">
        <v>110</v>
      </c>
      <c r="G2421" s="23" t="s">
        <v>70</v>
      </c>
      <c r="H2421" s="17">
        <v>1</v>
      </c>
      <c r="I2421" s="22">
        <f t="shared" si="54"/>
        <v>0.05</v>
      </c>
      <c r="J2421" s="15">
        <v>43</v>
      </c>
      <c r="K2421" s="17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>
        <v>50</v>
      </c>
      <c r="V2421" s="17"/>
      <c r="W2421" s="17"/>
      <c r="X2421" s="17"/>
      <c r="Y2421" s="17"/>
      <c r="Z2421" s="17">
        <f t="shared" si="55"/>
        <v>0</v>
      </c>
      <c r="AA2421" s="17"/>
      <c r="AB2421" s="17"/>
      <c r="AC2421" s="22"/>
      <c r="AD2421" s="22"/>
      <c r="AE2421" s="22"/>
      <c r="AF2421" s="22"/>
      <c r="AG2421" s="22"/>
      <c r="AH2421" s="22"/>
      <c r="AI2421" s="22"/>
      <c r="AJ2421" s="22"/>
      <c r="AK2421" s="22"/>
      <c r="AL2421" s="22"/>
      <c r="AM2421" s="22"/>
      <c r="AN2421" s="22"/>
      <c r="AO2421" s="22"/>
      <c r="AP2421" s="22"/>
    </row>
    <row r="2422" spans="1:42" x14ac:dyDescent="0.25">
      <c r="A2422" s="18">
        <v>41613</v>
      </c>
      <c r="B2422" s="16">
        <v>1</v>
      </c>
      <c r="C2422" s="15" t="s">
        <v>0</v>
      </c>
      <c r="D2422" s="15" t="s">
        <v>15</v>
      </c>
      <c r="E2422" s="17" t="s">
        <v>39</v>
      </c>
      <c r="F2422" s="15" t="s">
        <v>110</v>
      </c>
      <c r="G2422" s="23" t="s">
        <v>71</v>
      </c>
      <c r="H2422" s="17">
        <v>1</v>
      </c>
      <c r="I2422" s="22">
        <f t="shared" si="54"/>
        <v>0.05</v>
      </c>
      <c r="J2422" s="15">
        <v>43</v>
      </c>
      <c r="K2422" s="17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>
        <v>65</v>
      </c>
      <c r="V2422" s="17"/>
      <c r="W2422" s="17"/>
      <c r="X2422" s="17"/>
      <c r="Y2422" s="17"/>
      <c r="Z2422" s="17"/>
      <c r="AA2422" s="17"/>
      <c r="AB2422" s="17"/>
      <c r="AC2422" s="22"/>
      <c r="AD2422" s="22"/>
      <c r="AE2422" s="22"/>
      <c r="AF2422" s="22"/>
      <c r="AG2422" s="22"/>
      <c r="AH2422" s="22"/>
      <c r="AI2422" s="22"/>
      <c r="AJ2422" s="22"/>
      <c r="AK2422" s="22"/>
      <c r="AL2422" s="22"/>
      <c r="AM2422" s="22"/>
      <c r="AN2422" s="22"/>
      <c r="AO2422" s="22"/>
      <c r="AP2422" s="22"/>
    </row>
    <row r="2423" spans="1:42" x14ac:dyDescent="0.25">
      <c r="A2423" s="18">
        <v>41613</v>
      </c>
      <c r="B2423" s="16">
        <v>1</v>
      </c>
      <c r="C2423" s="15" t="s">
        <v>0</v>
      </c>
      <c r="D2423" s="15" t="s">
        <v>15</v>
      </c>
      <c r="E2423" s="17" t="s">
        <v>39</v>
      </c>
      <c r="F2423" s="15" t="s">
        <v>110</v>
      </c>
      <c r="G2423" s="23" t="s">
        <v>71</v>
      </c>
      <c r="H2423" s="17">
        <v>1</v>
      </c>
      <c r="I2423" s="22">
        <f t="shared" si="54"/>
        <v>0.05</v>
      </c>
      <c r="J2423" s="15">
        <v>43</v>
      </c>
      <c r="K2423" s="17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>
        <v>65</v>
      </c>
      <c r="V2423" s="17"/>
      <c r="W2423" s="17"/>
      <c r="X2423" s="17"/>
      <c r="Y2423" s="17"/>
      <c r="Z2423" s="17">
        <f>Y2423*H2423</f>
        <v>0</v>
      </c>
      <c r="AA2423" s="17"/>
      <c r="AB2423" s="17"/>
      <c r="AC2423" s="22"/>
      <c r="AD2423" s="22"/>
      <c r="AE2423" s="22"/>
      <c r="AF2423" s="22"/>
      <c r="AG2423" s="22"/>
      <c r="AH2423" s="22"/>
      <c r="AI2423" s="22"/>
      <c r="AJ2423" s="22"/>
      <c r="AK2423" s="22"/>
      <c r="AL2423" s="22"/>
      <c r="AM2423" s="22"/>
      <c r="AN2423" s="22"/>
      <c r="AO2423" s="22"/>
      <c r="AP2423" s="22"/>
    </row>
    <row r="2424" spans="1:42" x14ac:dyDescent="0.25">
      <c r="A2424" s="18">
        <v>41613</v>
      </c>
      <c r="B2424" s="16">
        <v>1</v>
      </c>
      <c r="C2424" s="15" t="s">
        <v>0</v>
      </c>
      <c r="D2424" s="15" t="s">
        <v>15</v>
      </c>
      <c r="E2424" s="17" t="s">
        <v>39</v>
      </c>
      <c r="F2424" s="15" t="s">
        <v>110</v>
      </c>
      <c r="G2424" s="23" t="s">
        <v>71</v>
      </c>
      <c r="H2424" s="17">
        <v>1</v>
      </c>
      <c r="I2424" s="22">
        <f t="shared" si="54"/>
        <v>0.05</v>
      </c>
      <c r="J2424" s="15">
        <v>43</v>
      </c>
      <c r="K2424" s="17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>
        <v>35</v>
      </c>
      <c r="V2424" s="17"/>
      <c r="W2424" s="17"/>
      <c r="X2424" s="17"/>
      <c r="Y2424" s="17"/>
      <c r="Z2424" s="17"/>
      <c r="AA2424" s="17"/>
      <c r="AB2424" s="17"/>
      <c r="AC2424" s="22"/>
      <c r="AD2424" s="22"/>
      <c r="AE2424" s="22"/>
      <c r="AF2424" s="22"/>
      <c r="AG2424" s="22"/>
      <c r="AH2424" s="22"/>
      <c r="AI2424" s="22"/>
      <c r="AJ2424" s="22"/>
      <c r="AK2424" s="22"/>
      <c r="AL2424" s="22"/>
      <c r="AM2424" s="22"/>
      <c r="AN2424" s="22"/>
      <c r="AO2424" s="22"/>
      <c r="AP2424" s="22"/>
    </row>
    <row r="2425" spans="1:42" x14ac:dyDescent="0.25">
      <c r="A2425" s="18">
        <v>41613</v>
      </c>
      <c r="B2425" s="16">
        <v>1</v>
      </c>
      <c r="C2425" s="15" t="s">
        <v>0</v>
      </c>
      <c r="D2425" s="15" t="s">
        <v>15</v>
      </c>
      <c r="E2425" s="17" t="s">
        <v>39</v>
      </c>
      <c r="F2425" s="15" t="s">
        <v>110</v>
      </c>
      <c r="G2425" s="23" t="s">
        <v>71</v>
      </c>
      <c r="H2425" s="17">
        <v>1</v>
      </c>
      <c r="I2425" s="22">
        <f t="shared" si="54"/>
        <v>0.05</v>
      </c>
      <c r="J2425" s="15">
        <v>43</v>
      </c>
      <c r="K2425" s="17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>
        <v>35</v>
      </c>
      <c r="V2425" s="17"/>
      <c r="W2425" s="17"/>
      <c r="X2425" s="17"/>
      <c r="Y2425" s="17"/>
      <c r="Z2425" s="17"/>
      <c r="AA2425" s="17"/>
      <c r="AB2425" s="17"/>
      <c r="AC2425" s="22"/>
      <c r="AD2425" s="22"/>
      <c r="AE2425" s="22"/>
      <c r="AF2425" s="22"/>
      <c r="AG2425" s="22"/>
      <c r="AH2425" s="22"/>
      <c r="AI2425" s="22"/>
      <c r="AJ2425" s="22"/>
      <c r="AK2425" s="22"/>
      <c r="AL2425" s="22"/>
      <c r="AM2425" s="22"/>
      <c r="AN2425" s="22"/>
      <c r="AO2425" s="22"/>
      <c r="AP2425" s="22"/>
    </row>
    <row r="2426" spans="1:42" x14ac:dyDescent="0.25">
      <c r="A2426" s="18">
        <v>41613</v>
      </c>
      <c r="B2426" s="16">
        <v>1</v>
      </c>
      <c r="C2426" s="15" t="s">
        <v>0</v>
      </c>
      <c r="D2426" s="15" t="s">
        <v>15</v>
      </c>
      <c r="E2426" s="17" t="s">
        <v>39</v>
      </c>
      <c r="F2426" s="15" t="s">
        <v>110</v>
      </c>
      <c r="G2426" s="23" t="s">
        <v>71</v>
      </c>
      <c r="H2426" s="17">
        <v>1</v>
      </c>
      <c r="I2426" s="22">
        <f t="shared" si="54"/>
        <v>0.05</v>
      </c>
      <c r="J2426" s="15">
        <v>43</v>
      </c>
      <c r="K2426" s="17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>
        <v>35</v>
      </c>
      <c r="V2426" s="17"/>
      <c r="W2426" s="17"/>
      <c r="X2426" s="17"/>
      <c r="Y2426" s="17"/>
      <c r="Z2426" s="17"/>
      <c r="AA2426" s="17"/>
      <c r="AB2426" s="17"/>
      <c r="AC2426" s="22"/>
      <c r="AD2426" s="22"/>
      <c r="AE2426" s="22"/>
      <c r="AF2426" s="22"/>
      <c r="AG2426" s="22"/>
      <c r="AH2426" s="22"/>
      <c r="AI2426" s="22"/>
      <c r="AJ2426" s="22"/>
      <c r="AK2426" s="22"/>
      <c r="AL2426" s="22"/>
      <c r="AM2426" s="22"/>
      <c r="AN2426" s="22"/>
      <c r="AO2426" s="22"/>
      <c r="AP2426" s="22"/>
    </row>
    <row r="2427" spans="1:42" x14ac:dyDescent="0.25">
      <c r="A2427" s="18">
        <v>41613</v>
      </c>
      <c r="B2427" s="16">
        <v>1</v>
      </c>
      <c r="C2427" s="15" t="s">
        <v>0</v>
      </c>
      <c r="D2427" s="15" t="s">
        <v>15</v>
      </c>
      <c r="E2427" s="17" t="s">
        <v>39</v>
      </c>
      <c r="F2427" s="15" t="s">
        <v>110</v>
      </c>
      <c r="G2427" s="23" t="s">
        <v>71</v>
      </c>
      <c r="H2427" s="17">
        <v>1</v>
      </c>
      <c r="I2427" s="22">
        <f t="shared" si="54"/>
        <v>0.05</v>
      </c>
      <c r="J2427" s="15">
        <v>43</v>
      </c>
      <c r="K2427" s="17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>
        <v>35</v>
      </c>
      <c r="V2427" s="17"/>
      <c r="W2427" s="17"/>
      <c r="X2427" s="17"/>
      <c r="Y2427" s="17"/>
      <c r="Z2427" s="17">
        <f>Y2427*H2427</f>
        <v>0</v>
      </c>
      <c r="AA2427" s="17"/>
      <c r="AB2427" s="17"/>
      <c r="AC2427" s="22"/>
      <c r="AD2427" s="22"/>
      <c r="AE2427" s="22"/>
      <c r="AF2427" s="22"/>
      <c r="AG2427" s="22"/>
      <c r="AH2427" s="22"/>
      <c r="AI2427" s="22"/>
      <c r="AJ2427" s="22"/>
      <c r="AK2427" s="22"/>
      <c r="AL2427" s="22"/>
      <c r="AM2427" s="22"/>
      <c r="AN2427" s="22"/>
      <c r="AO2427" s="22"/>
      <c r="AP2427" s="22"/>
    </row>
    <row r="2428" spans="1:42" x14ac:dyDescent="0.25">
      <c r="A2428" s="18">
        <v>41613</v>
      </c>
      <c r="B2428" s="16">
        <v>1</v>
      </c>
      <c r="C2428" s="15" t="s">
        <v>0</v>
      </c>
      <c r="D2428" s="15" t="s">
        <v>15</v>
      </c>
      <c r="E2428" s="17" t="s">
        <v>39</v>
      </c>
      <c r="F2428" s="15" t="s">
        <v>110</v>
      </c>
      <c r="G2428" s="23" t="s">
        <v>71</v>
      </c>
      <c r="H2428" s="17">
        <v>1</v>
      </c>
      <c r="I2428" s="22">
        <f t="shared" si="54"/>
        <v>0.05</v>
      </c>
      <c r="J2428" s="15">
        <v>43</v>
      </c>
      <c r="K2428" s="17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>
        <v>10</v>
      </c>
      <c r="V2428" s="17"/>
      <c r="W2428" s="17"/>
      <c r="X2428" s="17"/>
      <c r="Y2428" s="17"/>
      <c r="Z2428" s="17"/>
      <c r="AA2428" s="17"/>
      <c r="AB2428" s="17"/>
      <c r="AC2428" s="22"/>
      <c r="AD2428" s="22"/>
      <c r="AE2428" s="22"/>
      <c r="AF2428" s="22"/>
      <c r="AG2428" s="22"/>
      <c r="AH2428" s="22"/>
      <c r="AI2428" s="22"/>
      <c r="AJ2428" s="22"/>
      <c r="AK2428" s="22"/>
      <c r="AL2428" s="22"/>
      <c r="AM2428" s="22"/>
      <c r="AN2428" s="22"/>
      <c r="AO2428" s="22"/>
      <c r="AP2428" s="22"/>
    </row>
    <row r="2429" spans="1:42" x14ac:dyDescent="0.25">
      <c r="A2429" s="18">
        <v>41613</v>
      </c>
      <c r="B2429" s="16">
        <v>1</v>
      </c>
      <c r="C2429" s="15" t="s">
        <v>0</v>
      </c>
      <c r="D2429" s="15" t="s">
        <v>15</v>
      </c>
      <c r="E2429" s="17" t="s">
        <v>39</v>
      </c>
      <c r="F2429" s="15" t="s">
        <v>110</v>
      </c>
      <c r="G2429" s="23" t="s">
        <v>71</v>
      </c>
      <c r="H2429" s="17">
        <v>1</v>
      </c>
      <c r="I2429" s="22">
        <f t="shared" si="54"/>
        <v>0.05</v>
      </c>
      <c r="J2429" s="15">
        <v>43</v>
      </c>
      <c r="K2429" s="17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>
        <v>10</v>
      </c>
      <c r="V2429" s="17"/>
      <c r="W2429" s="17"/>
      <c r="X2429" s="17"/>
      <c r="Y2429" s="17"/>
      <c r="Z2429" s="17"/>
      <c r="AA2429" s="17"/>
      <c r="AB2429" s="17"/>
      <c r="AC2429" s="22"/>
      <c r="AD2429" s="22"/>
      <c r="AE2429" s="22"/>
      <c r="AF2429" s="22"/>
      <c r="AG2429" s="22"/>
      <c r="AH2429" s="22"/>
      <c r="AI2429" s="22"/>
      <c r="AJ2429" s="22"/>
      <c r="AK2429" s="22"/>
      <c r="AL2429" s="22"/>
      <c r="AM2429" s="22"/>
      <c r="AN2429" s="22"/>
      <c r="AO2429" s="22"/>
      <c r="AP2429" s="22"/>
    </row>
    <row r="2430" spans="1:42" x14ac:dyDescent="0.25">
      <c r="A2430" s="18">
        <v>41613</v>
      </c>
      <c r="B2430" s="16">
        <v>1</v>
      </c>
      <c r="C2430" s="15" t="s">
        <v>0</v>
      </c>
      <c r="D2430" s="15" t="s">
        <v>15</v>
      </c>
      <c r="E2430" s="17" t="s">
        <v>39</v>
      </c>
      <c r="F2430" s="15" t="s">
        <v>110</v>
      </c>
      <c r="G2430" s="23" t="s">
        <v>71</v>
      </c>
      <c r="H2430" s="17">
        <v>1</v>
      </c>
      <c r="I2430" s="22">
        <f t="shared" si="54"/>
        <v>0.05</v>
      </c>
      <c r="J2430" s="15">
        <v>43</v>
      </c>
      <c r="K2430" s="17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>
        <v>10</v>
      </c>
      <c r="V2430" s="17"/>
      <c r="W2430" s="17"/>
      <c r="X2430" s="17"/>
      <c r="Y2430" s="17"/>
      <c r="Z2430" s="17">
        <f>Y2430*H2338</f>
        <v>0</v>
      </c>
      <c r="AA2430" s="17"/>
      <c r="AB2430" s="17"/>
      <c r="AC2430" s="22"/>
      <c r="AD2430" s="22"/>
      <c r="AE2430" s="22"/>
      <c r="AF2430" s="22"/>
      <c r="AG2430" s="22"/>
      <c r="AH2430" s="22"/>
      <c r="AI2430" s="22"/>
      <c r="AJ2430" s="22"/>
      <c r="AK2430" s="22"/>
      <c r="AL2430" s="22"/>
      <c r="AM2430" s="22"/>
      <c r="AN2430" s="22"/>
      <c r="AO2430" s="22"/>
      <c r="AP2430" s="22"/>
    </row>
    <row r="2431" spans="1:42" x14ac:dyDescent="0.25">
      <c r="A2431" s="18">
        <v>41613</v>
      </c>
      <c r="B2431" s="16">
        <v>1</v>
      </c>
      <c r="C2431" s="15" t="s">
        <v>0</v>
      </c>
      <c r="D2431" s="15" t="s">
        <v>15</v>
      </c>
      <c r="E2431" s="17" t="s">
        <v>39</v>
      </c>
      <c r="F2431" s="15" t="s">
        <v>110</v>
      </c>
      <c r="G2431" s="23" t="s">
        <v>71</v>
      </c>
      <c r="H2431" s="17">
        <v>1</v>
      </c>
      <c r="I2431" s="22">
        <f t="shared" si="54"/>
        <v>0.05</v>
      </c>
      <c r="J2431" s="15">
        <v>43</v>
      </c>
      <c r="K2431" s="17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>
        <v>45</v>
      </c>
      <c r="V2431" s="17"/>
      <c r="W2431" s="17"/>
      <c r="X2431" s="17"/>
      <c r="Y2431" s="17"/>
      <c r="Z2431" s="17"/>
      <c r="AA2431" s="17"/>
      <c r="AB2431" s="17"/>
      <c r="AC2431" s="22"/>
      <c r="AD2431" s="22"/>
      <c r="AE2431" s="22"/>
      <c r="AF2431" s="22"/>
      <c r="AG2431" s="22"/>
      <c r="AH2431" s="22"/>
      <c r="AI2431" s="22"/>
      <c r="AJ2431" s="22"/>
      <c r="AK2431" s="22"/>
      <c r="AL2431" s="22"/>
      <c r="AM2431" s="22"/>
      <c r="AN2431" s="22"/>
      <c r="AO2431" s="22"/>
      <c r="AP2431" s="22"/>
    </row>
    <row r="2432" spans="1:42" x14ac:dyDescent="0.25">
      <c r="A2432" s="18">
        <v>41613</v>
      </c>
      <c r="B2432" s="16">
        <v>1</v>
      </c>
      <c r="C2432" s="15" t="s">
        <v>0</v>
      </c>
      <c r="D2432" s="15" t="s">
        <v>15</v>
      </c>
      <c r="E2432" s="17" t="s">
        <v>39</v>
      </c>
      <c r="F2432" s="15" t="s">
        <v>110</v>
      </c>
      <c r="G2432" s="23" t="s">
        <v>71</v>
      </c>
      <c r="H2432" s="17">
        <v>1</v>
      </c>
      <c r="I2432" s="22">
        <f t="shared" si="54"/>
        <v>0.05</v>
      </c>
      <c r="J2432" s="15">
        <v>43</v>
      </c>
      <c r="K2432" s="17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>
        <v>45</v>
      </c>
      <c r="V2432" s="17"/>
      <c r="W2432" s="17"/>
      <c r="X2432" s="17"/>
      <c r="Y2432" s="17"/>
      <c r="Z2432" s="17"/>
      <c r="AA2432" s="17"/>
      <c r="AB2432" s="17"/>
      <c r="AC2432" s="22"/>
      <c r="AD2432" s="22"/>
      <c r="AE2432" s="22"/>
      <c r="AF2432" s="22"/>
      <c r="AG2432" s="22"/>
      <c r="AH2432" s="22"/>
      <c r="AI2432" s="22"/>
      <c r="AJ2432" s="22"/>
      <c r="AK2432" s="22"/>
      <c r="AL2432" s="22"/>
      <c r="AM2432" s="22"/>
      <c r="AN2432" s="22"/>
      <c r="AO2432" s="22"/>
      <c r="AP2432" s="22"/>
    </row>
    <row r="2433" spans="1:42" x14ac:dyDescent="0.25">
      <c r="A2433" s="18">
        <v>41613</v>
      </c>
      <c r="B2433" s="16">
        <v>1</v>
      </c>
      <c r="C2433" s="15" t="s">
        <v>0</v>
      </c>
      <c r="D2433" s="15" t="s">
        <v>15</v>
      </c>
      <c r="E2433" s="17" t="s">
        <v>39</v>
      </c>
      <c r="F2433" s="15" t="s">
        <v>110</v>
      </c>
      <c r="G2433" s="23" t="s">
        <v>71</v>
      </c>
      <c r="H2433" s="17">
        <v>1</v>
      </c>
      <c r="I2433" s="22">
        <f t="shared" si="54"/>
        <v>0.05</v>
      </c>
      <c r="J2433" s="15">
        <v>43</v>
      </c>
      <c r="K2433" s="17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>
        <v>45</v>
      </c>
      <c r="V2433" s="17"/>
      <c r="W2433" s="17"/>
      <c r="X2433" s="17"/>
      <c r="Y2433" s="17"/>
      <c r="Z2433" s="17">
        <f>Y2433*H2339</f>
        <v>0</v>
      </c>
      <c r="AA2433" s="17"/>
      <c r="AB2433" s="17"/>
      <c r="AC2433" s="22"/>
      <c r="AD2433" s="22"/>
      <c r="AE2433" s="22"/>
      <c r="AF2433" s="22"/>
      <c r="AG2433" s="22"/>
      <c r="AH2433" s="22"/>
      <c r="AI2433" s="22"/>
      <c r="AJ2433" s="22"/>
      <c r="AK2433" s="22"/>
      <c r="AL2433" s="22"/>
      <c r="AM2433" s="22"/>
      <c r="AN2433" s="22"/>
      <c r="AO2433" s="22"/>
      <c r="AP2433" s="22"/>
    </row>
    <row r="2434" spans="1:42" x14ac:dyDescent="0.25">
      <c r="A2434" s="18">
        <v>41613</v>
      </c>
      <c r="B2434" s="16">
        <v>1</v>
      </c>
      <c r="C2434" s="15" t="s">
        <v>0</v>
      </c>
      <c r="D2434" s="15" t="s">
        <v>15</v>
      </c>
      <c r="E2434" s="17" t="s">
        <v>39</v>
      </c>
      <c r="F2434" s="15" t="s">
        <v>110</v>
      </c>
      <c r="G2434" s="23" t="s">
        <v>71</v>
      </c>
      <c r="H2434" s="17">
        <v>1</v>
      </c>
      <c r="I2434" s="22">
        <f t="shared" ref="I2434:I2497" si="56">H2434/20</f>
        <v>0.05</v>
      </c>
      <c r="J2434" s="15">
        <v>43</v>
      </c>
      <c r="K2434" s="17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>
        <v>40</v>
      </c>
      <c r="V2434" s="17"/>
      <c r="W2434" s="17"/>
      <c r="X2434" s="17"/>
      <c r="Y2434" s="17"/>
      <c r="Z2434" s="17"/>
      <c r="AA2434" s="17"/>
      <c r="AB2434" s="17"/>
      <c r="AC2434" s="22"/>
      <c r="AD2434" s="22"/>
      <c r="AE2434" s="22"/>
      <c r="AF2434" s="22"/>
      <c r="AG2434" s="22"/>
      <c r="AH2434" s="22"/>
      <c r="AI2434" s="22"/>
      <c r="AJ2434" s="22"/>
      <c r="AK2434" s="22"/>
      <c r="AL2434" s="22"/>
      <c r="AM2434" s="22"/>
      <c r="AN2434" s="22"/>
      <c r="AO2434" s="22"/>
      <c r="AP2434" s="22"/>
    </row>
    <row r="2435" spans="1:42" x14ac:dyDescent="0.25">
      <c r="A2435" s="18">
        <v>41613</v>
      </c>
      <c r="B2435" s="16">
        <v>1</v>
      </c>
      <c r="C2435" s="15" t="s">
        <v>0</v>
      </c>
      <c r="D2435" s="15" t="s">
        <v>15</v>
      </c>
      <c r="E2435" s="17" t="s">
        <v>39</v>
      </c>
      <c r="F2435" s="15" t="s">
        <v>110</v>
      </c>
      <c r="G2435" s="23" t="s">
        <v>71</v>
      </c>
      <c r="H2435" s="17">
        <v>1</v>
      </c>
      <c r="I2435" s="22">
        <f t="shared" si="56"/>
        <v>0.05</v>
      </c>
      <c r="J2435" s="15">
        <v>43</v>
      </c>
      <c r="K2435" s="17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>
        <v>40</v>
      </c>
      <c r="V2435" s="17"/>
      <c r="W2435" s="17"/>
      <c r="X2435" s="17"/>
      <c r="Y2435" s="17"/>
      <c r="Z2435" s="17">
        <f>Y2435*H2340</f>
        <v>0</v>
      </c>
      <c r="AA2435" s="17"/>
      <c r="AB2435" s="17"/>
      <c r="AC2435" s="22"/>
      <c r="AD2435" s="22"/>
      <c r="AE2435" s="22"/>
      <c r="AF2435" s="22"/>
      <c r="AG2435" s="22"/>
      <c r="AH2435" s="22"/>
      <c r="AI2435" s="22"/>
      <c r="AJ2435" s="22"/>
      <c r="AK2435" s="22"/>
      <c r="AL2435" s="22"/>
      <c r="AM2435" s="22"/>
      <c r="AN2435" s="22"/>
      <c r="AO2435" s="22"/>
      <c r="AP2435" s="22"/>
    </row>
    <row r="2436" spans="1:42" x14ac:dyDescent="0.25">
      <c r="A2436" s="18">
        <v>41613</v>
      </c>
      <c r="B2436" s="16">
        <v>1</v>
      </c>
      <c r="C2436" s="15" t="s">
        <v>0</v>
      </c>
      <c r="D2436" s="15" t="s">
        <v>15</v>
      </c>
      <c r="E2436" s="17" t="s">
        <v>39</v>
      </c>
      <c r="F2436" s="15" t="s">
        <v>110</v>
      </c>
      <c r="G2436" s="23" t="s">
        <v>71</v>
      </c>
      <c r="H2436" s="17">
        <v>1</v>
      </c>
      <c r="I2436" s="22">
        <f t="shared" si="56"/>
        <v>0.05</v>
      </c>
      <c r="J2436" s="15">
        <v>43</v>
      </c>
      <c r="K2436" s="17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>
        <v>20</v>
      </c>
      <c r="V2436" s="17"/>
      <c r="W2436" s="17"/>
      <c r="X2436" s="17"/>
      <c r="Y2436" s="17"/>
      <c r="Z2436" s="17"/>
      <c r="AA2436" s="17"/>
      <c r="AB2436" s="17"/>
      <c r="AC2436" s="22"/>
      <c r="AD2436" s="22"/>
      <c r="AE2436" s="22"/>
      <c r="AF2436" s="22"/>
      <c r="AG2436" s="22"/>
      <c r="AH2436" s="22"/>
      <c r="AI2436" s="22"/>
      <c r="AJ2436" s="22"/>
      <c r="AK2436" s="22"/>
      <c r="AL2436" s="22"/>
      <c r="AM2436" s="22"/>
      <c r="AN2436" s="22"/>
      <c r="AO2436" s="22"/>
      <c r="AP2436" s="22"/>
    </row>
    <row r="2437" spans="1:42" x14ac:dyDescent="0.25">
      <c r="A2437" s="18">
        <v>41613</v>
      </c>
      <c r="B2437" s="16">
        <v>1</v>
      </c>
      <c r="C2437" s="15" t="s">
        <v>0</v>
      </c>
      <c r="D2437" s="15" t="s">
        <v>15</v>
      </c>
      <c r="E2437" s="17" t="s">
        <v>39</v>
      </c>
      <c r="F2437" s="15" t="s">
        <v>110</v>
      </c>
      <c r="G2437" s="23" t="s">
        <v>71</v>
      </c>
      <c r="H2437" s="17">
        <v>1</v>
      </c>
      <c r="I2437" s="22">
        <f t="shared" si="56"/>
        <v>0.05</v>
      </c>
      <c r="J2437" s="15">
        <v>43</v>
      </c>
      <c r="K2437" s="17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>
        <v>20</v>
      </c>
      <c r="V2437" s="17"/>
      <c r="W2437" s="17"/>
      <c r="X2437" s="17"/>
      <c r="Y2437" s="17"/>
      <c r="Z2437" s="17"/>
      <c r="AA2437" s="17"/>
      <c r="AB2437" s="17"/>
      <c r="AC2437" s="22"/>
      <c r="AD2437" s="22"/>
      <c r="AE2437" s="22"/>
      <c r="AF2437" s="22"/>
      <c r="AG2437" s="22"/>
      <c r="AH2437" s="22"/>
      <c r="AI2437" s="22"/>
      <c r="AJ2437" s="22"/>
      <c r="AK2437" s="22"/>
      <c r="AL2437" s="22"/>
      <c r="AM2437" s="22"/>
      <c r="AN2437" s="22"/>
      <c r="AO2437" s="22"/>
      <c r="AP2437" s="22"/>
    </row>
    <row r="2438" spans="1:42" x14ac:dyDescent="0.25">
      <c r="A2438" s="18">
        <v>41613</v>
      </c>
      <c r="B2438" s="16">
        <v>1</v>
      </c>
      <c r="C2438" s="15" t="s">
        <v>0</v>
      </c>
      <c r="D2438" s="15" t="s">
        <v>15</v>
      </c>
      <c r="E2438" s="17" t="s">
        <v>39</v>
      </c>
      <c r="F2438" s="15" t="s">
        <v>110</v>
      </c>
      <c r="G2438" s="23" t="s">
        <v>71</v>
      </c>
      <c r="H2438" s="17">
        <v>1</v>
      </c>
      <c r="I2438" s="22">
        <f t="shared" si="56"/>
        <v>0.05</v>
      </c>
      <c r="J2438" s="15">
        <v>43</v>
      </c>
      <c r="K2438" s="17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>
        <v>20</v>
      </c>
      <c r="V2438" s="17"/>
      <c r="W2438" s="17"/>
      <c r="X2438" s="17"/>
      <c r="Y2438" s="17"/>
      <c r="Z2438" s="17">
        <f>Y2438*H2341</f>
        <v>0</v>
      </c>
      <c r="AA2438" s="17"/>
      <c r="AB2438" s="17"/>
      <c r="AC2438" s="22"/>
      <c r="AD2438" s="22"/>
      <c r="AE2438" s="22"/>
      <c r="AF2438" s="22"/>
      <c r="AG2438" s="22"/>
      <c r="AH2438" s="22"/>
      <c r="AI2438" s="22"/>
      <c r="AJ2438" s="22"/>
      <c r="AK2438" s="22"/>
      <c r="AL2438" s="22"/>
      <c r="AM2438" s="22"/>
      <c r="AN2438" s="22"/>
      <c r="AO2438" s="22"/>
      <c r="AP2438" s="22"/>
    </row>
    <row r="2439" spans="1:42" x14ac:dyDescent="0.25">
      <c r="A2439" s="18">
        <v>41613</v>
      </c>
      <c r="B2439" s="16">
        <v>1</v>
      </c>
      <c r="C2439" s="15" t="s">
        <v>0</v>
      </c>
      <c r="D2439" s="15" t="s">
        <v>15</v>
      </c>
      <c r="E2439" s="17" t="s">
        <v>39</v>
      </c>
      <c r="F2439" s="15" t="s">
        <v>110</v>
      </c>
      <c r="G2439" s="23" t="s">
        <v>71</v>
      </c>
      <c r="H2439" s="17">
        <v>1</v>
      </c>
      <c r="I2439" s="22">
        <f t="shared" si="56"/>
        <v>0.05</v>
      </c>
      <c r="J2439" s="15">
        <v>43</v>
      </c>
      <c r="K2439" s="17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>
        <v>25</v>
      </c>
      <c r="V2439" s="17"/>
      <c r="W2439" s="17"/>
      <c r="X2439" s="17"/>
      <c r="Y2439" s="17"/>
      <c r="Z2439" s="17"/>
      <c r="AA2439" s="17"/>
      <c r="AB2439" s="17"/>
      <c r="AC2439" s="22"/>
      <c r="AD2439" s="22"/>
      <c r="AE2439" s="22"/>
      <c r="AF2439" s="22"/>
      <c r="AG2439" s="22"/>
      <c r="AH2439" s="22"/>
      <c r="AI2439" s="22"/>
      <c r="AJ2439" s="22"/>
      <c r="AK2439" s="22"/>
      <c r="AL2439" s="22"/>
      <c r="AM2439" s="22"/>
      <c r="AN2439" s="22"/>
      <c r="AO2439" s="22"/>
      <c r="AP2439" s="22"/>
    </row>
    <row r="2440" spans="1:42" x14ac:dyDescent="0.25">
      <c r="A2440" s="18">
        <v>41613</v>
      </c>
      <c r="B2440" s="16">
        <v>1</v>
      </c>
      <c r="C2440" s="15" t="s">
        <v>0</v>
      </c>
      <c r="D2440" s="15" t="s">
        <v>15</v>
      </c>
      <c r="E2440" s="17" t="s">
        <v>39</v>
      </c>
      <c r="F2440" s="15" t="s">
        <v>110</v>
      </c>
      <c r="G2440" s="23" t="s">
        <v>71</v>
      </c>
      <c r="H2440" s="17">
        <v>1</v>
      </c>
      <c r="I2440" s="22">
        <f t="shared" si="56"/>
        <v>0.05</v>
      </c>
      <c r="J2440" s="15">
        <v>43</v>
      </c>
      <c r="K2440" s="17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>
        <v>25</v>
      </c>
      <c r="V2440" s="17"/>
      <c r="W2440" s="17"/>
      <c r="X2440" s="17"/>
      <c r="Y2440" s="17"/>
      <c r="Z2440" s="17"/>
      <c r="AA2440" s="17"/>
      <c r="AB2440" s="17"/>
      <c r="AC2440" s="22"/>
      <c r="AD2440" s="22"/>
      <c r="AE2440" s="22"/>
      <c r="AF2440" s="22"/>
      <c r="AG2440" s="22"/>
      <c r="AH2440" s="22"/>
      <c r="AI2440" s="22"/>
      <c r="AJ2440" s="22"/>
      <c r="AK2440" s="22"/>
      <c r="AL2440" s="22"/>
      <c r="AM2440" s="22"/>
      <c r="AN2440" s="22"/>
      <c r="AO2440" s="22"/>
      <c r="AP2440" s="22"/>
    </row>
    <row r="2441" spans="1:42" x14ac:dyDescent="0.25">
      <c r="A2441" s="18">
        <v>41613</v>
      </c>
      <c r="B2441" s="16">
        <v>1</v>
      </c>
      <c r="C2441" s="15" t="s">
        <v>0</v>
      </c>
      <c r="D2441" s="15" t="s">
        <v>15</v>
      </c>
      <c r="E2441" s="17" t="s">
        <v>39</v>
      </c>
      <c r="F2441" s="15" t="s">
        <v>110</v>
      </c>
      <c r="G2441" s="23" t="s">
        <v>71</v>
      </c>
      <c r="H2441" s="17">
        <v>1</v>
      </c>
      <c r="I2441" s="22">
        <f t="shared" si="56"/>
        <v>0.05</v>
      </c>
      <c r="J2441" s="15">
        <v>43</v>
      </c>
      <c r="K2441" s="17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>
        <v>25</v>
      </c>
      <c r="V2441" s="17"/>
      <c r="W2441" s="17"/>
      <c r="X2441" s="17"/>
      <c r="Y2441" s="17"/>
      <c r="Z2441" s="17">
        <f>Y2441*H2342</f>
        <v>0</v>
      </c>
      <c r="AA2441" s="17"/>
      <c r="AB2441" s="17"/>
      <c r="AC2441" s="22"/>
      <c r="AD2441" s="22"/>
      <c r="AE2441" s="22"/>
      <c r="AF2441" s="22"/>
      <c r="AG2441" s="22"/>
      <c r="AH2441" s="22"/>
      <c r="AI2441" s="22"/>
      <c r="AJ2441" s="22"/>
      <c r="AK2441" s="22"/>
      <c r="AL2441" s="22"/>
      <c r="AM2441" s="22"/>
      <c r="AN2441" s="22"/>
      <c r="AO2441" s="22"/>
      <c r="AP2441" s="22"/>
    </row>
    <row r="2442" spans="1:42" x14ac:dyDescent="0.25">
      <c r="A2442" s="18">
        <v>41613</v>
      </c>
      <c r="B2442" s="16">
        <v>1</v>
      </c>
      <c r="C2442" s="15" t="s">
        <v>0</v>
      </c>
      <c r="D2442" s="15" t="s">
        <v>15</v>
      </c>
      <c r="E2442" s="17" t="s">
        <v>39</v>
      </c>
      <c r="F2442" s="15" t="s">
        <v>110</v>
      </c>
      <c r="G2442" s="23" t="s">
        <v>71</v>
      </c>
      <c r="H2442" s="17">
        <v>1</v>
      </c>
      <c r="I2442" s="22">
        <f t="shared" si="56"/>
        <v>0.05</v>
      </c>
      <c r="J2442" s="15">
        <v>43</v>
      </c>
      <c r="K2442" s="17"/>
      <c r="L2442" s="17"/>
      <c r="M2442" s="17"/>
      <c r="N2442" s="17"/>
      <c r="O2442" s="17"/>
      <c r="P2442" s="17"/>
      <c r="Q2442" s="17"/>
      <c r="R2442" s="17"/>
      <c r="S2442" s="17"/>
      <c r="T2442" s="17"/>
      <c r="U2442" s="17">
        <v>95</v>
      </c>
      <c r="V2442" s="17"/>
      <c r="W2442" s="17"/>
      <c r="X2442" s="17"/>
      <c r="Y2442" s="17"/>
      <c r="Z2442" s="17">
        <f>Y2442*H2343</f>
        <v>0</v>
      </c>
      <c r="AA2442" s="17"/>
      <c r="AB2442" s="17"/>
      <c r="AC2442" s="22"/>
      <c r="AD2442" s="22"/>
      <c r="AE2442" s="22"/>
      <c r="AF2442" s="22"/>
      <c r="AG2442" s="22"/>
      <c r="AH2442" s="22"/>
      <c r="AI2442" s="22"/>
      <c r="AJ2442" s="22"/>
      <c r="AK2442" s="22"/>
      <c r="AL2442" s="22"/>
      <c r="AM2442" s="22"/>
      <c r="AN2442" s="22"/>
      <c r="AO2442" s="22"/>
      <c r="AP2442" s="22"/>
    </row>
    <row r="2443" spans="1:42" x14ac:dyDescent="0.25">
      <c r="A2443" s="18">
        <v>41613</v>
      </c>
      <c r="B2443" s="16">
        <v>1</v>
      </c>
      <c r="C2443" s="15" t="s">
        <v>0</v>
      </c>
      <c r="D2443" s="15" t="s">
        <v>15</v>
      </c>
      <c r="E2443" s="17" t="s">
        <v>39</v>
      </c>
      <c r="F2443" s="15" t="s">
        <v>110</v>
      </c>
      <c r="G2443" s="23" t="s">
        <v>71</v>
      </c>
      <c r="H2443" s="17">
        <v>1</v>
      </c>
      <c r="I2443" s="22">
        <f t="shared" si="56"/>
        <v>0.05</v>
      </c>
      <c r="J2443" s="15">
        <v>43</v>
      </c>
      <c r="K2443" s="17"/>
      <c r="L2443" s="17"/>
      <c r="M2443" s="17"/>
      <c r="N2443" s="17"/>
      <c r="O2443" s="17"/>
      <c r="P2443" s="17"/>
      <c r="Q2443" s="17"/>
      <c r="R2443" s="17"/>
      <c r="S2443" s="17"/>
      <c r="T2443" s="17"/>
      <c r="U2443" s="17">
        <v>100</v>
      </c>
      <c r="V2443" s="17"/>
      <c r="W2443" s="17"/>
      <c r="X2443" s="17"/>
      <c r="Y2443" s="17"/>
      <c r="Z2443" s="17">
        <f>Y2443*H2354</f>
        <v>0</v>
      </c>
      <c r="AA2443" s="17"/>
      <c r="AB2443" s="17"/>
      <c r="AC2443" s="22"/>
      <c r="AD2443" s="22"/>
      <c r="AE2443" s="22"/>
      <c r="AF2443" s="22"/>
      <c r="AG2443" s="22"/>
      <c r="AH2443" s="22"/>
      <c r="AI2443" s="22"/>
      <c r="AJ2443" s="22"/>
      <c r="AK2443" s="22"/>
      <c r="AL2443" s="22"/>
      <c r="AM2443" s="22"/>
      <c r="AN2443" s="22"/>
      <c r="AO2443" s="22"/>
      <c r="AP2443" s="22"/>
    </row>
    <row r="2444" spans="1:42" x14ac:dyDescent="0.25">
      <c r="A2444" s="18">
        <v>41613</v>
      </c>
      <c r="B2444" s="16">
        <v>1</v>
      </c>
      <c r="C2444" s="15" t="s">
        <v>0</v>
      </c>
      <c r="D2444" s="15" t="s">
        <v>15</v>
      </c>
      <c r="E2444" s="17" t="s">
        <v>39</v>
      </c>
      <c r="F2444" s="15" t="s">
        <v>110</v>
      </c>
      <c r="G2444" s="23" t="s">
        <v>71</v>
      </c>
      <c r="H2444" s="17">
        <v>1</v>
      </c>
      <c r="I2444" s="22">
        <f t="shared" si="56"/>
        <v>0.05</v>
      </c>
      <c r="J2444" s="15">
        <v>43</v>
      </c>
      <c r="K2444" s="17"/>
      <c r="L2444" s="17"/>
      <c r="M2444" s="17"/>
      <c r="N2444" s="17"/>
      <c r="O2444" s="17"/>
      <c r="P2444" s="17"/>
      <c r="Q2444" s="17"/>
      <c r="R2444" s="17"/>
      <c r="S2444" s="17"/>
      <c r="T2444" s="17"/>
      <c r="U2444" s="17">
        <v>50</v>
      </c>
      <c r="V2444" s="17"/>
      <c r="W2444" s="17"/>
      <c r="X2444" s="17"/>
      <c r="Y2444" s="17"/>
      <c r="Z2444" s="17"/>
      <c r="AA2444" s="17"/>
      <c r="AB2444" s="17"/>
      <c r="AC2444" s="22"/>
      <c r="AD2444" s="22"/>
      <c r="AE2444" s="22"/>
      <c r="AF2444" s="22"/>
      <c r="AG2444" s="22"/>
      <c r="AH2444" s="22"/>
      <c r="AI2444" s="22"/>
      <c r="AJ2444" s="22"/>
      <c r="AK2444" s="22"/>
      <c r="AL2444" s="22"/>
      <c r="AM2444" s="22"/>
      <c r="AN2444" s="22"/>
      <c r="AO2444" s="22"/>
      <c r="AP2444" s="22"/>
    </row>
    <row r="2445" spans="1:42" x14ac:dyDescent="0.25">
      <c r="A2445" s="18">
        <v>41613</v>
      </c>
      <c r="B2445" s="16">
        <v>1</v>
      </c>
      <c r="C2445" s="15" t="s">
        <v>0</v>
      </c>
      <c r="D2445" s="15" t="s">
        <v>15</v>
      </c>
      <c r="E2445" s="17" t="s">
        <v>39</v>
      </c>
      <c r="F2445" s="15" t="s">
        <v>110</v>
      </c>
      <c r="G2445" s="23" t="s">
        <v>71</v>
      </c>
      <c r="H2445" s="17">
        <v>1</v>
      </c>
      <c r="I2445" s="22">
        <f t="shared" si="56"/>
        <v>0.05</v>
      </c>
      <c r="J2445" s="15">
        <v>43</v>
      </c>
      <c r="K2445" s="17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>
        <v>50</v>
      </c>
      <c r="V2445" s="17"/>
      <c r="W2445" s="17"/>
      <c r="X2445" s="17"/>
      <c r="Y2445" s="17"/>
      <c r="Z2445" s="17">
        <f>Y2445*H2365</f>
        <v>0</v>
      </c>
      <c r="AA2445" s="17"/>
      <c r="AB2445" s="17"/>
      <c r="AC2445" s="22"/>
      <c r="AD2445" s="22"/>
      <c r="AE2445" s="22"/>
      <c r="AF2445" s="22"/>
      <c r="AG2445" s="22"/>
      <c r="AH2445" s="22"/>
      <c r="AI2445" s="22"/>
      <c r="AJ2445" s="22"/>
      <c r="AK2445" s="22"/>
      <c r="AL2445" s="22"/>
      <c r="AM2445" s="22"/>
      <c r="AN2445" s="22"/>
      <c r="AO2445" s="22"/>
      <c r="AP2445" s="22"/>
    </row>
    <row r="2446" spans="1:42" x14ac:dyDescent="0.25">
      <c r="A2446" s="18">
        <v>41613</v>
      </c>
      <c r="B2446" s="16">
        <v>1</v>
      </c>
      <c r="C2446" s="15" t="s">
        <v>0</v>
      </c>
      <c r="D2446" s="15" t="s">
        <v>15</v>
      </c>
      <c r="E2446" s="17" t="s">
        <v>39</v>
      </c>
      <c r="F2446" s="15" t="s">
        <v>110</v>
      </c>
      <c r="G2446" s="23" t="s">
        <v>71</v>
      </c>
      <c r="H2446" s="17">
        <v>1</v>
      </c>
      <c r="I2446" s="22">
        <f t="shared" si="56"/>
        <v>0.05</v>
      </c>
      <c r="J2446" s="15">
        <v>43</v>
      </c>
      <c r="K2446" s="17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>
        <v>65</v>
      </c>
      <c r="V2446" s="17"/>
      <c r="W2446" s="17"/>
      <c r="X2446" s="17"/>
      <c r="Y2446" s="17"/>
      <c r="Z2446" s="17"/>
      <c r="AA2446" s="17"/>
      <c r="AB2446" s="17"/>
      <c r="AC2446" s="22"/>
      <c r="AD2446" s="22"/>
      <c r="AE2446" s="22"/>
      <c r="AF2446" s="22"/>
      <c r="AG2446" s="22"/>
      <c r="AH2446" s="22"/>
      <c r="AI2446" s="22"/>
      <c r="AJ2446" s="22"/>
      <c r="AK2446" s="22"/>
      <c r="AL2446" s="22"/>
      <c r="AM2446" s="22"/>
      <c r="AN2446" s="22"/>
      <c r="AO2446" s="22"/>
      <c r="AP2446" s="22"/>
    </row>
    <row r="2447" spans="1:42" s="33" customFormat="1" x14ac:dyDescent="0.25">
      <c r="A2447" s="18">
        <v>41613</v>
      </c>
      <c r="B2447" s="35">
        <v>1</v>
      </c>
      <c r="C2447" s="15" t="s">
        <v>0</v>
      </c>
      <c r="D2447" s="36" t="s">
        <v>15</v>
      </c>
      <c r="E2447" s="39" t="s">
        <v>39</v>
      </c>
      <c r="F2447" s="36" t="s">
        <v>110</v>
      </c>
      <c r="G2447" s="41" t="s">
        <v>71</v>
      </c>
      <c r="H2447" s="39">
        <v>1</v>
      </c>
      <c r="I2447" s="22">
        <f t="shared" si="56"/>
        <v>0.05</v>
      </c>
      <c r="J2447" s="15">
        <v>43</v>
      </c>
      <c r="K2447" s="17"/>
      <c r="L2447" s="17"/>
      <c r="M2447" s="17"/>
      <c r="N2447" s="17"/>
      <c r="O2447" s="17"/>
      <c r="P2447" s="17"/>
      <c r="Q2447" s="39"/>
      <c r="R2447" s="17"/>
      <c r="S2447" s="17"/>
      <c r="T2447" s="17"/>
      <c r="U2447" s="17">
        <v>65</v>
      </c>
      <c r="V2447" s="17"/>
      <c r="W2447" s="17"/>
      <c r="X2447" s="17"/>
      <c r="Y2447" s="17"/>
      <c r="Z2447" s="17"/>
      <c r="AA2447" s="17"/>
      <c r="AB2447" s="17"/>
      <c r="AC2447" s="22"/>
      <c r="AD2447" s="40"/>
      <c r="AE2447" s="40"/>
      <c r="AF2447" s="40"/>
      <c r="AG2447" s="40"/>
      <c r="AH2447" s="40"/>
      <c r="AI2447" s="40"/>
      <c r="AJ2447" s="40"/>
      <c r="AK2447" s="40"/>
      <c r="AL2447" s="40"/>
      <c r="AM2447" s="40"/>
      <c r="AN2447" s="40"/>
      <c r="AO2447" s="40"/>
      <c r="AP2447" s="40"/>
    </row>
    <row r="2448" spans="1:42" x14ac:dyDescent="0.25">
      <c r="A2448" s="18">
        <v>41613</v>
      </c>
      <c r="B2448" s="16">
        <v>1</v>
      </c>
      <c r="C2448" s="15" t="s">
        <v>0</v>
      </c>
      <c r="D2448" s="15" t="s">
        <v>15</v>
      </c>
      <c r="E2448" s="17" t="s">
        <v>39</v>
      </c>
      <c r="F2448" s="15" t="s">
        <v>110</v>
      </c>
      <c r="G2448" s="23" t="s">
        <v>71</v>
      </c>
      <c r="H2448" s="17">
        <v>1</v>
      </c>
      <c r="I2448" s="22">
        <f t="shared" si="56"/>
        <v>0.05</v>
      </c>
      <c r="J2448" s="15">
        <v>43</v>
      </c>
      <c r="K2448" s="17"/>
      <c r="L2448" s="17"/>
      <c r="M2448" s="17"/>
      <c r="N2448" s="17"/>
      <c r="O2448" s="17"/>
      <c r="P2448" s="17"/>
      <c r="Q2448" s="17"/>
      <c r="R2448" s="17"/>
      <c r="S2448" s="17"/>
      <c r="T2448" s="17"/>
      <c r="U2448" s="17">
        <v>65</v>
      </c>
      <c r="V2448" s="17"/>
      <c r="W2448" s="17"/>
      <c r="X2448" s="17"/>
      <c r="Y2448" s="17"/>
      <c r="Z2448" s="17">
        <f>Y2448*H2417</f>
        <v>0</v>
      </c>
      <c r="AA2448" s="17"/>
      <c r="AB2448" s="17"/>
      <c r="AC2448" s="22"/>
      <c r="AD2448" s="22"/>
      <c r="AE2448" s="22"/>
      <c r="AF2448" s="22"/>
      <c r="AG2448" s="22"/>
      <c r="AH2448" s="22"/>
      <c r="AI2448" s="22"/>
      <c r="AJ2448" s="22"/>
      <c r="AK2448" s="22"/>
      <c r="AL2448" s="22"/>
      <c r="AM2448" s="22"/>
      <c r="AN2448" s="22"/>
      <c r="AO2448" s="22"/>
      <c r="AP2448" s="22"/>
    </row>
    <row r="2449" spans="1:42" x14ac:dyDescent="0.25">
      <c r="A2449" s="18">
        <v>41613</v>
      </c>
      <c r="B2449" s="16">
        <v>1</v>
      </c>
      <c r="C2449" s="15" t="s">
        <v>0</v>
      </c>
      <c r="D2449" s="15" t="s">
        <v>15</v>
      </c>
      <c r="E2449" s="17" t="s">
        <v>39</v>
      </c>
      <c r="F2449" s="15" t="s">
        <v>110</v>
      </c>
      <c r="G2449" s="23" t="s">
        <v>71</v>
      </c>
      <c r="H2449" s="17">
        <v>1</v>
      </c>
      <c r="I2449" s="22">
        <f t="shared" si="56"/>
        <v>0.05</v>
      </c>
      <c r="J2449" s="15">
        <v>43</v>
      </c>
      <c r="K2449" s="17"/>
      <c r="L2449" s="17"/>
      <c r="M2449" s="17"/>
      <c r="N2449" s="17"/>
      <c r="O2449" s="17"/>
      <c r="P2449" s="17"/>
      <c r="Q2449" s="17"/>
      <c r="R2449" s="17"/>
      <c r="S2449" s="17"/>
      <c r="T2449" s="17"/>
      <c r="U2449" s="17">
        <v>30</v>
      </c>
      <c r="V2449" s="17"/>
      <c r="W2449" s="17"/>
      <c r="X2449" s="17"/>
      <c r="Y2449" s="17"/>
      <c r="Z2449" s="17"/>
      <c r="AA2449" s="17"/>
      <c r="AB2449" s="17"/>
      <c r="AC2449" s="22"/>
      <c r="AD2449" s="22"/>
      <c r="AE2449" s="22"/>
      <c r="AF2449" s="22"/>
      <c r="AG2449" s="22"/>
      <c r="AH2449" s="22"/>
      <c r="AI2449" s="22"/>
      <c r="AJ2449" s="22"/>
      <c r="AK2449" s="22"/>
      <c r="AL2449" s="22"/>
      <c r="AM2449" s="22"/>
      <c r="AN2449" s="22"/>
      <c r="AO2449" s="22"/>
      <c r="AP2449" s="22"/>
    </row>
    <row r="2450" spans="1:42" x14ac:dyDescent="0.25">
      <c r="A2450" s="18">
        <v>41613</v>
      </c>
      <c r="B2450" s="51">
        <v>1</v>
      </c>
      <c r="C2450" s="15" t="s">
        <v>0</v>
      </c>
      <c r="D2450" s="52" t="s">
        <v>15</v>
      </c>
      <c r="E2450" s="53" t="s">
        <v>39</v>
      </c>
      <c r="F2450" s="52" t="s">
        <v>110</v>
      </c>
      <c r="G2450" s="54" t="s">
        <v>71</v>
      </c>
      <c r="H2450" s="53">
        <v>1</v>
      </c>
      <c r="I2450" s="22">
        <f t="shared" si="56"/>
        <v>0.05</v>
      </c>
      <c r="J2450" s="15">
        <v>43</v>
      </c>
      <c r="K2450" s="17"/>
      <c r="L2450" s="17"/>
      <c r="M2450" s="17"/>
      <c r="N2450" s="17"/>
      <c r="O2450" s="17"/>
      <c r="P2450" s="17"/>
      <c r="Q2450" s="53"/>
      <c r="R2450" s="17"/>
      <c r="S2450" s="17"/>
      <c r="T2450" s="17"/>
      <c r="U2450" s="17">
        <v>30</v>
      </c>
      <c r="V2450" s="17"/>
      <c r="W2450" s="17"/>
      <c r="X2450" s="17"/>
      <c r="Y2450" s="17"/>
      <c r="Z2450" s="17">
        <f>Y2450*H2418</f>
        <v>0</v>
      </c>
      <c r="AA2450" s="17"/>
      <c r="AB2450" s="17"/>
      <c r="AC2450" s="132"/>
      <c r="AD2450" s="132"/>
      <c r="AE2450" s="132"/>
      <c r="AF2450" s="132"/>
      <c r="AG2450" s="132"/>
      <c r="AH2450" s="132"/>
      <c r="AI2450" s="132"/>
      <c r="AJ2450" s="132"/>
      <c r="AK2450" s="132"/>
      <c r="AL2450" s="132"/>
      <c r="AM2450" s="132"/>
      <c r="AN2450" s="132"/>
      <c r="AO2450" s="132"/>
      <c r="AP2450" s="132"/>
    </row>
    <row r="2451" spans="1:42" x14ac:dyDescent="0.25">
      <c r="A2451" s="18">
        <v>41613</v>
      </c>
      <c r="B2451" s="16">
        <v>1</v>
      </c>
      <c r="C2451" s="15" t="s">
        <v>0</v>
      </c>
      <c r="D2451" s="15" t="s">
        <v>15</v>
      </c>
      <c r="E2451" s="17" t="s">
        <v>39</v>
      </c>
      <c r="F2451" s="15" t="s">
        <v>110</v>
      </c>
      <c r="G2451" s="23" t="s">
        <v>71</v>
      </c>
      <c r="H2451" s="17">
        <v>1</v>
      </c>
      <c r="I2451" s="22">
        <f t="shared" si="56"/>
        <v>0.05</v>
      </c>
      <c r="J2451" s="15">
        <v>43</v>
      </c>
      <c r="K2451" s="17"/>
      <c r="L2451" s="17"/>
      <c r="M2451" s="17"/>
      <c r="N2451" s="17"/>
      <c r="O2451" s="17"/>
      <c r="P2451" s="17"/>
      <c r="Q2451" s="17"/>
      <c r="R2451" s="17"/>
      <c r="S2451" s="17"/>
      <c r="T2451" s="17"/>
      <c r="U2451" s="17">
        <v>15</v>
      </c>
      <c r="V2451" s="17"/>
      <c r="W2451" s="17"/>
      <c r="X2451" s="17"/>
      <c r="Y2451" s="17"/>
      <c r="Z2451" s="17">
        <f>Y2451*H2419</f>
        <v>0</v>
      </c>
      <c r="AA2451" s="17"/>
      <c r="AB2451" s="17"/>
      <c r="AC2451" s="22"/>
      <c r="AD2451" s="22"/>
      <c r="AE2451" s="22"/>
      <c r="AF2451" s="22"/>
      <c r="AG2451" s="22"/>
      <c r="AH2451" s="22"/>
      <c r="AI2451" s="22"/>
      <c r="AJ2451" s="22"/>
      <c r="AK2451" s="22"/>
      <c r="AL2451" s="22"/>
      <c r="AM2451" s="22"/>
      <c r="AN2451" s="22"/>
      <c r="AO2451" s="22"/>
      <c r="AP2451" s="22"/>
    </row>
    <row r="2452" spans="1:42" x14ac:dyDescent="0.25">
      <c r="A2452" s="18">
        <v>41613</v>
      </c>
      <c r="B2452" s="16">
        <v>1</v>
      </c>
      <c r="C2452" s="15" t="s">
        <v>0</v>
      </c>
      <c r="D2452" s="15" t="s">
        <v>15</v>
      </c>
      <c r="E2452" s="17" t="s">
        <v>39</v>
      </c>
      <c r="F2452" s="15" t="s">
        <v>110</v>
      </c>
      <c r="G2452" s="23" t="s">
        <v>71</v>
      </c>
      <c r="H2452" s="17">
        <v>1</v>
      </c>
      <c r="I2452" s="22">
        <f t="shared" si="56"/>
        <v>0.05</v>
      </c>
      <c r="J2452" s="15">
        <v>43</v>
      </c>
      <c r="K2452" s="17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>
        <v>40</v>
      </c>
      <c r="V2452" s="17"/>
      <c r="W2452" s="17"/>
      <c r="X2452" s="17"/>
      <c r="Y2452" s="17"/>
      <c r="Z2452" s="17"/>
      <c r="AA2452" s="17"/>
      <c r="AB2452" s="17"/>
      <c r="AC2452" s="22"/>
      <c r="AD2452" s="22"/>
      <c r="AE2452" s="22"/>
      <c r="AF2452" s="22"/>
      <c r="AG2452" s="22"/>
      <c r="AH2452" s="22"/>
      <c r="AI2452" s="22"/>
      <c r="AJ2452" s="22"/>
      <c r="AK2452" s="22"/>
      <c r="AL2452" s="22"/>
      <c r="AM2452" s="22"/>
      <c r="AN2452" s="22"/>
      <c r="AO2452" s="22"/>
      <c r="AP2452" s="22"/>
    </row>
    <row r="2453" spans="1:42" x14ac:dyDescent="0.25">
      <c r="A2453" s="18">
        <v>41613</v>
      </c>
      <c r="B2453" s="16">
        <v>1</v>
      </c>
      <c r="C2453" s="15" t="s">
        <v>0</v>
      </c>
      <c r="D2453" s="15" t="s">
        <v>15</v>
      </c>
      <c r="E2453" s="17" t="s">
        <v>39</v>
      </c>
      <c r="F2453" s="15" t="s">
        <v>110</v>
      </c>
      <c r="G2453" s="23" t="s">
        <v>71</v>
      </c>
      <c r="H2453" s="17">
        <v>1</v>
      </c>
      <c r="I2453" s="22">
        <f t="shared" si="56"/>
        <v>0.05</v>
      </c>
      <c r="J2453" s="15">
        <v>43</v>
      </c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>
        <v>40</v>
      </c>
      <c r="V2453" s="17"/>
      <c r="W2453" s="17"/>
      <c r="X2453" s="17"/>
      <c r="Y2453" s="17"/>
      <c r="Z2453" s="17"/>
      <c r="AA2453" s="17"/>
      <c r="AB2453" s="17"/>
      <c r="AC2453" s="22"/>
      <c r="AD2453" s="22"/>
      <c r="AE2453" s="22"/>
      <c r="AF2453" s="22"/>
      <c r="AG2453" s="22"/>
      <c r="AH2453" s="22"/>
      <c r="AI2453" s="22"/>
      <c r="AJ2453" s="22"/>
      <c r="AK2453" s="22"/>
      <c r="AL2453" s="22"/>
      <c r="AM2453" s="22"/>
      <c r="AN2453" s="22"/>
      <c r="AO2453" s="22"/>
      <c r="AP2453" s="22"/>
    </row>
    <row r="2454" spans="1:42" x14ac:dyDescent="0.25">
      <c r="A2454" s="18">
        <v>41613</v>
      </c>
      <c r="B2454" s="16">
        <v>1</v>
      </c>
      <c r="C2454" s="15" t="s">
        <v>0</v>
      </c>
      <c r="D2454" s="15" t="s">
        <v>15</v>
      </c>
      <c r="E2454" s="17" t="s">
        <v>39</v>
      </c>
      <c r="F2454" s="15" t="s">
        <v>110</v>
      </c>
      <c r="G2454" s="23" t="s">
        <v>71</v>
      </c>
      <c r="H2454" s="17">
        <v>1</v>
      </c>
      <c r="I2454" s="22">
        <f t="shared" si="56"/>
        <v>0.05</v>
      </c>
      <c r="J2454" s="15">
        <v>43</v>
      </c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>
        <v>40</v>
      </c>
      <c r="V2454" s="17"/>
      <c r="W2454" s="17"/>
      <c r="X2454" s="17"/>
      <c r="Y2454" s="17"/>
      <c r="Z2454" s="17"/>
      <c r="AA2454" s="17"/>
      <c r="AB2454" s="17"/>
      <c r="AC2454" s="22"/>
      <c r="AD2454" s="22"/>
      <c r="AE2454" s="22"/>
      <c r="AF2454" s="22"/>
      <c r="AG2454" s="22"/>
      <c r="AH2454" s="22"/>
      <c r="AI2454" s="22"/>
      <c r="AJ2454" s="22"/>
      <c r="AK2454" s="22"/>
      <c r="AL2454" s="22"/>
      <c r="AM2454" s="22"/>
      <c r="AN2454" s="22"/>
      <c r="AO2454" s="22"/>
      <c r="AP2454" s="22"/>
    </row>
    <row r="2455" spans="1:42" x14ac:dyDescent="0.25">
      <c r="A2455" s="18">
        <v>41613</v>
      </c>
      <c r="B2455" s="16">
        <v>1</v>
      </c>
      <c r="C2455" s="15" t="s">
        <v>0</v>
      </c>
      <c r="D2455" s="15" t="s">
        <v>15</v>
      </c>
      <c r="E2455" s="17" t="s">
        <v>39</v>
      </c>
      <c r="F2455" s="15" t="s">
        <v>110</v>
      </c>
      <c r="G2455" s="23" t="s">
        <v>71</v>
      </c>
      <c r="H2455" s="17">
        <v>1</v>
      </c>
      <c r="I2455" s="22">
        <f t="shared" si="56"/>
        <v>0.05</v>
      </c>
      <c r="J2455" s="15">
        <v>43</v>
      </c>
      <c r="K2455" s="17"/>
      <c r="L2455" s="17"/>
      <c r="M2455" s="17"/>
      <c r="N2455" s="17"/>
      <c r="O2455" s="17"/>
      <c r="P2455" s="17"/>
      <c r="Q2455" s="17"/>
      <c r="R2455" s="17"/>
      <c r="S2455" s="17"/>
      <c r="T2455" s="17"/>
      <c r="U2455" s="17">
        <v>40</v>
      </c>
      <c r="V2455" s="17"/>
      <c r="W2455" s="17"/>
      <c r="X2455" s="17"/>
      <c r="Y2455" s="17"/>
      <c r="Z2455" s="17"/>
      <c r="AA2455" s="17"/>
      <c r="AB2455" s="17"/>
      <c r="AC2455" s="48"/>
      <c r="AD2455" s="22"/>
      <c r="AE2455" s="22"/>
      <c r="AF2455" s="22"/>
      <c r="AG2455" s="22"/>
      <c r="AH2455" s="22"/>
      <c r="AI2455" s="22"/>
      <c r="AJ2455" s="22"/>
      <c r="AK2455" s="22"/>
      <c r="AL2455" s="22"/>
      <c r="AM2455" s="22"/>
      <c r="AN2455" s="22"/>
      <c r="AO2455" s="22"/>
      <c r="AP2455" s="22"/>
    </row>
    <row r="2456" spans="1:42" x14ac:dyDescent="0.25">
      <c r="A2456" s="18">
        <v>41613</v>
      </c>
      <c r="B2456" s="16">
        <v>1</v>
      </c>
      <c r="C2456" s="15" t="s">
        <v>0</v>
      </c>
      <c r="D2456" s="15" t="s">
        <v>15</v>
      </c>
      <c r="E2456" s="17" t="s">
        <v>39</v>
      </c>
      <c r="F2456" s="15" t="s">
        <v>110</v>
      </c>
      <c r="G2456" s="23" t="s">
        <v>71</v>
      </c>
      <c r="H2456" s="17">
        <v>1</v>
      </c>
      <c r="I2456" s="22">
        <f t="shared" si="56"/>
        <v>0.05</v>
      </c>
      <c r="J2456" s="15">
        <v>43</v>
      </c>
      <c r="K2456" s="17"/>
      <c r="L2456" s="17"/>
      <c r="M2456" s="17"/>
      <c r="N2456" s="17"/>
      <c r="O2456" s="17"/>
      <c r="P2456" s="17"/>
      <c r="Q2456" s="17"/>
      <c r="R2456" s="17"/>
      <c r="S2456" s="17"/>
      <c r="T2456" s="17"/>
      <c r="U2456" s="17">
        <v>40</v>
      </c>
      <c r="V2456" s="17"/>
      <c r="W2456" s="17"/>
      <c r="X2456" s="17"/>
      <c r="Y2456" s="17"/>
      <c r="Z2456" s="17"/>
      <c r="AA2456" s="17"/>
      <c r="AB2456" s="17"/>
      <c r="AC2456" s="22"/>
      <c r="AD2456" s="22"/>
      <c r="AE2456" s="22"/>
      <c r="AF2456" s="22"/>
      <c r="AG2456" s="22"/>
      <c r="AH2456" s="22"/>
      <c r="AI2456" s="22"/>
      <c r="AJ2456" s="22"/>
      <c r="AK2456" s="22"/>
      <c r="AL2456" s="22"/>
      <c r="AM2456" s="22"/>
      <c r="AN2456" s="22"/>
      <c r="AO2456" s="22"/>
      <c r="AP2456" s="22"/>
    </row>
    <row r="2457" spans="1:42" x14ac:dyDescent="0.25">
      <c r="A2457" s="18">
        <v>41613</v>
      </c>
      <c r="B2457" s="16">
        <v>1</v>
      </c>
      <c r="C2457" s="15" t="s">
        <v>0</v>
      </c>
      <c r="D2457" s="15" t="s">
        <v>15</v>
      </c>
      <c r="E2457" s="17" t="s">
        <v>39</v>
      </c>
      <c r="F2457" s="15" t="s">
        <v>110</v>
      </c>
      <c r="G2457" s="23" t="s">
        <v>71</v>
      </c>
      <c r="H2457" s="17">
        <v>1</v>
      </c>
      <c r="I2457" s="22">
        <f t="shared" si="56"/>
        <v>0.05</v>
      </c>
      <c r="J2457" s="15">
        <v>43</v>
      </c>
      <c r="K2457" s="17"/>
      <c r="L2457" s="17"/>
      <c r="M2457" s="17"/>
      <c r="N2457" s="17"/>
      <c r="O2457" s="17"/>
      <c r="P2457" s="17"/>
      <c r="Q2457" s="17"/>
      <c r="R2457" s="17"/>
      <c r="S2457" s="17"/>
      <c r="T2457" s="17"/>
      <c r="U2457" s="17">
        <v>40</v>
      </c>
      <c r="V2457" s="17"/>
      <c r="W2457" s="17"/>
      <c r="X2457" s="17"/>
      <c r="Y2457" s="17"/>
      <c r="Z2457" s="17">
        <f>Y2457*H2420</f>
        <v>0</v>
      </c>
      <c r="AA2457" s="17"/>
      <c r="AB2457" s="17"/>
      <c r="AC2457" s="22"/>
      <c r="AD2457" s="22"/>
      <c r="AE2457" s="22"/>
      <c r="AF2457" s="22"/>
      <c r="AG2457" s="22"/>
      <c r="AH2457" s="22"/>
      <c r="AI2457" s="22"/>
      <c r="AJ2457" s="22"/>
      <c r="AK2457" s="22"/>
      <c r="AL2457" s="22"/>
      <c r="AM2457" s="22"/>
      <c r="AN2457" s="22"/>
      <c r="AO2457" s="22"/>
      <c r="AP2457" s="22"/>
    </row>
    <row r="2458" spans="1:42" x14ac:dyDescent="0.25">
      <c r="A2458" s="18">
        <v>41613</v>
      </c>
      <c r="B2458" s="16">
        <v>1</v>
      </c>
      <c r="C2458" s="15" t="s">
        <v>0</v>
      </c>
      <c r="D2458" s="15" t="s">
        <v>15</v>
      </c>
      <c r="E2458" s="17" t="s">
        <v>39</v>
      </c>
      <c r="F2458" s="15" t="s">
        <v>110</v>
      </c>
      <c r="G2458" s="23" t="s">
        <v>72</v>
      </c>
      <c r="H2458" s="17">
        <v>1</v>
      </c>
      <c r="I2458" s="22">
        <f t="shared" si="56"/>
        <v>0.05</v>
      </c>
      <c r="J2458" s="15">
        <v>43</v>
      </c>
      <c r="K2458" s="17"/>
      <c r="L2458" s="17"/>
      <c r="M2458" s="17"/>
      <c r="N2458" s="17"/>
      <c r="O2458" s="17"/>
      <c r="P2458" s="17"/>
      <c r="Q2458" s="17"/>
      <c r="R2458" s="17"/>
      <c r="S2458" s="17"/>
      <c r="T2458" s="17"/>
      <c r="U2458" s="17">
        <v>55</v>
      </c>
      <c r="V2458" s="17"/>
      <c r="W2458" s="17"/>
      <c r="X2458" s="17"/>
      <c r="Y2458" s="17"/>
      <c r="Z2458" s="17">
        <f>Y2458*H2421</f>
        <v>0</v>
      </c>
      <c r="AA2458" s="17"/>
      <c r="AB2458" s="17"/>
      <c r="AC2458" s="22"/>
      <c r="AD2458" s="22"/>
      <c r="AE2458" s="22"/>
      <c r="AF2458" s="22"/>
      <c r="AG2458" s="22"/>
      <c r="AH2458" s="22"/>
      <c r="AI2458" s="22"/>
      <c r="AJ2458" s="22"/>
      <c r="AK2458" s="22"/>
      <c r="AL2458" s="22"/>
      <c r="AM2458" s="22"/>
      <c r="AN2458" s="22"/>
      <c r="AO2458" s="22"/>
      <c r="AP2458" s="22"/>
    </row>
    <row r="2459" spans="1:42" x14ac:dyDescent="0.25">
      <c r="A2459" s="18">
        <v>41613</v>
      </c>
      <c r="B2459" s="16">
        <v>1</v>
      </c>
      <c r="C2459" s="15" t="s">
        <v>0</v>
      </c>
      <c r="D2459" s="15" t="s">
        <v>15</v>
      </c>
      <c r="E2459" s="17" t="s">
        <v>39</v>
      </c>
      <c r="F2459" s="15" t="s">
        <v>110</v>
      </c>
      <c r="G2459" s="23" t="s">
        <v>72</v>
      </c>
      <c r="H2459" s="17">
        <v>1</v>
      </c>
      <c r="I2459" s="22">
        <f t="shared" si="56"/>
        <v>0.05</v>
      </c>
      <c r="J2459" s="15">
        <v>43</v>
      </c>
      <c r="K2459" s="17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>
        <v>10</v>
      </c>
      <c r="V2459" s="17"/>
      <c r="W2459" s="17"/>
      <c r="X2459" s="17"/>
      <c r="Y2459" s="17"/>
      <c r="Z2459" s="17"/>
      <c r="AA2459" s="17"/>
      <c r="AB2459" s="17"/>
      <c r="AC2459" s="22"/>
      <c r="AD2459" s="22"/>
      <c r="AE2459" s="22"/>
      <c r="AF2459" s="22"/>
      <c r="AG2459" s="22"/>
      <c r="AH2459" s="22"/>
      <c r="AI2459" s="22"/>
      <c r="AJ2459" s="22"/>
      <c r="AK2459" s="22"/>
      <c r="AL2459" s="22"/>
      <c r="AM2459" s="22"/>
      <c r="AN2459" s="22"/>
      <c r="AO2459" s="22"/>
      <c r="AP2459" s="22"/>
    </row>
    <row r="2460" spans="1:42" x14ac:dyDescent="0.25">
      <c r="A2460" s="18">
        <v>41613</v>
      </c>
      <c r="B2460" s="16">
        <v>1</v>
      </c>
      <c r="C2460" s="15" t="s">
        <v>0</v>
      </c>
      <c r="D2460" s="15" t="s">
        <v>15</v>
      </c>
      <c r="E2460" s="17" t="s">
        <v>39</v>
      </c>
      <c r="F2460" s="15" t="s">
        <v>110</v>
      </c>
      <c r="G2460" s="23" t="s">
        <v>72</v>
      </c>
      <c r="H2460" s="17">
        <v>1</v>
      </c>
      <c r="I2460" s="22">
        <f t="shared" si="56"/>
        <v>0.05</v>
      </c>
      <c r="J2460" s="15">
        <v>43</v>
      </c>
      <c r="K2460" s="17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>
        <v>10</v>
      </c>
      <c r="V2460" s="17"/>
      <c r="W2460" s="17"/>
      <c r="X2460" s="17"/>
      <c r="Y2460" s="17"/>
      <c r="Z2460" s="17"/>
      <c r="AA2460" s="17"/>
      <c r="AB2460" s="17"/>
      <c r="AC2460" s="22"/>
      <c r="AD2460" s="22"/>
      <c r="AE2460" s="22"/>
      <c r="AF2460" s="22"/>
      <c r="AG2460" s="22"/>
      <c r="AH2460" s="22"/>
      <c r="AI2460" s="22"/>
      <c r="AJ2460" s="22"/>
      <c r="AK2460" s="22"/>
      <c r="AL2460" s="22"/>
      <c r="AM2460" s="22"/>
      <c r="AN2460" s="22"/>
      <c r="AO2460" s="22"/>
      <c r="AP2460" s="22"/>
    </row>
    <row r="2461" spans="1:42" x14ac:dyDescent="0.25">
      <c r="A2461" s="18">
        <v>41613</v>
      </c>
      <c r="B2461" s="16">
        <v>1</v>
      </c>
      <c r="C2461" s="15" t="s">
        <v>0</v>
      </c>
      <c r="D2461" s="15" t="s">
        <v>15</v>
      </c>
      <c r="E2461" s="17" t="s">
        <v>39</v>
      </c>
      <c r="F2461" s="15" t="s">
        <v>110</v>
      </c>
      <c r="G2461" s="23" t="s">
        <v>72</v>
      </c>
      <c r="H2461" s="17">
        <v>1</v>
      </c>
      <c r="I2461" s="22">
        <f t="shared" si="56"/>
        <v>0.05</v>
      </c>
      <c r="J2461" s="15">
        <v>43</v>
      </c>
      <c r="K2461" s="17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>
        <v>10</v>
      </c>
      <c r="V2461" s="17"/>
      <c r="W2461" s="17"/>
      <c r="X2461" s="17"/>
      <c r="Y2461" s="17"/>
      <c r="Z2461" s="17">
        <f>Y2461*H2461</f>
        <v>0</v>
      </c>
      <c r="AA2461" s="17"/>
      <c r="AB2461" s="17"/>
      <c r="AC2461" s="22"/>
      <c r="AD2461" s="22"/>
      <c r="AE2461" s="22"/>
      <c r="AF2461" s="22"/>
      <c r="AG2461" s="22"/>
      <c r="AH2461" s="22"/>
      <c r="AI2461" s="22"/>
      <c r="AJ2461" s="22"/>
      <c r="AK2461" s="22"/>
      <c r="AL2461" s="22"/>
      <c r="AM2461" s="22"/>
      <c r="AN2461" s="22"/>
      <c r="AO2461" s="22"/>
      <c r="AP2461" s="22"/>
    </row>
    <row r="2462" spans="1:42" x14ac:dyDescent="0.25">
      <c r="A2462" s="18">
        <v>41613</v>
      </c>
      <c r="B2462" s="16">
        <v>1</v>
      </c>
      <c r="C2462" s="15" t="s">
        <v>0</v>
      </c>
      <c r="D2462" s="15" t="s">
        <v>15</v>
      </c>
      <c r="E2462" s="17" t="s">
        <v>39</v>
      </c>
      <c r="F2462" s="15" t="s">
        <v>110</v>
      </c>
      <c r="G2462" s="23" t="s">
        <v>72</v>
      </c>
      <c r="H2462" s="17">
        <v>1</v>
      </c>
      <c r="I2462" s="22">
        <f t="shared" si="56"/>
        <v>0.05</v>
      </c>
      <c r="J2462" s="15">
        <v>43</v>
      </c>
      <c r="K2462" s="17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>
        <v>25</v>
      </c>
      <c r="V2462" s="17"/>
      <c r="W2462" s="17"/>
      <c r="X2462" s="17"/>
      <c r="Y2462" s="17"/>
      <c r="Z2462" s="17"/>
      <c r="AA2462" s="17"/>
      <c r="AB2462" s="17"/>
      <c r="AC2462" s="22"/>
      <c r="AD2462" s="22"/>
      <c r="AE2462" s="22"/>
      <c r="AF2462" s="22"/>
      <c r="AG2462" s="22"/>
      <c r="AH2462" s="22"/>
      <c r="AI2462" s="22"/>
      <c r="AJ2462" s="22"/>
      <c r="AK2462" s="22"/>
      <c r="AL2462" s="22"/>
      <c r="AM2462" s="22"/>
      <c r="AN2462" s="22"/>
      <c r="AO2462" s="22"/>
      <c r="AP2462" s="22"/>
    </row>
    <row r="2463" spans="1:42" x14ac:dyDescent="0.25">
      <c r="A2463" s="18">
        <v>41613</v>
      </c>
      <c r="B2463" s="16">
        <v>1</v>
      </c>
      <c r="C2463" s="15" t="s">
        <v>0</v>
      </c>
      <c r="D2463" s="15" t="s">
        <v>15</v>
      </c>
      <c r="E2463" s="17" t="s">
        <v>39</v>
      </c>
      <c r="F2463" s="15" t="s">
        <v>110</v>
      </c>
      <c r="G2463" s="23" t="s">
        <v>72</v>
      </c>
      <c r="H2463" s="17">
        <v>1</v>
      </c>
      <c r="I2463" s="22">
        <f t="shared" si="56"/>
        <v>0.05</v>
      </c>
      <c r="J2463" s="15">
        <v>43</v>
      </c>
      <c r="K2463" s="17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>
        <v>25</v>
      </c>
      <c r="V2463" s="17"/>
      <c r="W2463" s="17"/>
      <c r="X2463" s="17"/>
      <c r="Y2463" s="17"/>
      <c r="Z2463" s="17">
        <f>Y2463*H2463</f>
        <v>0</v>
      </c>
      <c r="AA2463" s="17"/>
      <c r="AB2463" s="17"/>
      <c r="AC2463" s="22"/>
      <c r="AD2463" s="22"/>
      <c r="AE2463" s="22"/>
      <c r="AF2463" s="22"/>
      <c r="AG2463" s="22"/>
      <c r="AH2463" s="22"/>
      <c r="AI2463" s="22"/>
      <c r="AJ2463" s="22"/>
      <c r="AK2463" s="22"/>
      <c r="AL2463" s="22"/>
      <c r="AM2463" s="22"/>
      <c r="AN2463" s="22"/>
      <c r="AO2463" s="22"/>
      <c r="AP2463" s="22"/>
    </row>
    <row r="2464" spans="1:42" x14ac:dyDescent="0.25">
      <c r="A2464" s="18">
        <v>41613</v>
      </c>
      <c r="B2464" s="16">
        <v>1</v>
      </c>
      <c r="C2464" s="15" t="s">
        <v>0</v>
      </c>
      <c r="D2464" s="15" t="s">
        <v>15</v>
      </c>
      <c r="E2464" s="17" t="s">
        <v>39</v>
      </c>
      <c r="F2464" s="15" t="s">
        <v>110</v>
      </c>
      <c r="G2464" s="23" t="s">
        <v>72</v>
      </c>
      <c r="H2464" s="17">
        <v>1</v>
      </c>
      <c r="I2464" s="22">
        <f t="shared" si="56"/>
        <v>0.05</v>
      </c>
      <c r="J2464" s="15">
        <v>43</v>
      </c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>
        <v>30</v>
      </c>
      <c r="V2464" s="17"/>
      <c r="W2464" s="17"/>
      <c r="X2464" s="17"/>
      <c r="Y2464" s="17"/>
      <c r="Z2464" s="17">
        <f>Y2464*H2464</f>
        <v>0</v>
      </c>
      <c r="AA2464" s="17"/>
      <c r="AB2464" s="17"/>
      <c r="AC2464" s="22"/>
      <c r="AD2464" s="22"/>
      <c r="AE2464" s="22"/>
      <c r="AF2464" s="22"/>
      <c r="AG2464" s="22"/>
      <c r="AH2464" s="22"/>
      <c r="AI2464" s="22"/>
      <c r="AJ2464" s="22"/>
      <c r="AK2464" s="22"/>
      <c r="AL2464" s="22"/>
      <c r="AM2464" s="22"/>
      <c r="AN2464" s="22"/>
      <c r="AO2464" s="22"/>
      <c r="AP2464" s="22"/>
    </row>
    <row r="2465" spans="1:42" x14ac:dyDescent="0.25">
      <c r="A2465" s="18">
        <v>41613</v>
      </c>
      <c r="B2465" s="16">
        <v>1</v>
      </c>
      <c r="C2465" s="15" t="s">
        <v>0</v>
      </c>
      <c r="D2465" s="15" t="s">
        <v>15</v>
      </c>
      <c r="E2465" s="17" t="s">
        <v>39</v>
      </c>
      <c r="F2465" s="15" t="s">
        <v>110</v>
      </c>
      <c r="G2465" s="23" t="s">
        <v>72</v>
      </c>
      <c r="H2465" s="17">
        <v>1</v>
      </c>
      <c r="I2465" s="22">
        <f t="shared" si="56"/>
        <v>0.05</v>
      </c>
      <c r="J2465" s="15">
        <v>43</v>
      </c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>
        <v>20</v>
      </c>
      <c r="V2465" s="17"/>
      <c r="W2465" s="17"/>
      <c r="X2465" s="17"/>
      <c r="Y2465" s="17"/>
      <c r="Z2465" s="17"/>
      <c r="AA2465" s="17"/>
      <c r="AB2465" s="17"/>
      <c r="AC2465" s="22"/>
      <c r="AD2465" s="22"/>
      <c r="AE2465" s="22"/>
      <c r="AF2465" s="22"/>
      <c r="AG2465" s="22"/>
      <c r="AH2465" s="22"/>
      <c r="AI2465" s="22"/>
      <c r="AJ2465" s="22"/>
      <c r="AK2465" s="22"/>
      <c r="AL2465" s="22"/>
      <c r="AM2465" s="22"/>
      <c r="AN2465" s="22"/>
      <c r="AO2465" s="22"/>
      <c r="AP2465" s="22"/>
    </row>
    <row r="2466" spans="1:42" x14ac:dyDescent="0.25">
      <c r="A2466" s="18">
        <v>41613</v>
      </c>
      <c r="B2466" s="51">
        <v>1</v>
      </c>
      <c r="C2466" s="15" t="s">
        <v>0</v>
      </c>
      <c r="D2466" s="52" t="s">
        <v>15</v>
      </c>
      <c r="E2466" s="53" t="s">
        <v>39</v>
      </c>
      <c r="F2466" s="52" t="s">
        <v>110</v>
      </c>
      <c r="G2466" s="54" t="s">
        <v>72</v>
      </c>
      <c r="H2466" s="53">
        <v>1</v>
      </c>
      <c r="I2466" s="22">
        <f t="shared" si="56"/>
        <v>0.05</v>
      </c>
      <c r="J2466" s="15">
        <v>43</v>
      </c>
      <c r="K2466" s="17"/>
      <c r="L2466" s="17"/>
      <c r="M2466" s="17"/>
      <c r="N2466" s="17"/>
      <c r="O2466" s="17"/>
      <c r="P2466" s="17"/>
      <c r="Q2466" s="53"/>
      <c r="R2466" s="17"/>
      <c r="S2466" s="17"/>
      <c r="T2466" s="17"/>
      <c r="U2466" s="17">
        <v>20</v>
      </c>
      <c r="V2466" s="17"/>
      <c r="W2466" s="17"/>
      <c r="X2466" s="17"/>
      <c r="Y2466" s="17"/>
      <c r="Z2466" s="17">
        <f>Y2466*H2466</f>
        <v>0</v>
      </c>
      <c r="AA2466" s="17"/>
      <c r="AB2466" s="17"/>
      <c r="AC2466" s="132"/>
      <c r="AD2466" s="132"/>
      <c r="AE2466" s="132"/>
      <c r="AF2466" s="132"/>
      <c r="AG2466" s="132"/>
      <c r="AH2466" s="132"/>
      <c r="AI2466" s="132"/>
      <c r="AJ2466" s="132"/>
      <c r="AK2466" s="132"/>
      <c r="AL2466" s="132"/>
      <c r="AM2466" s="132"/>
      <c r="AN2466" s="132"/>
      <c r="AO2466" s="132"/>
      <c r="AP2466" s="132"/>
    </row>
    <row r="2467" spans="1:42" x14ac:dyDescent="0.25">
      <c r="A2467" s="18">
        <v>41613</v>
      </c>
      <c r="B2467" s="16">
        <v>1</v>
      </c>
      <c r="C2467" s="15" t="s">
        <v>0</v>
      </c>
      <c r="D2467" s="15" t="s">
        <v>15</v>
      </c>
      <c r="E2467" s="17" t="s">
        <v>39</v>
      </c>
      <c r="F2467" s="15" t="s">
        <v>110</v>
      </c>
      <c r="G2467" s="23" t="s">
        <v>73</v>
      </c>
      <c r="H2467" s="17">
        <v>1</v>
      </c>
      <c r="I2467" s="22">
        <f t="shared" si="56"/>
        <v>0.05</v>
      </c>
      <c r="J2467" s="15">
        <v>43</v>
      </c>
      <c r="K2467" s="17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>
        <v>20</v>
      </c>
      <c r="V2467" s="17"/>
      <c r="W2467" s="17"/>
      <c r="X2467" s="17"/>
      <c r="Y2467" s="17"/>
      <c r="Z2467" s="17">
        <f>Y2467*H2467</f>
        <v>0</v>
      </c>
      <c r="AA2467" s="17"/>
      <c r="AB2467" s="17"/>
      <c r="AC2467" s="22"/>
      <c r="AD2467" s="22"/>
      <c r="AE2467" s="22"/>
      <c r="AF2467" s="22"/>
      <c r="AG2467" s="22"/>
      <c r="AH2467" s="22"/>
      <c r="AI2467" s="22"/>
      <c r="AJ2467" s="22"/>
      <c r="AK2467" s="22"/>
      <c r="AL2467" s="22"/>
      <c r="AM2467" s="22"/>
      <c r="AN2467" s="22"/>
      <c r="AO2467" s="22"/>
      <c r="AP2467" s="22"/>
    </row>
    <row r="2468" spans="1:42" x14ac:dyDescent="0.25">
      <c r="A2468" s="18">
        <v>41613</v>
      </c>
      <c r="B2468" s="16">
        <v>1</v>
      </c>
      <c r="C2468" s="15" t="s">
        <v>0</v>
      </c>
      <c r="D2468" s="15" t="s">
        <v>15</v>
      </c>
      <c r="E2468" s="17" t="s">
        <v>39</v>
      </c>
      <c r="F2468" s="15" t="s">
        <v>110</v>
      </c>
      <c r="G2468" s="23" t="s">
        <v>73</v>
      </c>
      <c r="H2468" s="17">
        <v>1</v>
      </c>
      <c r="I2468" s="22">
        <f t="shared" si="56"/>
        <v>0.05</v>
      </c>
      <c r="J2468" s="15">
        <v>43</v>
      </c>
      <c r="K2468" s="17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>
        <v>32</v>
      </c>
      <c r="V2468" s="17"/>
      <c r="W2468" s="17"/>
      <c r="X2468" s="17"/>
      <c r="Y2468" s="17"/>
      <c r="Z2468" s="17">
        <f>Y2468*H2468</f>
        <v>0</v>
      </c>
      <c r="AA2468" s="17"/>
      <c r="AB2468" s="17"/>
      <c r="AC2468" s="22"/>
      <c r="AD2468" s="22"/>
      <c r="AE2468" s="22"/>
      <c r="AF2468" s="22"/>
      <c r="AG2468" s="22"/>
      <c r="AH2468" s="22"/>
      <c r="AI2468" s="22"/>
      <c r="AJ2468" s="22"/>
      <c r="AK2468" s="22"/>
      <c r="AL2468" s="22"/>
      <c r="AM2468" s="22"/>
      <c r="AN2468" s="22"/>
      <c r="AO2468" s="22"/>
      <c r="AP2468" s="22"/>
    </row>
    <row r="2469" spans="1:42" x14ac:dyDescent="0.25">
      <c r="A2469" s="18">
        <v>41613</v>
      </c>
      <c r="B2469" s="16">
        <v>1</v>
      </c>
      <c r="C2469" s="15" t="s">
        <v>0</v>
      </c>
      <c r="D2469" s="15" t="s">
        <v>15</v>
      </c>
      <c r="E2469" s="17" t="s">
        <v>39</v>
      </c>
      <c r="F2469" s="15" t="s">
        <v>110</v>
      </c>
      <c r="G2469" s="23" t="s">
        <v>73</v>
      </c>
      <c r="H2469" s="17">
        <v>1</v>
      </c>
      <c r="I2469" s="22">
        <f t="shared" si="56"/>
        <v>0.05</v>
      </c>
      <c r="J2469" s="15">
        <v>43</v>
      </c>
      <c r="K2469" s="17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>
        <v>25</v>
      </c>
      <c r="V2469" s="17"/>
      <c r="W2469" s="17"/>
      <c r="X2469" s="17"/>
      <c r="Y2469" s="17"/>
      <c r="Z2469" s="17">
        <f>Y2469*H2469</f>
        <v>0</v>
      </c>
      <c r="AA2469" s="17"/>
      <c r="AB2469" s="17"/>
      <c r="AC2469" s="22"/>
      <c r="AD2469" s="22"/>
      <c r="AE2469" s="22"/>
      <c r="AF2469" s="22"/>
      <c r="AG2469" s="22"/>
      <c r="AH2469" s="22"/>
      <c r="AI2469" s="22"/>
      <c r="AJ2469" s="22"/>
      <c r="AK2469" s="22"/>
      <c r="AL2469" s="22"/>
      <c r="AM2469" s="22"/>
      <c r="AN2469" s="22"/>
      <c r="AO2469" s="22"/>
      <c r="AP2469" s="22"/>
    </row>
    <row r="2470" spans="1:42" x14ac:dyDescent="0.25">
      <c r="A2470" s="18">
        <v>41613</v>
      </c>
      <c r="B2470" s="16">
        <v>1</v>
      </c>
      <c r="C2470" s="15" t="s">
        <v>0</v>
      </c>
      <c r="D2470" s="15" t="s">
        <v>15</v>
      </c>
      <c r="E2470" s="17" t="s">
        <v>39</v>
      </c>
      <c r="F2470" s="15" t="s">
        <v>110</v>
      </c>
      <c r="G2470" s="23" t="s">
        <v>73</v>
      </c>
      <c r="H2470" s="17">
        <v>1</v>
      </c>
      <c r="I2470" s="22">
        <f t="shared" si="56"/>
        <v>0.05</v>
      </c>
      <c r="J2470" s="15">
        <v>43</v>
      </c>
      <c r="K2470" s="17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>
        <v>37</v>
      </c>
      <c r="V2470" s="17"/>
      <c r="W2470" s="17"/>
      <c r="X2470" s="17"/>
      <c r="Y2470" s="17"/>
      <c r="Z2470" s="17">
        <f>Y2470*H2470</f>
        <v>0</v>
      </c>
      <c r="AA2470" s="17"/>
      <c r="AB2470" s="17"/>
      <c r="AC2470" s="22"/>
      <c r="AD2470" s="22"/>
      <c r="AE2470" s="22"/>
      <c r="AF2470" s="22"/>
      <c r="AG2470" s="22"/>
      <c r="AH2470" s="22"/>
      <c r="AI2470" s="22"/>
      <c r="AJ2470" s="22"/>
      <c r="AK2470" s="22"/>
      <c r="AL2470" s="22"/>
      <c r="AM2470" s="22"/>
      <c r="AN2470" s="22"/>
      <c r="AO2470" s="22"/>
      <c r="AP2470" s="22"/>
    </row>
    <row r="2471" spans="1:42" x14ac:dyDescent="0.25">
      <c r="A2471" s="24">
        <v>41613</v>
      </c>
      <c r="B2471" s="22">
        <v>1</v>
      </c>
      <c r="C2471" s="22" t="s">
        <v>176</v>
      </c>
      <c r="D2471" s="22" t="s">
        <v>177</v>
      </c>
      <c r="E2471" s="22" t="s">
        <v>39</v>
      </c>
      <c r="F2471" s="22" t="s">
        <v>110</v>
      </c>
      <c r="G2471" s="25" t="s">
        <v>40</v>
      </c>
      <c r="H2471" s="22">
        <v>1</v>
      </c>
      <c r="I2471" s="22">
        <f t="shared" si="56"/>
        <v>0.05</v>
      </c>
      <c r="J2471" s="22">
        <v>43</v>
      </c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>
        <v>5</v>
      </c>
      <c r="V2471" s="22"/>
      <c r="W2471" s="22"/>
      <c r="X2471" s="22"/>
      <c r="Y2471" s="22"/>
      <c r="Z2471" s="22"/>
      <c r="AA2471" s="22"/>
      <c r="AB2471" s="22"/>
    </row>
    <row r="2472" spans="1:42" x14ac:dyDescent="0.25">
      <c r="A2472" s="24">
        <v>41613</v>
      </c>
      <c r="B2472" s="22">
        <v>1</v>
      </c>
      <c r="C2472" s="22" t="s">
        <v>176</v>
      </c>
      <c r="D2472" s="22" t="s">
        <v>177</v>
      </c>
      <c r="E2472" s="22" t="s">
        <v>39</v>
      </c>
      <c r="F2472" s="22" t="s">
        <v>110</v>
      </c>
      <c r="G2472" s="25" t="s">
        <v>40</v>
      </c>
      <c r="H2472" s="22">
        <v>1</v>
      </c>
      <c r="I2472" s="22">
        <f t="shared" si="56"/>
        <v>0.05</v>
      </c>
      <c r="J2472" s="22">
        <v>43</v>
      </c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>
        <v>5</v>
      </c>
      <c r="V2472" s="22"/>
      <c r="W2472" s="22"/>
      <c r="X2472" s="22"/>
      <c r="Y2472" s="22"/>
      <c r="Z2472" s="22"/>
      <c r="AA2472" s="22"/>
      <c r="AB2472" s="22"/>
    </row>
    <row r="2473" spans="1:42" x14ac:dyDescent="0.25">
      <c r="A2473" s="24">
        <v>41613</v>
      </c>
      <c r="B2473" s="22">
        <v>1</v>
      </c>
      <c r="C2473" s="22" t="s">
        <v>176</v>
      </c>
      <c r="D2473" s="22" t="s">
        <v>177</v>
      </c>
      <c r="E2473" s="22" t="s">
        <v>39</v>
      </c>
      <c r="F2473" s="22" t="s">
        <v>110</v>
      </c>
      <c r="G2473" s="25" t="s">
        <v>40</v>
      </c>
      <c r="H2473" s="22">
        <v>1</v>
      </c>
      <c r="I2473" s="22">
        <f t="shared" si="56"/>
        <v>0.05</v>
      </c>
      <c r="J2473" s="22">
        <v>43</v>
      </c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>
        <v>5</v>
      </c>
      <c r="V2473" s="22"/>
      <c r="W2473" s="22"/>
      <c r="X2473" s="22"/>
      <c r="Y2473" s="22"/>
      <c r="Z2473" s="22"/>
      <c r="AA2473" s="22"/>
      <c r="AB2473" s="22"/>
    </row>
    <row r="2474" spans="1:42" x14ac:dyDescent="0.25">
      <c r="A2474" s="24">
        <v>41613</v>
      </c>
      <c r="B2474" s="22">
        <v>1</v>
      </c>
      <c r="C2474" s="22" t="s">
        <v>176</v>
      </c>
      <c r="D2474" s="22" t="s">
        <v>177</v>
      </c>
      <c r="E2474" s="22" t="s">
        <v>39</v>
      </c>
      <c r="F2474" s="22" t="s">
        <v>110</v>
      </c>
      <c r="G2474" s="25" t="s">
        <v>40</v>
      </c>
      <c r="H2474" s="22">
        <v>1</v>
      </c>
      <c r="I2474" s="22">
        <f t="shared" si="56"/>
        <v>0.05</v>
      </c>
      <c r="J2474" s="22">
        <v>43</v>
      </c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>
        <v>5</v>
      </c>
      <c r="V2474" s="22"/>
      <c r="W2474" s="22"/>
      <c r="X2474" s="22"/>
      <c r="Y2474" s="22"/>
      <c r="Z2474" s="22"/>
      <c r="AA2474" s="22"/>
      <c r="AB2474" s="22"/>
    </row>
    <row r="2475" spans="1:42" x14ac:dyDescent="0.25">
      <c r="A2475" s="24">
        <v>41613</v>
      </c>
      <c r="B2475" s="22">
        <v>1</v>
      </c>
      <c r="C2475" s="22" t="s">
        <v>176</v>
      </c>
      <c r="D2475" s="22" t="s">
        <v>177</v>
      </c>
      <c r="E2475" s="22" t="s">
        <v>39</v>
      </c>
      <c r="F2475" s="22" t="s">
        <v>110</v>
      </c>
      <c r="G2475" s="25" t="s">
        <v>40</v>
      </c>
      <c r="H2475" s="22">
        <v>1</v>
      </c>
      <c r="I2475" s="22">
        <f t="shared" si="56"/>
        <v>0.05</v>
      </c>
      <c r="J2475" s="22">
        <v>43</v>
      </c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>
        <v>10</v>
      </c>
      <c r="V2475" s="22"/>
      <c r="W2475" s="22"/>
      <c r="X2475" s="22"/>
      <c r="Y2475" s="22"/>
      <c r="Z2475" s="22"/>
      <c r="AA2475" s="22"/>
      <c r="AB2475" s="22"/>
    </row>
    <row r="2476" spans="1:42" x14ac:dyDescent="0.25">
      <c r="A2476" s="24">
        <v>41613</v>
      </c>
      <c r="B2476" s="22">
        <v>1</v>
      </c>
      <c r="C2476" s="22" t="s">
        <v>176</v>
      </c>
      <c r="D2476" s="22" t="s">
        <v>177</v>
      </c>
      <c r="E2476" s="22" t="s">
        <v>39</v>
      </c>
      <c r="F2476" s="22" t="s">
        <v>110</v>
      </c>
      <c r="G2476" s="25" t="s">
        <v>40</v>
      </c>
      <c r="H2476" s="22">
        <v>1</v>
      </c>
      <c r="I2476" s="22">
        <f t="shared" si="56"/>
        <v>0.05</v>
      </c>
      <c r="J2476" s="22">
        <v>43</v>
      </c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>
        <v>10</v>
      </c>
      <c r="V2476" s="22"/>
      <c r="W2476" s="22"/>
      <c r="X2476" s="22"/>
      <c r="Y2476" s="22"/>
      <c r="Z2476" s="22"/>
      <c r="AA2476" s="22"/>
      <c r="AB2476" s="22"/>
    </row>
    <row r="2477" spans="1:42" x14ac:dyDescent="0.25">
      <c r="A2477" s="24">
        <v>41613</v>
      </c>
      <c r="B2477" s="22">
        <v>1</v>
      </c>
      <c r="C2477" s="22" t="s">
        <v>176</v>
      </c>
      <c r="D2477" s="22" t="s">
        <v>177</v>
      </c>
      <c r="E2477" s="22" t="s">
        <v>39</v>
      </c>
      <c r="F2477" s="22" t="s">
        <v>110</v>
      </c>
      <c r="G2477" s="25" t="s">
        <v>40</v>
      </c>
      <c r="H2477" s="22">
        <v>1</v>
      </c>
      <c r="I2477" s="22">
        <f t="shared" si="56"/>
        <v>0.05</v>
      </c>
      <c r="J2477" s="22">
        <v>43</v>
      </c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>
        <v>10</v>
      </c>
      <c r="V2477" s="22"/>
      <c r="W2477" s="22"/>
      <c r="X2477" s="22"/>
      <c r="Y2477" s="22"/>
      <c r="Z2477" s="22"/>
      <c r="AA2477" s="22"/>
      <c r="AB2477" s="22"/>
    </row>
    <row r="2478" spans="1:42" x14ac:dyDescent="0.25">
      <c r="A2478" s="24">
        <v>41613</v>
      </c>
      <c r="B2478" s="22">
        <v>1</v>
      </c>
      <c r="C2478" s="22" t="s">
        <v>176</v>
      </c>
      <c r="D2478" s="22" t="s">
        <v>177</v>
      </c>
      <c r="E2478" s="22" t="s">
        <v>39</v>
      </c>
      <c r="F2478" s="22" t="s">
        <v>110</v>
      </c>
      <c r="G2478" s="25" t="s">
        <v>40</v>
      </c>
      <c r="H2478" s="22">
        <v>1</v>
      </c>
      <c r="I2478" s="22">
        <f t="shared" si="56"/>
        <v>0.05</v>
      </c>
      <c r="J2478" s="22">
        <v>43</v>
      </c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>
        <v>10</v>
      </c>
      <c r="V2478" s="22"/>
      <c r="W2478" s="22"/>
      <c r="X2478" s="22"/>
      <c r="Y2478" s="22"/>
      <c r="Z2478" s="22"/>
      <c r="AA2478" s="22"/>
      <c r="AB2478" s="22"/>
    </row>
    <row r="2479" spans="1:42" x14ac:dyDescent="0.25">
      <c r="A2479" s="24">
        <v>41613</v>
      </c>
      <c r="B2479" s="22">
        <v>1</v>
      </c>
      <c r="C2479" s="22" t="s">
        <v>176</v>
      </c>
      <c r="D2479" s="22" t="s">
        <v>177</v>
      </c>
      <c r="E2479" s="22" t="s">
        <v>39</v>
      </c>
      <c r="F2479" s="22" t="s">
        <v>110</v>
      </c>
      <c r="G2479" s="25" t="s">
        <v>40</v>
      </c>
      <c r="H2479" s="22">
        <v>1</v>
      </c>
      <c r="I2479" s="22">
        <f t="shared" si="56"/>
        <v>0.05</v>
      </c>
      <c r="J2479" s="22">
        <v>43</v>
      </c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>
        <v>10</v>
      </c>
      <c r="V2479" s="22"/>
      <c r="W2479" s="22"/>
      <c r="X2479" s="22"/>
      <c r="Y2479" s="22"/>
      <c r="Z2479" s="22"/>
      <c r="AA2479" s="22"/>
      <c r="AB2479" s="22"/>
    </row>
    <row r="2480" spans="1:42" x14ac:dyDescent="0.25">
      <c r="A2480" s="24">
        <v>41613</v>
      </c>
      <c r="B2480" s="22">
        <v>1</v>
      </c>
      <c r="C2480" s="22" t="s">
        <v>176</v>
      </c>
      <c r="D2480" s="22" t="s">
        <v>177</v>
      </c>
      <c r="E2480" s="22" t="s">
        <v>39</v>
      </c>
      <c r="F2480" s="22" t="s">
        <v>110</v>
      </c>
      <c r="G2480" s="25" t="s">
        <v>40</v>
      </c>
      <c r="H2480" s="22">
        <v>1</v>
      </c>
      <c r="I2480" s="22">
        <f t="shared" si="56"/>
        <v>0.05</v>
      </c>
      <c r="J2480" s="22">
        <v>43</v>
      </c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>
        <v>10</v>
      </c>
      <c r="V2480" s="22"/>
      <c r="W2480" s="22"/>
      <c r="X2480" s="22"/>
      <c r="Y2480" s="22"/>
      <c r="Z2480" s="22"/>
      <c r="AA2480" s="22"/>
      <c r="AB2480" s="22"/>
    </row>
    <row r="2481" spans="1:42" x14ac:dyDescent="0.25">
      <c r="A2481" s="24">
        <v>41613</v>
      </c>
      <c r="B2481" s="132">
        <v>1</v>
      </c>
      <c r="C2481" s="22" t="s">
        <v>176</v>
      </c>
      <c r="D2481" s="132" t="s">
        <v>177</v>
      </c>
      <c r="E2481" s="132" t="s">
        <v>39</v>
      </c>
      <c r="F2481" s="132" t="s">
        <v>110</v>
      </c>
      <c r="G2481" s="139" t="s">
        <v>40</v>
      </c>
      <c r="H2481" s="132">
        <v>1</v>
      </c>
      <c r="I2481" s="22">
        <f t="shared" si="56"/>
        <v>0.05</v>
      </c>
      <c r="J2481" s="22">
        <v>43</v>
      </c>
      <c r="K2481" s="22"/>
      <c r="L2481" s="22"/>
      <c r="M2481" s="22"/>
      <c r="N2481" s="22"/>
      <c r="O2481" s="22"/>
      <c r="P2481" s="22"/>
      <c r="Q2481" s="132"/>
      <c r="R2481" s="22"/>
      <c r="S2481" s="22"/>
      <c r="T2481" s="22"/>
      <c r="U2481" s="22">
        <v>10</v>
      </c>
      <c r="V2481" s="22"/>
      <c r="W2481" s="22"/>
      <c r="X2481" s="22"/>
      <c r="Y2481" s="22"/>
      <c r="Z2481" s="22"/>
      <c r="AA2481" s="22"/>
      <c r="AB2481" s="22"/>
      <c r="AC2481" s="47"/>
      <c r="AD2481" s="47"/>
      <c r="AE2481" s="47"/>
      <c r="AF2481" s="47"/>
      <c r="AG2481" s="47"/>
      <c r="AH2481" s="47"/>
      <c r="AI2481" s="47"/>
      <c r="AJ2481" s="47"/>
      <c r="AK2481" s="47"/>
      <c r="AL2481" s="47"/>
      <c r="AM2481" s="47"/>
      <c r="AN2481" s="47"/>
      <c r="AO2481" s="47"/>
      <c r="AP2481" s="47"/>
    </row>
    <row r="2482" spans="1:42" x14ac:dyDescent="0.25">
      <c r="A2482" s="24">
        <v>41613</v>
      </c>
      <c r="B2482" s="22">
        <v>1</v>
      </c>
      <c r="C2482" s="22" t="s">
        <v>176</v>
      </c>
      <c r="D2482" s="22" t="s">
        <v>177</v>
      </c>
      <c r="E2482" s="22" t="s">
        <v>39</v>
      </c>
      <c r="F2482" s="22" t="s">
        <v>110</v>
      </c>
      <c r="G2482" s="25" t="s">
        <v>40</v>
      </c>
      <c r="H2482" s="22">
        <v>1</v>
      </c>
      <c r="I2482" s="22">
        <f t="shared" si="56"/>
        <v>0.05</v>
      </c>
      <c r="J2482" s="22">
        <v>43</v>
      </c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>
        <v>10</v>
      </c>
      <c r="V2482" s="22"/>
      <c r="W2482" s="22"/>
      <c r="X2482" s="22"/>
      <c r="Y2482" s="22"/>
      <c r="Z2482" s="22"/>
      <c r="AA2482" s="22"/>
      <c r="AB2482" s="22"/>
    </row>
    <row r="2483" spans="1:42" x14ac:dyDescent="0.25">
      <c r="A2483" s="24">
        <v>41613</v>
      </c>
      <c r="B2483" s="22">
        <v>1</v>
      </c>
      <c r="C2483" s="22" t="s">
        <v>176</v>
      </c>
      <c r="D2483" s="22" t="s">
        <v>177</v>
      </c>
      <c r="E2483" s="22" t="s">
        <v>39</v>
      </c>
      <c r="F2483" s="22" t="s">
        <v>110</v>
      </c>
      <c r="G2483" s="25" t="s">
        <v>40</v>
      </c>
      <c r="H2483" s="22">
        <v>1</v>
      </c>
      <c r="I2483" s="22">
        <f t="shared" si="56"/>
        <v>0.05</v>
      </c>
      <c r="J2483" s="22">
        <v>43</v>
      </c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>
        <v>10</v>
      </c>
      <c r="V2483" s="22"/>
      <c r="W2483" s="22"/>
      <c r="X2483" s="22"/>
      <c r="Y2483" s="22"/>
      <c r="Z2483" s="22"/>
      <c r="AA2483" s="22"/>
      <c r="AB2483" s="22"/>
    </row>
    <row r="2484" spans="1:42" x14ac:dyDescent="0.25">
      <c r="A2484" s="24">
        <v>41613</v>
      </c>
      <c r="B2484" s="22">
        <v>1</v>
      </c>
      <c r="C2484" s="22" t="s">
        <v>176</v>
      </c>
      <c r="D2484" s="22" t="s">
        <v>177</v>
      </c>
      <c r="E2484" s="22" t="s">
        <v>39</v>
      </c>
      <c r="F2484" s="22" t="s">
        <v>110</v>
      </c>
      <c r="G2484" s="25" t="s">
        <v>40</v>
      </c>
      <c r="H2484" s="22">
        <v>1</v>
      </c>
      <c r="I2484" s="22">
        <f t="shared" si="56"/>
        <v>0.05</v>
      </c>
      <c r="J2484" s="22">
        <v>43</v>
      </c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>
        <v>10</v>
      </c>
      <c r="V2484" s="22"/>
      <c r="W2484" s="22"/>
      <c r="X2484" s="22"/>
      <c r="Y2484" s="22"/>
      <c r="Z2484" s="22"/>
      <c r="AA2484" s="22"/>
      <c r="AB2484" s="22"/>
    </row>
    <row r="2485" spans="1:42" x14ac:dyDescent="0.25">
      <c r="A2485" s="24">
        <v>41613</v>
      </c>
      <c r="B2485" s="22">
        <v>1</v>
      </c>
      <c r="C2485" s="22" t="s">
        <v>176</v>
      </c>
      <c r="D2485" s="22" t="s">
        <v>177</v>
      </c>
      <c r="E2485" s="22" t="s">
        <v>39</v>
      </c>
      <c r="F2485" s="22" t="s">
        <v>110</v>
      </c>
      <c r="G2485" s="25" t="s">
        <v>40</v>
      </c>
      <c r="H2485" s="22">
        <v>1</v>
      </c>
      <c r="I2485" s="22">
        <f t="shared" si="56"/>
        <v>0.05</v>
      </c>
      <c r="J2485" s="22">
        <v>43</v>
      </c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>
        <v>10</v>
      </c>
      <c r="V2485" s="22"/>
      <c r="W2485" s="22"/>
      <c r="X2485" s="22"/>
      <c r="Y2485" s="22"/>
      <c r="Z2485" s="22"/>
      <c r="AA2485" s="22"/>
      <c r="AB2485" s="22"/>
    </row>
    <row r="2486" spans="1:42" x14ac:dyDescent="0.25">
      <c r="A2486" s="24">
        <v>41613</v>
      </c>
      <c r="B2486" s="22">
        <v>1</v>
      </c>
      <c r="C2486" s="22" t="s">
        <v>176</v>
      </c>
      <c r="D2486" s="22" t="s">
        <v>177</v>
      </c>
      <c r="E2486" s="22" t="s">
        <v>39</v>
      </c>
      <c r="F2486" s="22" t="s">
        <v>110</v>
      </c>
      <c r="G2486" s="25" t="s">
        <v>40</v>
      </c>
      <c r="H2486" s="22">
        <v>1</v>
      </c>
      <c r="I2486" s="22">
        <f t="shared" si="56"/>
        <v>0.05</v>
      </c>
      <c r="J2486" s="22">
        <v>43</v>
      </c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>
        <v>15</v>
      </c>
      <c r="V2486" s="22"/>
      <c r="W2486" s="22"/>
      <c r="X2486" s="22"/>
      <c r="Y2486" s="22"/>
      <c r="Z2486" s="22"/>
      <c r="AA2486" s="22"/>
      <c r="AB2486" s="22"/>
    </row>
    <row r="2487" spans="1:42" x14ac:dyDescent="0.25">
      <c r="A2487" s="24">
        <v>41613</v>
      </c>
      <c r="B2487" s="22">
        <v>1</v>
      </c>
      <c r="C2487" s="22" t="s">
        <v>176</v>
      </c>
      <c r="D2487" s="22" t="s">
        <v>177</v>
      </c>
      <c r="E2487" s="22" t="s">
        <v>39</v>
      </c>
      <c r="F2487" s="22" t="s">
        <v>110</v>
      </c>
      <c r="G2487" s="25" t="s">
        <v>40</v>
      </c>
      <c r="H2487" s="22">
        <v>1</v>
      </c>
      <c r="I2487" s="22">
        <f t="shared" si="56"/>
        <v>0.05</v>
      </c>
      <c r="J2487" s="22">
        <v>43</v>
      </c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>
        <v>15</v>
      </c>
      <c r="V2487" s="22"/>
      <c r="W2487" s="22"/>
      <c r="X2487" s="22"/>
      <c r="Y2487" s="22"/>
      <c r="Z2487" s="22"/>
      <c r="AA2487" s="22"/>
      <c r="AB2487" s="22"/>
    </row>
    <row r="2488" spans="1:42" x14ac:dyDescent="0.25">
      <c r="A2488" s="24">
        <v>41613</v>
      </c>
      <c r="B2488" s="22">
        <v>1</v>
      </c>
      <c r="C2488" s="22" t="s">
        <v>176</v>
      </c>
      <c r="D2488" s="22" t="s">
        <v>177</v>
      </c>
      <c r="E2488" s="22" t="s">
        <v>39</v>
      </c>
      <c r="F2488" s="22" t="s">
        <v>110</v>
      </c>
      <c r="G2488" s="25" t="s">
        <v>40</v>
      </c>
      <c r="H2488" s="22">
        <v>1</v>
      </c>
      <c r="I2488" s="22">
        <f t="shared" si="56"/>
        <v>0.05</v>
      </c>
      <c r="J2488" s="22">
        <v>43</v>
      </c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>
        <v>15</v>
      </c>
      <c r="V2488" s="22"/>
      <c r="W2488" s="22"/>
      <c r="X2488" s="22"/>
      <c r="Y2488" s="22"/>
      <c r="Z2488" s="22"/>
      <c r="AA2488" s="22"/>
      <c r="AB2488" s="22"/>
    </row>
    <row r="2489" spans="1:42" x14ac:dyDescent="0.25">
      <c r="A2489" s="24">
        <v>41613</v>
      </c>
      <c r="B2489" s="22">
        <v>1</v>
      </c>
      <c r="C2489" s="22" t="s">
        <v>176</v>
      </c>
      <c r="D2489" s="22" t="s">
        <v>177</v>
      </c>
      <c r="E2489" s="22" t="s">
        <v>39</v>
      </c>
      <c r="F2489" s="22" t="s">
        <v>110</v>
      </c>
      <c r="G2489" s="25" t="s">
        <v>40</v>
      </c>
      <c r="H2489" s="22">
        <v>1</v>
      </c>
      <c r="I2489" s="22">
        <f t="shared" si="56"/>
        <v>0.05</v>
      </c>
      <c r="J2489" s="22">
        <v>43</v>
      </c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>
        <v>15</v>
      </c>
      <c r="V2489" s="22"/>
      <c r="W2489" s="22"/>
      <c r="X2489" s="22"/>
      <c r="Y2489" s="22"/>
      <c r="Z2489" s="22"/>
      <c r="AA2489" s="22"/>
      <c r="AB2489" s="22"/>
    </row>
    <row r="2490" spans="1:42" x14ac:dyDescent="0.25">
      <c r="A2490" s="24">
        <v>41613</v>
      </c>
      <c r="B2490" s="22">
        <v>1</v>
      </c>
      <c r="C2490" s="22" t="s">
        <v>176</v>
      </c>
      <c r="D2490" s="22" t="s">
        <v>177</v>
      </c>
      <c r="E2490" s="22" t="s">
        <v>39</v>
      </c>
      <c r="F2490" s="22" t="s">
        <v>110</v>
      </c>
      <c r="G2490" s="25" t="s">
        <v>40</v>
      </c>
      <c r="H2490" s="22">
        <v>1</v>
      </c>
      <c r="I2490" s="22">
        <f t="shared" si="56"/>
        <v>0.05</v>
      </c>
      <c r="J2490" s="22">
        <v>43</v>
      </c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>
        <v>15</v>
      </c>
      <c r="V2490" s="22"/>
      <c r="W2490" s="22"/>
      <c r="X2490" s="22"/>
      <c r="Y2490" s="22"/>
      <c r="Z2490" s="22"/>
      <c r="AA2490" s="22"/>
      <c r="AB2490" s="22"/>
    </row>
    <row r="2491" spans="1:42" x14ac:dyDescent="0.25">
      <c r="A2491" s="24">
        <v>41613</v>
      </c>
      <c r="B2491" s="22">
        <v>1</v>
      </c>
      <c r="C2491" s="22" t="s">
        <v>176</v>
      </c>
      <c r="D2491" s="22" t="s">
        <v>177</v>
      </c>
      <c r="E2491" s="22" t="s">
        <v>39</v>
      </c>
      <c r="F2491" s="22" t="s">
        <v>110</v>
      </c>
      <c r="G2491" s="25" t="s">
        <v>40</v>
      </c>
      <c r="H2491" s="22">
        <v>1</v>
      </c>
      <c r="I2491" s="22">
        <f t="shared" si="56"/>
        <v>0.05</v>
      </c>
      <c r="J2491" s="22">
        <v>43</v>
      </c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>
        <v>15</v>
      </c>
      <c r="V2491" s="22"/>
      <c r="W2491" s="22"/>
      <c r="X2491" s="22"/>
      <c r="Y2491" s="22"/>
      <c r="Z2491" s="22"/>
      <c r="AA2491" s="22"/>
      <c r="AB2491" s="22"/>
    </row>
    <row r="2492" spans="1:42" x14ac:dyDescent="0.25">
      <c r="A2492" s="24">
        <v>41613</v>
      </c>
      <c r="B2492" s="22">
        <v>1</v>
      </c>
      <c r="C2492" s="22" t="s">
        <v>176</v>
      </c>
      <c r="D2492" s="22" t="s">
        <v>177</v>
      </c>
      <c r="E2492" s="22" t="s">
        <v>39</v>
      </c>
      <c r="F2492" s="22" t="s">
        <v>110</v>
      </c>
      <c r="G2492" s="25" t="s">
        <v>40</v>
      </c>
      <c r="H2492" s="22">
        <v>1</v>
      </c>
      <c r="I2492" s="22">
        <f t="shared" si="56"/>
        <v>0.05</v>
      </c>
      <c r="J2492" s="22">
        <v>43</v>
      </c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>
        <v>15</v>
      </c>
      <c r="V2492" s="22"/>
      <c r="W2492" s="22"/>
      <c r="X2492" s="22"/>
      <c r="Y2492" s="22"/>
      <c r="Z2492" s="22"/>
      <c r="AA2492" s="22"/>
      <c r="AB2492" s="22"/>
    </row>
    <row r="2493" spans="1:42" x14ac:dyDescent="0.25">
      <c r="A2493" s="24">
        <v>41613</v>
      </c>
      <c r="B2493" s="22">
        <v>1</v>
      </c>
      <c r="C2493" s="22" t="s">
        <v>176</v>
      </c>
      <c r="D2493" s="22" t="s">
        <v>177</v>
      </c>
      <c r="E2493" s="22" t="s">
        <v>39</v>
      </c>
      <c r="F2493" s="22" t="s">
        <v>110</v>
      </c>
      <c r="G2493" s="25" t="s">
        <v>40</v>
      </c>
      <c r="H2493" s="22">
        <v>1</v>
      </c>
      <c r="I2493" s="22">
        <f t="shared" si="56"/>
        <v>0.05</v>
      </c>
      <c r="J2493" s="22">
        <v>43</v>
      </c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>
        <v>15</v>
      </c>
      <c r="V2493" s="22"/>
      <c r="W2493" s="22"/>
      <c r="X2493" s="22"/>
      <c r="Y2493" s="22"/>
      <c r="Z2493" s="22"/>
      <c r="AA2493" s="22"/>
      <c r="AB2493" s="22"/>
    </row>
    <row r="2494" spans="1:42" x14ac:dyDescent="0.25">
      <c r="A2494" s="24">
        <v>41613</v>
      </c>
      <c r="B2494" s="22">
        <v>1</v>
      </c>
      <c r="C2494" s="22" t="s">
        <v>176</v>
      </c>
      <c r="D2494" s="22" t="s">
        <v>177</v>
      </c>
      <c r="E2494" s="22" t="s">
        <v>39</v>
      </c>
      <c r="F2494" s="22" t="s">
        <v>110</v>
      </c>
      <c r="G2494" s="25" t="s">
        <v>40</v>
      </c>
      <c r="H2494" s="22">
        <v>1</v>
      </c>
      <c r="I2494" s="22">
        <f t="shared" si="56"/>
        <v>0.05</v>
      </c>
      <c r="J2494" s="22">
        <v>43</v>
      </c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>
        <v>20</v>
      </c>
      <c r="V2494" s="22"/>
      <c r="W2494" s="22"/>
      <c r="X2494" s="22"/>
      <c r="Y2494" s="22"/>
      <c r="Z2494" s="22"/>
      <c r="AA2494" s="22"/>
      <c r="AB2494" s="22"/>
    </row>
    <row r="2495" spans="1:42" x14ac:dyDescent="0.25">
      <c r="A2495" s="24">
        <v>41613</v>
      </c>
      <c r="B2495" s="22">
        <v>1</v>
      </c>
      <c r="C2495" s="22" t="s">
        <v>176</v>
      </c>
      <c r="D2495" s="22" t="s">
        <v>177</v>
      </c>
      <c r="E2495" s="22" t="s">
        <v>39</v>
      </c>
      <c r="F2495" s="22" t="s">
        <v>110</v>
      </c>
      <c r="G2495" s="25" t="s">
        <v>40</v>
      </c>
      <c r="H2495" s="22">
        <v>1</v>
      </c>
      <c r="I2495" s="22">
        <f t="shared" si="56"/>
        <v>0.05</v>
      </c>
      <c r="J2495" s="22">
        <v>43</v>
      </c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>
        <v>20</v>
      </c>
      <c r="V2495" s="22"/>
      <c r="W2495" s="22"/>
      <c r="X2495" s="22"/>
      <c r="Y2495" s="22"/>
      <c r="Z2495" s="22"/>
      <c r="AA2495" s="22"/>
      <c r="AB2495" s="22"/>
    </row>
    <row r="2496" spans="1:42" x14ac:dyDescent="0.25">
      <c r="A2496" s="24">
        <v>41613</v>
      </c>
      <c r="B2496" s="22">
        <v>1</v>
      </c>
      <c r="C2496" s="22" t="s">
        <v>176</v>
      </c>
      <c r="D2496" s="22" t="s">
        <v>177</v>
      </c>
      <c r="E2496" s="22" t="s">
        <v>39</v>
      </c>
      <c r="F2496" s="22" t="s">
        <v>110</v>
      </c>
      <c r="G2496" s="25" t="s">
        <v>40</v>
      </c>
      <c r="H2496" s="22">
        <v>1</v>
      </c>
      <c r="I2496" s="22">
        <f t="shared" si="56"/>
        <v>0.05</v>
      </c>
      <c r="J2496" s="22">
        <v>43</v>
      </c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>
        <v>20</v>
      </c>
      <c r="V2496" s="22"/>
      <c r="W2496" s="22"/>
      <c r="X2496" s="22"/>
      <c r="Y2496" s="22"/>
      <c r="Z2496" s="22"/>
      <c r="AA2496" s="22"/>
      <c r="AB2496" s="22"/>
    </row>
    <row r="2497" spans="1:28" x14ac:dyDescent="0.25">
      <c r="A2497" s="24">
        <v>41613</v>
      </c>
      <c r="B2497" s="22">
        <v>1</v>
      </c>
      <c r="C2497" s="22" t="s">
        <v>176</v>
      </c>
      <c r="D2497" s="22" t="s">
        <v>177</v>
      </c>
      <c r="E2497" s="22" t="s">
        <v>39</v>
      </c>
      <c r="F2497" s="22" t="s">
        <v>110</v>
      </c>
      <c r="G2497" s="25" t="s">
        <v>40</v>
      </c>
      <c r="H2497" s="22">
        <v>1</v>
      </c>
      <c r="I2497" s="22">
        <f t="shared" si="56"/>
        <v>0.05</v>
      </c>
      <c r="J2497" s="22">
        <v>43</v>
      </c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>
        <v>20</v>
      </c>
      <c r="V2497" s="22"/>
      <c r="W2497" s="22"/>
      <c r="X2497" s="22"/>
      <c r="Y2497" s="22"/>
      <c r="Z2497" s="22"/>
      <c r="AA2497" s="22"/>
      <c r="AB2497" s="22"/>
    </row>
    <row r="2498" spans="1:28" x14ac:dyDescent="0.25">
      <c r="A2498" s="24">
        <v>41613</v>
      </c>
      <c r="B2498" s="22">
        <v>1</v>
      </c>
      <c r="C2498" s="22" t="s">
        <v>176</v>
      </c>
      <c r="D2498" s="22" t="s">
        <v>177</v>
      </c>
      <c r="E2498" s="22" t="s">
        <v>39</v>
      </c>
      <c r="F2498" s="22" t="s">
        <v>110</v>
      </c>
      <c r="G2498" s="25" t="s">
        <v>40</v>
      </c>
      <c r="H2498" s="22">
        <v>1</v>
      </c>
      <c r="I2498" s="22">
        <f t="shared" ref="I2498:I2561" si="57">H2498/20</f>
        <v>0.05</v>
      </c>
      <c r="J2498" s="22">
        <v>43</v>
      </c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>
        <v>20</v>
      </c>
      <c r="V2498" s="22"/>
      <c r="W2498" s="22"/>
      <c r="X2498" s="22"/>
      <c r="Y2498" s="22"/>
      <c r="Z2498" s="22"/>
      <c r="AA2498" s="22"/>
      <c r="AB2498" s="22"/>
    </row>
    <row r="2499" spans="1:28" x14ac:dyDescent="0.25">
      <c r="A2499" s="24">
        <v>41613</v>
      </c>
      <c r="B2499" s="22">
        <v>1</v>
      </c>
      <c r="C2499" s="22" t="s">
        <v>176</v>
      </c>
      <c r="D2499" s="22" t="s">
        <v>177</v>
      </c>
      <c r="E2499" s="22" t="s">
        <v>39</v>
      </c>
      <c r="F2499" s="22" t="s">
        <v>110</v>
      </c>
      <c r="G2499" s="25" t="s">
        <v>40</v>
      </c>
      <c r="H2499" s="22">
        <v>1</v>
      </c>
      <c r="I2499" s="22">
        <f t="shared" si="57"/>
        <v>0.05</v>
      </c>
      <c r="J2499" s="22">
        <v>43</v>
      </c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>
        <v>20</v>
      </c>
      <c r="V2499" s="22"/>
      <c r="W2499" s="22"/>
      <c r="X2499" s="22"/>
      <c r="Y2499" s="22"/>
      <c r="Z2499" s="22"/>
      <c r="AA2499" s="22"/>
      <c r="AB2499" s="22"/>
    </row>
    <row r="2500" spans="1:28" x14ac:dyDescent="0.25">
      <c r="A2500" s="24">
        <v>41613</v>
      </c>
      <c r="B2500" s="22">
        <v>1</v>
      </c>
      <c r="C2500" s="22" t="s">
        <v>176</v>
      </c>
      <c r="D2500" s="22" t="s">
        <v>177</v>
      </c>
      <c r="E2500" s="22" t="s">
        <v>39</v>
      </c>
      <c r="F2500" s="22" t="s">
        <v>110</v>
      </c>
      <c r="G2500" s="25" t="s">
        <v>40</v>
      </c>
      <c r="H2500" s="22">
        <v>1</v>
      </c>
      <c r="I2500" s="22">
        <f t="shared" si="57"/>
        <v>0.05</v>
      </c>
      <c r="J2500" s="22">
        <v>43</v>
      </c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>
        <v>20</v>
      </c>
      <c r="V2500" s="22"/>
      <c r="W2500" s="22"/>
      <c r="X2500" s="22"/>
      <c r="Y2500" s="22"/>
      <c r="Z2500" s="22"/>
      <c r="AA2500" s="22"/>
      <c r="AB2500" s="22"/>
    </row>
    <row r="2501" spans="1:28" x14ac:dyDescent="0.25">
      <c r="A2501" s="24">
        <v>41613</v>
      </c>
      <c r="B2501" s="22">
        <v>1</v>
      </c>
      <c r="C2501" s="22" t="s">
        <v>176</v>
      </c>
      <c r="D2501" s="22" t="s">
        <v>177</v>
      </c>
      <c r="E2501" s="22" t="s">
        <v>39</v>
      </c>
      <c r="F2501" s="22" t="s">
        <v>110</v>
      </c>
      <c r="G2501" s="25" t="s">
        <v>40</v>
      </c>
      <c r="H2501" s="22">
        <v>1</v>
      </c>
      <c r="I2501" s="22">
        <f t="shared" si="57"/>
        <v>0.05</v>
      </c>
      <c r="J2501" s="22">
        <v>43</v>
      </c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>
        <v>20</v>
      </c>
      <c r="V2501" s="22"/>
      <c r="W2501" s="22"/>
      <c r="X2501" s="22"/>
      <c r="Y2501" s="22"/>
      <c r="Z2501" s="22"/>
      <c r="AA2501" s="22"/>
      <c r="AB2501" s="22"/>
    </row>
    <row r="2502" spans="1:28" x14ac:dyDescent="0.25">
      <c r="A2502" s="24">
        <v>41613</v>
      </c>
      <c r="B2502" s="22">
        <v>1</v>
      </c>
      <c r="C2502" s="22" t="s">
        <v>176</v>
      </c>
      <c r="D2502" s="22" t="s">
        <v>177</v>
      </c>
      <c r="E2502" s="22" t="s">
        <v>39</v>
      </c>
      <c r="F2502" s="22" t="s">
        <v>110</v>
      </c>
      <c r="G2502" s="25" t="s">
        <v>40</v>
      </c>
      <c r="H2502" s="22">
        <v>1</v>
      </c>
      <c r="I2502" s="22">
        <f t="shared" si="57"/>
        <v>0.05</v>
      </c>
      <c r="J2502" s="22">
        <v>43</v>
      </c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>
        <v>20</v>
      </c>
      <c r="V2502" s="22"/>
      <c r="W2502" s="22"/>
      <c r="X2502" s="22"/>
      <c r="Y2502" s="22"/>
      <c r="Z2502" s="22"/>
      <c r="AA2502" s="22"/>
      <c r="AB2502" s="22"/>
    </row>
    <row r="2503" spans="1:28" x14ac:dyDescent="0.25">
      <c r="A2503" s="24">
        <v>41613</v>
      </c>
      <c r="B2503" s="22">
        <v>1</v>
      </c>
      <c r="C2503" s="22" t="s">
        <v>176</v>
      </c>
      <c r="D2503" s="22" t="s">
        <v>177</v>
      </c>
      <c r="E2503" s="22" t="s">
        <v>39</v>
      </c>
      <c r="F2503" s="22" t="s">
        <v>110</v>
      </c>
      <c r="G2503" s="25" t="s">
        <v>40</v>
      </c>
      <c r="H2503" s="22">
        <v>1</v>
      </c>
      <c r="I2503" s="22">
        <f t="shared" si="57"/>
        <v>0.05</v>
      </c>
      <c r="J2503" s="22">
        <v>43</v>
      </c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>
        <v>20</v>
      </c>
      <c r="V2503" s="22"/>
      <c r="W2503" s="22"/>
      <c r="X2503" s="22"/>
      <c r="Y2503" s="22"/>
      <c r="Z2503" s="22"/>
      <c r="AA2503" s="22"/>
      <c r="AB2503" s="22"/>
    </row>
    <row r="2504" spans="1:28" x14ac:dyDescent="0.25">
      <c r="A2504" s="24">
        <v>41613</v>
      </c>
      <c r="B2504" s="22">
        <v>1</v>
      </c>
      <c r="C2504" s="22" t="s">
        <v>176</v>
      </c>
      <c r="D2504" s="22" t="s">
        <v>177</v>
      </c>
      <c r="E2504" s="22" t="s">
        <v>39</v>
      </c>
      <c r="F2504" s="22" t="s">
        <v>110</v>
      </c>
      <c r="G2504" s="25" t="s">
        <v>40</v>
      </c>
      <c r="H2504" s="22">
        <v>1</v>
      </c>
      <c r="I2504" s="22">
        <f t="shared" si="57"/>
        <v>0.05</v>
      </c>
      <c r="J2504" s="22">
        <v>43</v>
      </c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>
        <v>25</v>
      </c>
      <c r="V2504" s="22"/>
      <c r="W2504" s="22"/>
      <c r="X2504" s="22"/>
      <c r="Y2504" s="22"/>
      <c r="Z2504" s="22"/>
      <c r="AA2504" s="22"/>
      <c r="AB2504" s="22"/>
    </row>
    <row r="2505" spans="1:28" x14ac:dyDescent="0.25">
      <c r="A2505" s="24">
        <v>41613</v>
      </c>
      <c r="B2505" s="22">
        <v>1</v>
      </c>
      <c r="C2505" s="22" t="s">
        <v>176</v>
      </c>
      <c r="D2505" s="22" t="s">
        <v>177</v>
      </c>
      <c r="E2505" s="22" t="s">
        <v>39</v>
      </c>
      <c r="F2505" s="22" t="s">
        <v>110</v>
      </c>
      <c r="G2505" s="25" t="s">
        <v>40</v>
      </c>
      <c r="H2505" s="22">
        <v>1</v>
      </c>
      <c r="I2505" s="22">
        <f t="shared" si="57"/>
        <v>0.05</v>
      </c>
      <c r="J2505" s="22">
        <v>43</v>
      </c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>
        <v>25</v>
      </c>
      <c r="V2505" s="22"/>
      <c r="W2505" s="22"/>
      <c r="X2505" s="22"/>
      <c r="Y2505" s="22"/>
      <c r="Z2505" s="22"/>
      <c r="AA2505" s="22"/>
      <c r="AB2505" s="22"/>
    </row>
    <row r="2506" spans="1:28" x14ac:dyDescent="0.25">
      <c r="A2506" s="24">
        <v>41613</v>
      </c>
      <c r="B2506" s="22">
        <v>1</v>
      </c>
      <c r="C2506" s="22" t="s">
        <v>176</v>
      </c>
      <c r="D2506" s="22" t="s">
        <v>177</v>
      </c>
      <c r="E2506" s="22" t="s">
        <v>39</v>
      </c>
      <c r="F2506" s="22" t="s">
        <v>110</v>
      </c>
      <c r="G2506" s="25" t="s">
        <v>40</v>
      </c>
      <c r="H2506" s="22">
        <v>1</v>
      </c>
      <c r="I2506" s="22">
        <f t="shared" si="57"/>
        <v>0.05</v>
      </c>
      <c r="J2506" s="22">
        <v>43</v>
      </c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>
        <v>25</v>
      </c>
      <c r="V2506" s="22"/>
      <c r="W2506" s="22"/>
      <c r="X2506" s="22"/>
      <c r="Y2506" s="22"/>
      <c r="Z2506" s="22"/>
      <c r="AA2506" s="22"/>
      <c r="AB2506" s="22"/>
    </row>
    <row r="2507" spans="1:28" x14ac:dyDescent="0.25">
      <c r="A2507" s="24">
        <v>41613</v>
      </c>
      <c r="B2507" s="22">
        <v>1</v>
      </c>
      <c r="C2507" s="22" t="s">
        <v>176</v>
      </c>
      <c r="D2507" s="22" t="s">
        <v>177</v>
      </c>
      <c r="E2507" s="22" t="s">
        <v>39</v>
      </c>
      <c r="F2507" s="22" t="s">
        <v>110</v>
      </c>
      <c r="G2507" s="25" t="s">
        <v>40</v>
      </c>
      <c r="H2507" s="22">
        <v>1</v>
      </c>
      <c r="I2507" s="22">
        <f t="shared" si="57"/>
        <v>0.05</v>
      </c>
      <c r="J2507" s="22">
        <v>43</v>
      </c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>
        <v>30</v>
      </c>
      <c r="V2507" s="22"/>
      <c r="W2507" s="22"/>
      <c r="X2507" s="22"/>
      <c r="Y2507" s="22"/>
      <c r="Z2507" s="22"/>
      <c r="AA2507" s="22"/>
      <c r="AB2507" s="22"/>
    </row>
    <row r="2508" spans="1:28" x14ac:dyDescent="0.25">
      <c r="A2508" s="24">
        <v>41613</v>
      </c>
      <c r="B2508" s="22">
        <v>1</v>
      </c>
      <c r="C2508" s="22" t="s">
        <v>176</v>
      </c>
      <c r="D2508" s="22" t="s">
        <v>177</v>
      </c>
      <c r="E2508" s="22" t="s">
        <v>39</v>
      </c>
      <c r="F2508" s="22" t="s">
        <v>110</v>
      </c>
      <c r="G2508" s="25" t="s">
        <v>40</v>
      </c>
      <c r="H2508" s="22">
        <v>1</v>
      </c>
      <c r="I2508" s="22">
        <f t="shared" si="57"/>
        <v>0.05</v>
      </c>
      <c r="J2508" s="22">
        <v>43</v>
      </c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>
        <v>45</v>
      </c>
      <c r="V2508" s="22"/>
      <c r="W2508" s="22"/>
      <c r="X2508" s="22"/>
      <c r="Y2508" s="22"/>
      <c r="Z2508" s="22"/>
      <c r="AA2508" s="22"/>
      <c r="AB2508" s="22"/>
    </row>
    <row r="2509" spans="1:28" x14ac:dyDescent="0.25">
      <c r="A2509" s="24">
        <v>41613</v>
      </c>
      <c r="B2509" s="22">
        <v>1</v>
      </c>
      <c r="C2509" s="22" t="s">
        <v>176</v>
      </c>
      <c r="D2509" s="22" t="s">
        <v>177</v>
      </c>
      <c r="E2509" s="22" t="s">
        <v>39</v>
      </c>
      <c r="F2509" s="22" t="s">
        <v>110</v>
      </c>
      <c r="G2509" s="25" t="s">
        <v>69</v>
      </c>
      <c r="H2509" s="22">
        <v>1</v>
      </c>
      <c r="I2509" s="22">
        <f t="shared" si="57"/>
        <v>0.05</v>
      </c>
      <c r="J2509" s="22">
        <v>43</v>
      </c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>
        <v>40</v>
      </c>
      <c r="V2509" s="22"/>
      <c r="W2509" s="22"/>
      <c r="X2509" s="22"/>
      <c r="Y2509" s="22"/>
      <c r="Z2509" s="22"/>
      <c r="AA2509" s="22"/>
      <c r="AB2509" s="22"/>
    </row>
    <row r="2510" spans="1:28" x14ac:dyDescent="0.25">
      <c r="A2510" s="24">
        <v>41613</v>
      </c>
      <c r="B2510" s="22">
        <v>1</v>
      </c>
      <c r="C2510" s="22" t="s">
        <v>176</v>
      </c>
      <c r="D2510" s="22" t="s">
        <v>177</v>
      </c>
      <c r="E2510" s="22" t="s">
        <v>39</v>
      </c>
      <c r="F2510" s="22" t="s">
        <v>110</v>
      </c>
      <c r="G2510" s="25" t="s">
        <v>69</v>
      </c>
      <c r="H2510" s="22">
        <v>1</v>
      </c>
      <c r="I2510" s="22">
        <f t="shared" si="57"/>
        <v>0.05</v>
      </c>
      <c r="J2510" s="22">
        <v>43</v>
      </c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>
        <v>10</v>
      </c>
      <c r="V2510" s="22"/>
      <c r="W2510" s="22"/>
      <c r="X2510" s="22"/>
      <c r="Y2510" s="22"/>
      <c r="Z2510" s="22"/>
      <c r="AA2510" s="22"/>
      <c r="AB2510" s="22"/>
    </row>
    <row r="2511" spans="1:28" x14ac:dyDescent="0.25">
      <c r="A2511" s="24">
        <v>41613</v>
      </c>
      <c r="B2511" s="22">
        <v>1</v>
      </c>
      <c r="C2511" s="22" t="s">
        <v>176</v>
      </c>
      <c r="D2511" s="22" t="s">
        <v>177</v>
      </c>
      <c r="E2511" s="22" t="s">
        <v>39</v>
      </c>
      <c r="F2511" s="22" t="s">
        <v>110</v>
      </c>
      <c r="G2511" s="25" t="s">
        <v>69</v>
      </c>
      <c r="H2511" s="22">
        <v>1</v>
      </c>
      <c r="I2511" s="22">
        <f t="shared" si="57"/>
        <v>0.05</v>
      </c>
      <c r="J2511" s="22">
        <v>43</v>
      </c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>
        <v>10</v>
      </c>
      <c r="V2511" s="22"/>
      <c r="W2511" s="22"/>
      <c r="X2511" s="22"/>
      <c r="Y2511" s="22"/>
      <c r="Z2511" s="22"/>
      <c r="AA2511" s="22"/>
      <c r="AB2511" s="22"/>
    </row>
    <row r="2512" spans="1:28" x14ac:dyDescent="0.25">
      <c r="A2512" s="24">
        <v>41613</v>
      </c>
      <c r="B2512" s="22">
        <v>1</v>
      </c>
      <c r="C2512" s="22" t="s">
        <v>176</v>
      </c>
      <c r="D2512" s="22" t="s">
        <v>177</v>
      </c>
      <c r="E2512" s="22" t="s">
        <v>39</v>
      </c>
      <c r="F2512" s="22" t="s">
        <v>110</v>
      </c>
      <c r="G2512" s="25" t="s">
        <v>69</v>
      </c>
      <c r="H2512" s="22">
        <v>1</v>
      </c>
      <c r="I2512" s="22">
        <f t="shared" si="57"/>
        <v>0.05</v>
      </c>
      <c r="J2512" s="22">
        <v>43</v>
      </c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>
        <v>45</v>
      </c>
      <c r="V2512" s="22"/>
      <c r="W2512" s="22"/>
      <c r="X2512" s="22"/>
      <c r="Y2512" s="22"/>
      <c r="Z2512" s="22"/>
      <c r="AA2512" s="22"/>
      <c r="AB2512" s="22"/>
    </row>
    <row r="2513" spans="1:42" x14ac:dyDescent="0.25">
      <c r="A2513" s="24">
        <v>41613</v>
      </c>
      <c r="B2513" s="132">
        <v>1</v>
      </c>
      <c r="C2513" s="22" t="s">
        <v>176</v>
      </c>
      <c r="D2513" s="132" t="s">
        <v>177</v>
      </c>
      <c r="E2513" s="132" t="s">
        <v>39</v>
      </c>
      <c r="F2513" s="132" t="s">
        <v>110</v>
      </c>
      <c r="G2513" s="139" t="s">
        <v>69</v>
      </c>
      <c r="H2513" s="132">
        <v>1</v>
      </c>
      <c r="I2513" s="22">
        <f t="shared" si="57"/>
        <v>0.05</v>
      </c>
      <c r="J2513" s="22">
        <v>43</v>
      </c>
      <c r="K2513" s="22"/>
      <c r="L2513" s="22"/>
      <c r="M2513" s="22"/>
      <c r="N2513" s="22"/>
      <c r="O2513" s="22"/>
      <c r="P2513" s="22"/>
      <c r="Q2513" s="132"/>
      <c r="R2513" s="22"/>
      <c r="S2513" s="22"/>
      <c r="T2513" s="22"/>
      <c r="U2513" s="22">
        <v>70</v>
      </c>
      <c r="V2513" s="22"/>
      <c r="W2513" s="22"/>
      <c r="X2513" s="22"/>
      <c r="Y2513" s="22"/>
      <c r="Z2513" s="22"/>
      <c r="AA2513" s="22"/>
      <c r="AB2513" s="22"/>
      <c r="AC2513" s="47"/>
      <c r="AD2513" s="47"/>
      <c r="AE2513" s="47"/>
      <c r="AF2513" s="47"/>
      <c r="AG2513" s="47"/>
      <c r="AH2513" s="47"/>
      <c r="AI2513" s="47"/>
      <c r="AJ2513" s="47"/>
      <c r="AK2513" s="47"/>
      <c r="AL2513" s="47"/>
      <c r="AM2513" s="47"/>
      <c r="AN2513" s="47"/>
      <c r="AO2513" s="47"/>
      <c r="AP2513" s="47"/>
    </row>
    <row r="2514" spans="1:42" x14ac:dyDescent="0.25">
      <c r="A2514" s="24">
        <v>41613</v>
      </c>
      <c r="B2514" s="22">
        <v>1</v>
      </c>
      <c r="C2514" s="22" t="s">
        <v>176</v>
      </c>
      <c r="D2514" s="22" t="s">
        <v>177</v>
      </c>
      <c r="E2514" s="22" t="s">
        <v>39</v>
      </c>
      <c r="F2514" s="22" t="s">
        <v>110</v>
      </c>
      <c r="G2514" s="25" t="s">
        <v>69</v>
      </c>
      <c r="H2514" s="22">
        <v>1</v>
      </c>
      <c r="I2514" s="22">
        <f t="shared" si="57"/>
        <v>0.05</v>
      </c>
      <c r="J2514" s="22">
        <v>43</v>
      </c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>
        <v>27</v>
      </c>
      <c r="V2514" s="22"/>
      <c r="W2514" s="22"/>
      <c r="X2514" s="22"/>
      <c r="Y2514" s="22"/>
      <c r="Z2514" s="22"/>
      <c r="AA2514" s="22"/>
      <c r="AB2514" s="22"/>
    </row>
    <row r="2515" spans="1:42" x14ac:dyDescent="0.25">
      <c r="A2515" s="24">
        <v>41613</v>
      </c>
      <c r="B2515" s="22">
        <v>1</v>
      </c>
      <c r="C2515" s="22" t="s">
        <v>176</v>
      </c>
      <c r="D2515" s="22" t="s">
        <v>177</v>
      </c>
      <c r="E2515" s="22" t="s">
        <v>39</v>
      </c>
      <c r="F2515" s="22" t="s">
        <v>110</v>
      </c>
      <c r="G2515" s="25" t="s">
        <v>69</v>
      </c>
      <c r="H2515" s="22">
        <v>1</v>
      </c>
      <c r="I2515" s="22">
        <f t="shared" si="57"/>
        <v>0.05</v>
      </c>
      <c r="J2515" s="22">
        <v>43</v>
      </c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>
        <v>25</v>
      </c>
      <c r="V2515" s="22"/>
      <c r="W2515" s="22"/>
      <c r="X2515" s="22"/>
      <c r="Y2515" s="22"/>
      <c r="Z2515" s="22"/>
      <c r="AA2515" s="22"/>
      <c r="AB2515" s="22"/>
    </row>
    <row r="2516" spans="1:42" x14ac:dyDescent="0.25">
      <c r="A2516" s="24">
        <v>41613</v>
      </c>
      <c r="B2516" s="22">
        <v>1</v>
      </c>
      <c r="C2516" s="22" t="s">
        <v>176</v>
      </c>
      <c r="D2516" s="22" t="s">
        <v>177</v>
      </c>
      <c r="E2516" s="22" t="s">
        <v>39</v>
      </c>
      <c r="F2516" s="22" t="s">
        <v>110</v>
      </c>
      <c r="G2516" s="25" t="s">
        <v>69</v>
      </c>
      <c r="H2516" s="22">
        <v>1</v>
      </c>
      <c r="I2516" s="22">
        <f t="shared" si="57"/>
        <v>0.05</v>
      </c>
      <c r="J2516" s="22">
        <v>43</v>
      </c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>
        <v>25</v>
      </c>
      <c r="V2516" s="22"/>
      <c r="W2516" s="22"/>
      <c r="X2516" s="22"/>
      <c r="Y2516" s="22"/>
      <c r="Z2516" s="22"/>
      <c r="AA2516" s="22"/>
      <c r="AB2516" s="22"/>
    </row>
    <row r="2517" spans="1:42" x14ac:dyDescent="0.25">
      <c r="A2517" s="24">
        <v>41613</v>
      </c>
      <c r="B2517" s="22">
        <v>1</v>
      </c>
      <c r="C2517" s="22" t="s">
        <v>176</v>
      </c>
      <c r="D2517" s="22" t="s">
        <v>177</v>
      </c>
      <c r="E2517" s="22" t="s">
        <v>39</v>
      </c>
      <c r="F2517" s="22" t="s">
        <v>110</v>
      </c>
      <c r="G2517" s="25" t="s">
        <v>179</v>
      </c>
      <c r="H2517" s="22">
        <v>1</v>
      </c>
      <c r="I2517" s="22">
        <f t="shared" si="57"/>
        <v>0.05</v>
      </c>
      <c r="J2517" s="22">
        <v>43</v>
      </c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>
        <v>25</v>
      </c>
      <c r="V2517" s="22"/>
      <c r="W2517" s="22"/>
      <c r="X2517" s="22"/>
      <c r="Y2517" s="22"/>
      <c r="Z2517" s="22"/>
      <c r="AA2517" s="22"/>
      <c r="AB2517" s="22"/>
    </row>
    <row r="2518" spans="1:42" x14ac:dyDescent="0.25">
      <c r="A2518" s="24">
        <v>41613</v>
      </c>
      <c r="B2518" s="22">
        <v>1</v>
      </c>
      <c r="C2518" s="22" t="s">
        <v>176</v>
      </c>
      <c r="D2518" s="22" t="s">
        <v>177</v>
      </c>
      <c r="E2518" s="22" t="s">
        <v>39</v>
      </c>
      <c r="F2518" s="22" t="s">
        <v>110</v>
      </c>
      <c r="G2518" s="25" t="s">
        <v>179</v>
      </c>
      <c r="H2518" s="22">
        <v>1</v>
      </c>
      <c r="I2518" s="22">
        <f t="shared" si="57"/>
        <v>0.05</v>
      </c>
      <c r="J2518" s="22">
        <v>43</v>
      </c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>
        <v>50</v>
      </c>
      <c r="V2518" s="22"/>
      <c r="W2518" s="22"/>
      <c r="X2518" s="22"/>
      <c r="Y2518" s="22"/>
      <c r="Z2518" s="22"/>
      <c r="AA2518" s="22"/>
      <c r="AB2518" s="22"/>
    </row>
    <row r="2519" spans="1:42" x14ac:dyDescent="0.25">
      <c r="A2519" s="24">
        <v>41613</v>
      </c>
      <c r="B2519" s="22">
        <v>1</v>
      </c>
      <c r="C2519" s="22" t="s">
        <v>176</v>
      </c>
      <c r="D2519" s="22" t="s">
        <v>177</v>
      </c>
      <c r="E2519" s="22" t="s">
        <v>39</v>
      </c>
      <c r="F2519" s="22" t="s">
        <v>110</v>
      </c>
      <c r="G2519" s="25" t="s">
        <v>179</v>
      </c>
      <c r="H2519" s="22">
        <v>1</v>
      </c>
      <c r="I2519" s="22">
        <f t="shared" si="57"/>
        <v>0.05</v>
      </c>
      <c r="J2519" s="22">
        <v>43</v>
      </c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>
        <v>5</v>
      </c>
      <c r="V2519" s="22"/>
      <c r="W2519" s="22"/>
      <c r="X2519" s="22"/>
      <c r="Y2519" s="22"/>
      <c r="Z2519" s="22"/>
      <c r="AA2519" s="22"/>
      <c r="AB2519" s="22"/>
    </row>
    <row r="2520" spans="1:42" x14ac:dyDescent="0.25">
      <c r="A2520" s="24">
        <v>41613</v>
      </c>
      <c r="B2520" s="22">
        <v>1</v>
      </c>
      <c r="C2520" s="22" t="s">
        <v>176</v>
      </c>
      <c r="D2520" s="22" t="s">
        <v>177</v>
      </c>
      <c r="E2520" s="22" t="s">
        <v>39</v>
      </c>
      <c r="F2520" s="22" t="s">
        <v>110</v>
      </c>
      <c r="G2520" s="25" t="s">
        <v>179</v>
      </c>
      <c r="H2520" s="22">
        <v>1</v>
      </c>
      <c r="I2520" s="22">
        <f t="shared" si="57"/>
        <v>0.05</v>
      </c>
      <c r="J2520" s="22">
        <v>43</v>
      </c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>
        <v>5</v>
      </c>
      <c r="V2520" s="22"/>
      <c r="W2520" s="22"/>
      <c r="X2520" s="22"/>
      <c r="Y2520" s="22"/>
      <c r="Z2520" s="22"/>
      <c r="AA2520" s="22"/>
      <c r="AB2520" s="22"/>
    </row>
    <row r="2521" spans="1:42" x14ac:dyDescent="0.25">
      <c r="A2521" s="24">
        <v>41613</v>
      </c>
      <c r="B2521" s="22">
        <v>1</v>
      </c>
      <c r="C2521" s="22" t="s">
        <v>176</v>
      </c>
      <c r="D2521" s="22" t="s">
        <v>177</v>
      </c>
      <c r="E2521" s="22" t="s">
        <v>39</v>
      </c>
      <c r="F2521" s="22" t="s">
        <v>110</v>
      </c>
      <c r="G2521" s="25" t="s">
        <v>179</v>
      </c>
      <c r="H2521" s="22">
        <v>1</v>
      </c>
      <c r="I2521" s="22">
        <f t="shared" si="57"/>
        <v>0.05</v>
      </c>
      <c r="J2521" s="22">
        <v>43</v>
      </c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>
        <v>10</v>
      </c>
      <c r="V2521" s="22"/>
      <c r="W2521" s="22"/>
      <c r="X2521" s="22"/>
      <c r="Y2521" s="22"/>
      <c r="Z2521" s="22"/>
      <c r="AA2521" s="22"/>
      <c r="AB2521" s="22"/>
    </row>
    <row r="2522" spans="1:42" x14ac:dyDescent="0.25">
      <c r="A2522" s="24">
        <v>41613</v>
      </c>
      <c r="B2522" s="22">
        <v>1</v>
      </c>
      <c r="C2522" s="22" t="s">
        <v>176</v>
      </c>
      <c r="D2522" s="22" t="s">
        <v>177</v>
      </c>
      <c r="E2522" s="22" t="s">
        <v>39</v>
      </c>
      <c r="F2522" s="22" t="s">
        <v>110</v>
      </c>
      <c r="G2522" s="25" t="s">
        <v>179</v>
      </c>
      <c r="H2522" s="22">
        <v>1</v>
      </c>
      <c r="I2522" s="22">
        <f t="shared" si="57"/>
        <v>0.05</v>
      </c>
      <c r="J2522" s="22">
        <v>43</v>
      </c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>
        <v>10</v>
      </c>
      <c r="V2522" s="22"/>
      <c r="W2522" s="22"/>
      <c r="X2522" s="22"/>
      <c r="Y2522" s="22"/>
      <c r="Z2522" s="22"/>
      <c r="AA2522" s="22"/>
      <c r="AB2522" s="22"/>
    </row>
    <row r="2523" spans="1:42" s="33" customFormat="1" x14ac:dyDescent="0.25">
      <c r="A2523" s="24">
        <v>41613</v>
      </c>
      <c r="B2523" s="40">
        <v>1</v>
      </c>
      <c r="C2523" s="22" t="s">
        <v>176</v>
      </c>
      <c r="D2523" s="40" t="s">
        <v>177</v>
      </c>
      <c r="E2523" s="40" t="s">
        <v>39</v>
      </c>
      <c r="F2523" s="40" t="s">
        <v>110</v>
      </c>
      <c r="G2523" s="42" t="s">
        <v>179</v>
      </c>
      <c r="H2523" s="40">
        <v>1</v>
      </c>
      <c r="I2523" s="22">
        <f t="shared" si="57"/>
        <v>0.05</v>
      </c>
      <c r="J2523" s="22">
        <v>43</v>
      </c>
      <c r="K2523" s="22"/>
      <c r="L2523" s="22"/>
      <c r="M2523" s="22"/>
      <c r="N2523" s="22"/>
      <c r="O2523" s="22"/>
      <c r="P2523" s="22"/>
      <c r="Q2523" s="40"/>
      <c r="R2523" s="22"/>
      <c r="S2523" s="22"/>
      <c r="T2523" s="22"/>
      <c r="U2523" s="22">
        <v>10</v>
      </c>
      <c r="V2523" s="22"/>
      <c r="W2523" s="22"/>
      <c r="X2523" s="22"/>
      <c r="Y2523" s="22"/>
      <c r="Z2523" s="22"/>
      <c r="AA2523" s="22"/>
      <c r="AB2523" s="22"/>
      <c r="AC2523" s="6"/>
    </row>
    <row r="2524" spans="1:42" x14ac:dyDescent="0.25">
      <c r="A2524" s="24">
        <v>41613</v>
      </c>
      <c r="B2524" s="132">
        <v>1</v>
      </c>
      <c r="C2524" s="22" t="s">
        <v>176</v>
      </c>
      <c r="D2524" s="132" t="s">
        <v>177</v>
      </c>
      <c r="E2524" s="132" t="s">
        <v>39</v>
      </c>
      <c r="F2524" s="132" t="s">
        <v>110</v>
      </c>
      <c r="G2524" s="139" t="s">
        <v>179</v>
      </c>
      <c r="H2524" s="132">
        <v>1</v>
      </c>
      <c r="I2524" s="22">
        <f t="shared" si="57"/>
        <v>0.05</v>
      </c>
      <c r="J2524" s="22">
        <v>43</v>
      </c>
      <c r="K2524" s="22"/>
      <c r="L2524" s="22"/>
      <c r="M2524" s="22"/>
      <c r="N2524" s="22"/>
      <c r="O2524" s="22"/>
      <c r="P2524" s="22"/>
      <c r="Q2524" s="132"/>
      <c r="R2524" s="22"/>
      <c r="S2524" s="22"/>
      <c r="T2524" s="22"/>
      <c r="U2524" s="22">
        <v>10</v>
      </c>
      <c r="V2524" s="22"/>
      <c r="W2524" s="22"/>
      <c r="X2524" s="22"/>
      <c r="Y2524" s="22"/>
      <c r="Z2524" s="22"/>
      <c r="AA2524" s="22"/>
      <c r="AB2524" s="22"/>
      <c r="AC2524" s="47"/>
      <c r="AD2524" s="47"/>
      <c r="AE2524" s="47"/>
      <c r="AF2524" s="47"/>
      <c r="AG2524" s="47"/>
      <c r="AH2524" s="47"/>
      <c r="AI2524" s="47"/>
      <c r="AJ2524" s="47"/>
      <c r="AK2524" s="47"/>
      <c r="AL2524" s="47"/>
      <c r="AM2524" s="47"/>
      <c r="AN2524" s="47"/>
      <c r="AO2524" s="47"/>
      <c r="AP2524" s="47"/>
    </row>
    <row r="2525" spans="1:42" x14ac:dyDescent="0.25">
      <c r="A2525" s="24">
        <v>41613</v>
      </c>
      <c r="B2525" s="22">
        <v>1</v>
      </c>
      <c r="C2525" s="22" t="s">
        <v>176</v>
      </c>
      <c r="D2525" s="22" t="s">
        <v>177</v>
      </c>
      <c r="E2525" s="22" t="s">
        <v>39</v>
      </c>
      <c r="F2525" s="22" t="s">
        <v>110</v>
      </c>
      <c r="G2525" s="25" t="s">
        <v>179</v>
      </c>
      <c r="H2525" s="22">
        <v>1</v>
      </c>
      <c r="I2525" s="22">
        <f t="shared" si="57"/>
        <v>0.05</v>
      </c>
      <c r="J2525" s="22">
        <v>43</v>
      </c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>
        <v>10</v>
      </c>
      <c r="V2525" s="22"/>
      <c r="W2525" s="22"/>
      <c r="X2525" s="22"/>
      <c r="Y2525" s="22"/>
      <c r="Z2525" s="22"/>
      <c r="AA2525" s="22"/>
      <c r="AB2525" s="22"/>
    </row>
    <row r="2526" spans="1:42" x14ac:dyDescent="0.25">
      <c r="A2526" s="24">
        <v>41613</v>
      </c>
      <c r="B2526" s="22">
        <v>1</v>
      </c>
      <c r="C2526" s="22" t="s">
        <v>176</v>
      </c>
      <c r="D2526" s="22" t="s">
        <v>177</v>
      </c>
      <c r="E2526" s="22" t="s">
        <v>39</v>
      </c>
      <c r="F2526" s="22" t="s">
        <v>110</v>
      </c>
      <c r="G2526" s="25" t="s">
        <v>179</v>
      </c>
      <c r="H2526" s="22">
        <v>1</v>
      </c>
      <c r="I2526" s="22">
        <f t="shared" si="57"/>
        <v>0.05</v>
      </c>
      <c r="J2526" s="22">
        <v>43</v>
      </c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>
        <v>10</v>
      </c>
      <c r="V2526" s="22"/>
      <c r="W2526" s="22"/>
      <c r="X2526" s="22"/>
      <c r="Y2526" s="22"/>
      <c r="Z2526" s="22"/>
      <c r="AA2526" s="22"/>
      <c r="AB2526" s="22"/>
    </row>
    <row r="2527" spans="1:42" x14ac:dyDescent="0.25">
      <c r="A2527" s="24">
        <v>41613</v>
      </c>
      <c r="B2527" s="22">
        <v>1</v>
      </c>
      <c r="C2527" s="22" t="s">
        <v>176</v>
      </c>
      <c r="D2527" s="22" t="s">
        <v>177</v>
      </c>
      <c r="E2527" s="22" t="s">
        <v>39</v>
      </c>
      <c r="F2527" s="22" t="s">
        <v>110</v>
      </c>
      <c r="G2527" s="25" t="s">
        <v>71</v>
      </c>
      <c r="H2527" s="22">
        <v>1</v>
      </c>
      <c r="I2527" s="22">
        <f t="shared" si="57"/>
        <v>0.05</v>
      </c>
      <c r="J2527" s="22">
        <v>43</v>
      </c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>
        <v>15</v>
      </c>
      <c r="V2527" s="22"/>
      <c r="W2527" s="22"/>
      <c r="X2527" s="22"/>
      <c r="Y2527" s="22"/>
      <c r="Z2527" s="22"/>
      <c r="AA2527" s="22"/>
      <c r="AB2527" s="22"/>
    </row>
    <row r="2528" spans="1:42" x14ac:dyDescent="0.25">
      <c r="A2528" s="24">
        <v>41613</v>
      </c>
      <c r="B2528" s="22">
        <v>1</v>
      </c>
      <c r="C2528" s="22" t="s">
        <v>176</v>
      </c>
      <c r="D2528" s="22" t="s">
        <v>177</v>
      </c>
      <c r="E2528" s="22" t="s">
        <v>39</v>
      </c>
      <c r="F2528" s="22" t="s">
        <v>110</v>
      </c>
      <c r="G2528" s="25" t="s">
        <v>71</v>
      </c>
      <c r="H2528" s="22">
        <v>1</v>
      </c>
      <c r="I2528" s="22">
        <f t="shared" si="57"/>
        <v>0.05</v>
      </c>
      <c r="J2528" s="22">
        <v>43</v>
      </c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>
        <v>15</v>
      </c>
      <c r="V2528" s="22"/>
      <c r="W2528" s="22"/>
      <c r="X2528" s="22"/>
      <c r="Y2528" s="22"/>
      <c r="Z2528" s="22"/>
      <c r="AA2528" s="22"/>
      <c r="AB2528" s="22"/>
    </row>
    <row r="2529" spans="1:42" x14ac:dyDescent="0.25">
      <c r="A2529" s="24">
        <v>41613</v>
      </c>
      <c r="B2529" s="22">
        <v>1</v>
      </c>
      <c r="C2529" s="22" t="s">
        <v>176</v>
      </c>
      <c r="D2529" s="22" t="s">
        <v>177</v>
      </c>
      <c r="E2529" s="22" t="s">
        <v>39</v>
      </c>
      <c r="F2529" s="22" t="s">
        <v>110</v>
      </c>
      <c r="G2529" s="25" t="s">
        <v>71</v>
      </c>
      <c r="H2529" s="22">
        <v>1</v>
      </c>
      <c r="I2529" s="22">
        <f t="shared" si="57"/>
        <v>0.05</v>
      </c>
      <c r="J2529" s="22">
        <v>43</v>
      </c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>
        <v>15</v>
      </c>
      <c r="V2529" s="22"/>
      <c r="W2529" s="22"/>
      <c r="X2529" s="22"/>
      <c r="Y2529" s="22"/>
      <c r="Z2529" s="22"/>
      <c r="AA2529" s="22"/>
      <c r="AB2529" s="22"/>
    </row>
    <row r="2530" spans="1:42" x14ac:dyDescent="0.25">
      <c r="A2530" s="24">
        <v>41613</v>
      </c>
      <c r="B2530" s="22">
        <v>1</v>
      </c>
      <c r="C2530" s="22" t="s">
        <v>176</v>
      </c>
      <c r="D2530" s="22" t="s">
        <v>177</v>
      </c>
      <c r="E2530" s="22" t="s">
        <v>39</v>
      </c>
      <c r="F2530" s="22" t="s">
        <v>110</v>
      </c>
      <c r="G2530" s="25" t="s">
        <v>71</v>
      </c>
      <c r="H2530" s="22">
        <v>1</v>
      </c>
      <c r="I2530" s="22">
        <f t="shared" si="57"/>
        <v>0.05</v>
      </c>
      <c r="J2530" s="22">
        <v>43</v>
      </c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>
        <v>15</v>
      </c>
      <c r="V2530" s="22"/>
      <c r="W2530" s="22"/>
      <c r="X2530" s="22"/>
      <c r="Y2530" s="22"/>
      <c r="Z2530" s="22"/>
      <c r="AA2530" s="22"/>
      <c r="AB2530" s="22"/>
    </row>
    <row r="2531" spans="1:42" x14ac:dyDescent="0.25">
      <c r="A2531" s="24">
        <v>41613</v>
      </c>
      <c r="B2531" s="22">
        <v>1</v>
      </c>
      <c r="C2531" s="22" t="s">
        <v>176</v>
      </c>
      <c r="D2531" s="22" t="s">
        <v>177</v>
      </c>
      <c r="E2531" s="22" t="s">
        <v>39</v>
      </c>
      <c r="F2531" s="22" t="s">
        <v>110</v>
      </c>
      <c r="G2531" s="25" t="s">
        <v>71</v>
      </c>
      <c r="H2531" s="22">
        <v>1</v>
      </c>
      <c r="I2531" s="22">
        <f t="shared" si="57"/>
        <v>0.05</v>
      </c>
      <c r="J2531" s="22">
        <v>43</v>
      </c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>
        <v>20</v>
      </c>
      <c r="V2531" s="22"/>
      <c r="W2531" s="22"/>
      <c r="X2531" s="22"/>
      <c r="Y2531" s="22"/>
      <c r="Z2531" s="22"/>
      <c r="AA2531" s="22"/>
      <c r="AB2531" s="22"/>
      <c r="AC2531" s="45"/>
    </row>
    <row r="2532" spans="1:42" x14ac:dyDescent="0.25">
      <c r="A2532" s="24">
        <v>41613</v>
      </c>
      <c r="B2532" s="22">
        <v>1</v>
      </c>
      <c r="C2532" s="22" t="s">
        <v>176</v>
      </c>
      <c r="D2532" s="22" t="s">
        <v>177</v>
      </c>
      <c r="E2532" s="22" t="s">
        <v>39</v>
      </c>
      <c r="F2532" s="22" t="s">
        <v>110</v>
      </c>
      <c r="G2532" s="25" t="s">
        <v>71</v>
      </c>
      <c r="H2532" s="22">
        <v>1</v>
      </c>
      <c r="I2532" s="22">
        <f t="shared" si="57"/>
        <v>0.05</v>
      </c>
      <c r="J2532" s="22">
        <v>43</v>
      </c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>
        <v>20</v>
      </c>
      <c r="V2532" s="22"/>
      <c r="W2532" s="22"/>
      <c r="X2532" s="22"/>
      <c r="Y2532" s="22"/>
      <c r="Z2532" s="22"/>
      <c r="AA2532" s="22"/>
      <c r="AB2532" s="22"/>
    </row>
    <row r="2533" spans="1:42" x14ac:dyDescent="0.25">
      <c r="A2533" s="24">
        <v>41613</v>
      </c>
      <c r="B2533" s="22">
        <v>1</v>
      </c>
      <c r="C2533" s="22" t="s">
        <v>176</v>
      </c>
      <c r="D2533" s="22" t="s">
        <v>177</v>
      </c>
      <c r="E2533" s="22" t="s">
        <v>39</v>
      </c>
      <c r="F2533" s="22" t="s">
        <v>110</v>
      </c>
      <c r="G2533" s="25" t="s">
        <v>71</v>
      </c>
      <c r="H2533" s="22">
        <v>1</v>
      </c>
      <c r="I2533" s="22">
        <f t="shared" si="57"/>
        <v>0.05</v>
      </c>
      <c r="J2533" s="22">
        <v>43</v>
      </c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>
        <v>20</v>
      </c>
      <c r="V2533" s="22"/>
      <c r="W2533" s="22"/>
      <c r="X2533" s="22"/>
      <c r="Y2533" s="22"/>
      <c r="Z2533" s="22"/>
      <c r="AA2533" s="22"/>
      <c r="AB2533" s="22"/>
    </row>
    <row r="2534" spans="1:42" x14ac:dyDescent="0.25">
      <c r="A2534" s="24">
        <v>41613</v>
      </c>
      <c r="B2534" s="22">
        <v>1</v>
      </c>
      <c r="C2534" s="22" t="s">
        <v>176</v>
      </c>
      <c r="D2534" s="22" t="s">
        <v>177</v>
      </c>
      <c r="E2534" s="22" t="s">
        <v>39</v>
      </c>
      <c r="F2534" s="22" t="s">
        <v>110</v>
      </c>
      <c r="G2534" s="25" t="s">
        <v>71</v>
      </c>
      <c r="H2534" s="22">
        <v>1</v>
      </c>
      <c r="I2534" s="22">
        <f t="shared" si="57"/>
        <v>0.05</v>
      </c>
      <c r="J2534" s="22">
        <v>43</v>
      </c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>
        <v>20</v>
      </c>
      <c r="V2534" s="22"/>
      <c r="W2534" s="22"/>
      <c r="X2534" s="22"/>
      <c r="Y2534" s="22"/>
      <c r="Z2534" s="22"/>
      <c r="AA2534" s="22"/>
      <c r="AB2534" s="22"/>
    </row>
    <row r="2535" spans="1:42" x14ac:dyDescent="0.25">
      <c r="A2535" s="24">
        <v>41613</v>
      </c>
      <c r="B2535" s="132">
        <v>1</v>
      </c>
      <c r="C2535" s="22" t="s">
        <v>176</v>
      </c>
      <c r="D2535" s="132" t="s">
        <v>177</v>
      </c>
      <c r="E2535" s="132" t="s">
        <v>39</v>
      </c>
      <c r="F2535" s="132" t="s">
        <v>110</v>
      </c>
      <c r="G2535" s="139" t="s">
        <v>71</v>
      </c>
      <c r="H2535" s="132">
        <v>1</v>
      </c>
      <c r="I2535" s="22">
        <f t="shared" si="57"/>
        <v>0.05</v>
      </c>
      <c r="J2535" s="22">
        <v>43</v>
      </c>
      <c r="K2535" s="22"/>
      <c r="L2535" s="22"/>
      <c r="M2535" s="22"/>
      <c r="N2535" s="22"/>
      <c r="O2535" s="22"/>
      <c r="P2535" s="22"/>
      <c r="Q2535" s="132"/>
      <c r="R2535" s="22"/>
      <c r="S2535" s="22"/>
      <c r="T2535" s="22"/>
      <c r="U2535" s="22">
        <v>20</v>
      </c>
      <c r="V2535" s="22"/>
      <c r="W2535" s="22"/>
      <c r="X2535" s="22"/>
      <c r="Y2535" s="22"/>
      <c r="Z2535" s="22"/>
      <c r="AA2535" s="22"/>
      <c r="AB2535" s="22"/>
      <c r="AC2535" s="47"/>
      <c r="AD2535" s="47"/>
      <c r="AE2535" s="47"/>
      <c r="AF2535" s="47"/>
      <c r="AG2535" s="47"/>
      <c r="AH2535" s="47"/>
      <c r="AI2535" s="47"/>
      <c r="AJ2535" s="47"/>
      <c r="AK2535" s="47"/>
      <c r="AL2535" s="47"/>
      <c r="AM2535" s="47"/>
      <c r="AN2535" s="47"/>
      <c r="AO2535" s="47"/>
      <c r="AP2535" s="47"/>
    </row>
    <row r="2536" spans="1:42" x14ac:dyDescent="0.25">
      <c r="A2536" s="24">
        <v>41613</v>
      </c>
      <c r="B2536" s="22">
        <v>1</v>
      </c>
      <c r="C2536" s="22" t="s">
        <v>176</v>
      </c>
      <c r="D2536" s="22" t="s">
        <v>177</v>
      </c>
      <c r="E2536" s="22" t="s">
        <v>39</v>
      </c>
      <c r="F2536" s="22" t="s">
        <v>110</v>
      </c>
      <c r="G2536" s="25" t="s">
        <v>71</v>
      </c>
      <c r="H2536" s="22">
        <v>1</v>
      </c>
      <c r="I2536" s="22">
        <f t="shared" si="57"/>
        <v>0.05</v>
      </c>
      <c r="J2536" s="22">
        <v>43</v>
      </c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>
        <v>20</v>
      </c>
      <c r="V2536" s="22"/>
      <c r="W2536" s="22"/>
      <c r="X2536" s="22"/>
      <c r="Y2536" s="22"/>
      <c r="Z2536" s="22"/>
      <c r="AA2536" s="22"/>
      <c r="AB2536" s="22"/>
    </row>
    <row r="2537" spans="1:42" x14ac:dyDescent="0.25">
      <c r="A2537" s="24">
        <v>41613</v>
      </c>
      <c r="B2537" s="22">
        <v>1</v>
      </c>
      <c r="C2537" s="22" t="s">
        <v>176</v>
      </c>
      <c r="D2537" s="22" t="s">
        <v>177</v>
      </c>
      <c r="E2537" s="22" t="s">
        <v>39</v>
      </c>
      <c r="F2537" s="22" t="s">
        <v>110</v>
      </c>
      <c r="G2537" s="25" t="s">
        <v>71</v>
      </c>
      <c r="H2537" s="22">
        <v>1</v>
      </c>
      <c r="I2537" s="22">
        <f t="shared" si="57"/>
        <v>0.05</v>
      </c>
      <c r="J2537" s="22">
        <v>43</v>
      </c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>
        <v>20</v>
      </c>
      <c r="V2537" s="22"/>
      <c r="W2537" s="22"/>
      <c r="X2537" s="22"/>
      <c r="Y2537" s="22"/>
      <c r="Z2537" s="22"/>
      <c r="AA2537" s="22"/>
      <c r="AB2537" s="22"/>
    </row>
    <row r="2538" spans="1:42" x14ac:dyDescent="0.25">
      <c r="A2538" s="24">
        <v>41613</v>
      </c>
      <c r="B2538" s="22">
        <v>1</v>
      </c>
      <c r="C2538" s="22" t="s">
        <v>176</v>
      </c>
      <c r="D2538" s="22" t="s">
        <v>177</v>
      </c>
      <c r="E2538" s="22" t="s">
        <v>39</v>
      </c>
      <c r="F2538" s="22" t="s">
        <v>110</v>
      </c>
      <c r="G2538" s="25" t="s">
        <v>71</v>
      </c>
      <c r="H2538" s="22">
        <v>1</v>
      </c>
      <c r="I2538" s="22">
        <f t="shared" si="57"/>
        <v>0.05</v>
      </c>
      <c r="J2538" s="22">
        <v>43</v>
      </c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>
        <v>20</v>
      </c>
      <c r="V2538" s="22"/>
      <c r="W2538" s="22"/>
      <c r="X2538" s="22"/>
      <c r="Y2538" s="22"/>
      <c r="Z2538" s="22"/>
      <c r="AA2538" s="22"/>
      <c r="AB2538" s="22"/>
    </row>
    <row r="2539" spans="1:42" x14ac:dyDescent="0.25">
      <c r="A2539" s="24">
        <v>41613</v>
      </c>
      <c r="B2539" s="22">
        <v>1</v>
      </c>
      <c r="C2539" s="22" t="s">
        <v>176</v>
      </c>
      <c r="D2539" s="22" t="s">
        <v>177</v>
      </c>
      <c r="E2539" s="22" t="s">
        <v>39</v>
      </c>
      <c r="F2539" s="22" t="s">
        <v>110</v>
      </c>
      <c r="G2539" s="25" t="s">
        <v>71</v>
      </c>
      <c r="H2539" s="22">
        <v>1</v>
      </c>
      <c r="I2539" s="22">
        <f t="shared" si="57"/>
        <v>0.05</v>
      </c>
      <c r="J2539" s="22">
        <v>43</v>
      </c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>
        <v>20</v>
      </c>
      <c r="V2539" s="22"/>
      <c r="W2539" s="22"/>
      <c r="X2539" s="22"/>
      <c r="Y2539" s="22"/>
      <c r="Z2539" s="22"/>
      <c r="AA2539" s="22"/>
      <c r="AB2539" s="22"/>
    </row>
    <row r="2540" spans="1:42" x14ac:dyDescent="0.25">
      <c r="A2540" s="24">
        <v>41613</v>
      </c>
      <c r="B2540" s="22">
        <v>1</v>
      </c>
      <c r="C2540" s="22" t="s">
        <v>176</v>
      </c>
      <c r="D2540" s="22" t="s">
        <v>177</v>
      </c>
      <c r="E2540" s="22" t="s">
        <v>39</v>
      </c>
      <c r="F2540" s="22" t="s">
        <v>110</v>
      </c>
      <c r="G2540" s="25" t="s">
        <v>71</v>
      </c>
      <c r="H2540" s="22">
        <v>1</v>
      </c>
      <c r="I2540" s="22">
        <f t="shared" si="57"/>
        <v>0.05</v>
      </c>
      <c r="J2540" s="22">
        <v>43</v>
      </c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>
        <v>20</v>
      </c>
      <c r="V2540" s="22"/>
      <c r="W2540" s="22"/>
      <c r="X2540" s="22"/>
      <c r="Y2540" s="22"/>
      <c r="Z2540" s="22"/>
      <c r="AA2540" s="22"/>
      <c r="AB2540" s="22"/>
    </row>
    <row r="2541" spans="1:42" x14ac:dyDescent="0.25">
      <c r="A2541" s="24">
        <v>41613</v>
      </c>
      <c r="B2541" s="22">
        <v>1</v>
      </c>
      <c r="C2541" s="22" t="s">
        <v>176</v>
      </c>
      <c r="D2541" s="22" t="s">
        <v>177</v>
      </c>
      <c r="E2541" s="22" t="s">
        <v>39</v>
      </c>
      <c r="F2541" s="22" t="s">
        <v>110</v>
      </c>
      <c r="G2541" s="25" t="s">
        <v>71</v>
      </c>
      <c r="H2541" s="22">
        <v>1</v>
      </c>
      <c r="I2541" s="22">
        <f t="shared" si="57"/>
        <v>0.05</v>
      </c>
      <c r="J2541" s="22">
        <v>43</v>
      </c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>
        <v>20</v>
      </c>
      <c r="V2541" s="22"/>
      <c r="W2541" s="22"/>
      <c r="X2541" s="22"/>
      <c r="Y2541" s="22"/>
      <c r="Z2541" s="22"/>
      <c r="AA2541" s="22"/>
      <c r="AB2541" s="22"/>
    </row>
    <row r="2542" spans="1:42" x14ac:dyDescent="0.25">
      <c r="A2542" s="24">
        <v>41613</v>
      </c>
      <c r="B2542" s="22">
        <v>1</v>
      </c>
      <c r="C2542" s="22" t="s">
        <v>176</v>
      </c>
      <c r="D2542" s="22" t="s">
        <v>177</v>
      </c>
      <c r="E2542" s="22" t="s">
        <v>39</v>
      </c>
      <c r="F2542" s="22" t="s">
        <v>110</v>
      </c>
      <c r="G2542" s="25" t="s">
        <v>71</v>
      </c>
      <c r="H2542" s="22">
        <v>1</v>
      </c>
      <c r="I2542" s="22">
        <f t="shared" si="57"/>
        <v>0.05</v>
      </c>
      <c r="J2542" s="22">
        <v>43</v>
      </c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2">
        <v>25</v>
      </c>
      <c r="V2542" s="22"/>
      <c r="W2542" s="22"/>
      <c r="X2542" s="22"/>
      <c r="Y2542" s="22"/>
      <c r="Z2542" s="22"/>
      <c r="AA2542" s="22"/>
      <c r="AB2542" s="22"/>
    </row>
    <row r="2543" spans="1:42" x14ac:dyDescent="0.25">
      <c r="A2543" s="24">
        <v>41613</v>
      </c>
      <c r="B2543" s="22">
        <v>1</v>
      </c>
      <c r="C2543" s="22" t="s">
        <v>176</v>
      </c>
      <c r="D2543" s="22" t="s">
        <v>177</v>
      </c>
      <c r="E2543" s="22" t="s">
        <v>39</v>
      </c>
      <c r="F2543" s="22" t="s">
        <v>110</v>
      </c>
      <c r="G2543" s="25" t="s">
        <v>71</v>
      </c>
      <c r="H2543" s="22">
        <v>1</v>
      </c>
      <c r="I2543" s="22">
        <f t="shared" si="57"/>
        <v>0.05</v>
      </c>
      <c r="J2543" s="22">
        <v>43</v>
      </c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>
        <v>25</v>
      </c>
      <c r="V2543" s="22"/>
      <c r="W2543" s="22"/>
      <c r="X2543" s="22"/>
      <c r="Y2543" s="22"/>
      <c r="Z2543" s="22"/>
      <c r="AA2543" s="22"/>
      <c r="AB2543" s="22"/>
    </row>
    <row r="2544" spans="1:42" x14ac:dyDescent="0.25">
      <c r="A2544" s="24">
        <v>41613</v>
      </c>
      <c r="B2544" s="22">
        <v>1</v>
      </c>
      <c r="C2544" s="22" t="s">
        <v>176</v>
      </c>
      <c r="D2544" s="22" t="s">
        <v>177</v>
      </c>
      <c r="E2544" s="22" t="s">
        <v>39</v>
      </c>
      <c r="F2544" s="22" t="s">
        <v>110</v>
      </c>
      <c r="G2544" s="25" t="s">
        <v>71</v>
      </c>
      <c r="H2544" s="22">
        <v>1</v>
      </c>
      <c r="I2544" s="22">
        <f t="shared" si="57"/>
        <v>0.05</v>
      </c>
      <c r="J2544" s="22">
        <v>43</v>
      </c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>
        <v>25</v>
      </c>
      <c r="V2544" s="22"/>
      <c r="W2544" s="22"/>
      <c r="X2544" s="22"/>
      <c r="Y2544" s="22"/>
      <c r="Z2544" s="22"/>
      <c r="AA2544" s="22"/>
      <c r="AB2544" s="22"/>
      <c r="AC2544" s="47"/>
    </row>
    <row r="2545" spans="1:28" x14ac:dyDescent="0.25">
      <c r="A2545" s="24">
        <v>41613</v>
      </c>
      <c r="B2545" s="22">
        <v>1</v>
      </c>
      <c r="C2545" s="22" t="s">
        <v>176</v>
      </c>
      <c r="D2545" s="22" t="s">
        <v>177</v>
      </c>
      <c r="E2545" s="22" t="s">
        <v>39</v>
      </c>
      <c r="F2545" s="22" t="s">
        <v>110</v>
      </c>
      <c r="G2545" s="25" t="s">
        <v>71</v>
      </c>
      <c r="H2545" s="22">
        <v>1</v>
      </c>
      <c r="I2545" s="22">
        <f t="shared" si="57"/>
        <v>0.05</v>
      </c>
      <c r="J2545" s="22">
        <v>43</v>
      </c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>
        <v>25</v>
      </c>
      <c r="V2545" s="22"/>
      <c r="W2545" s="22"/>
      <c r="X2545" s="22"/>
      <c r="Y2545" s="22"/>
      <c r="Z2545" s="22"/>
      <c r="AA2545" s="22"/>
      <c r="AB2545" s="22"/>
    </row>
    <row r="2546" spans="1:28" x14ac:dyDescent="0.25">
      <c r="A2546" s="24">
        <v>41613</v>
      </c>
      <c r="B2546" s="22">
        <v>1</v>
      </c>
      <c r="C2546" s="22" t="s">
        <v>176</v>
      </c>
      <c r="D2546" s="22" t="s">
        <v>177</v>
      </c>
      <c r="E2546" s="22" t="s">
        <v>39</v>
      </c>
      <c r="F2546" s="22" t="s">
        <v>110</v>
      </c>
      <c r="G2546" s="25" t="s">
        <v>71</v>
      </c>
      <c r="H2546" s="22">
        <v>1</v>
      </c>
      <c r="I2546" s="22">
        <f t="shared" si="57"/>
        <v>0.05</v>
      </c>
      <c r="J2546" s="22">
        <v>43</v>
      </c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>
        <v>25</v>
      </c>
      <c r="V2546" s="22"/>
      <c r="W2546" s="22"/>
      <c r="X2546" s="22"/>
      <c r="Y2546" s="22"/>
      <c r="Z2546" s="22"/>
      <c r="AA2546" s="22"/>
      <c r="AB2546" s="22"/>
    </row>
    <row r="2547" spans="1:28" x14ac:dyDescent="0.25">
      <c r="A2547" s="24">
        <v>41613</v>
      </c>
      <c r="B2547" s="22">
        <v>1</v>
      </c>
      <c r="C2547" s="22" t="s">
        <v>176</v>
      </c>
      <c r="D2547" s="22" t="s">
        <v>177</v>
      </c>
      <c r="E2547" s="22" t="s">
        <v>39</v>
      </c>
      <c r="F2547" s="22" t="s">
        <v>110</v>
      </c>
      <c r="G2547" s="25" t="s">
        <v>71</v>
      </c>
      <c r="H2547" s="22">
        <v>1</v>
      </c>
      <c r="I2547" s="22">
        <f t="shared" si="57"/>
        <v>0.05</v>
      </c>
      <c r="J2547" s="22">
        <v>43</v>
      </c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2">
        <v>25</v>
      </c>
      <c r="V2547" s="22"/>
      <c r="W2547" s="22"/>
      <c r="X2547" s="22"/>
      <c r="Y2547" s="22"/>
      <c r="Z2547" s="22"/>
      <c r="AA2547" s="22"/>
      <c r="AB2547" s="22"/>
    </row>
    <row r="2548" spans="1:28" x14ac:dyDescent="0.25">
      <c r="A2548" s="24">
        <v>41613</v>
      </c>
      <c r="B2548" s="22">
        <v>1</v>
      </c>
      <c r="C2548" s="22" t="s">
        <v>176</v>
      </c>
      <c r="D2548" s="22" t="s">
        <v>177</v>
      </c>
      <c r="E2548" s="22" t="s">
        <v>39</v>
      </c>
      <c r="F2548" s="22" t="s">
        <v>110</v>
      </c>
      <c r="G2548" s="25" t="s">
        <v>71</v>
      </c>
      <c r="H2548" s="22">
        <v>1</v>
      </c>
      <c r="I2548" s="22">
        <f t="shared" si="57"/>
        <v>0.05</v>
      </c>
      <c r="J2548" s="22">
        <v>43</v>
      </c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>
        <v>25</v>
      </c>
      <c r="V2548" s="22"/>
      <c r="W2548" s="22"/>
      <c r="X2548" s="22"/>
      <c r="Y2548" s="22"/>
      <c r="Z2548" s="22"/>
      <c r="AA2548" s="22"/>
      <c r="AB2548" s="22"/>
    </row>
    <row r="2549" spans="1:28" x14ac:dyDescent="0.25">
      <c r="A2549" s="24">
        <v>41613</v>
      </c>
      <c r="B2549" s="22">
        <v>1</v>
      </c>
      <c r="C2549" s="22" t="s">
        <v>176</v>
      </c>
      <c r="D2549" s="22" t="s">
        <v>177</v>
      </c>
      <c r="E2549" s="22" t="s">
        <v>39</v>
      </c>
      <c r="F2549" s="22" t="s">
        <v>110</v>
      </c>
      <c r="G2549" s="25" t="s">
        <v>71</v>
      </c>
      <c r="H2549" s="22">
        <v>1</v>
      </c>
      <c r="I2549" s="22">
        <f t="shared" si="57"/>
        <v>0.05</v>
      </c>
      <c r="J2549" s="22">
        <v>43</v>
      </c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2">
        <v>30</v>
      </c>
      <c r="V2549" s="22"/>
      <c r="W2549" s="22"/>
      <c r="X2549" s="22"/>
      <c r="Y2549" s="22"/>
      <c r="Z2549" s="22"/>
      <c r="AA2549" s="22"/>
      <c r="AB2549" s="22"/>
    </row>
    <row r="2550" spans="1:28" x14ac:dyDescent="0.25">
      <c r="A2550" s="24">
        <v>41613</v>
      </c>
      <c r="B2550" s="22">
        <v>1</v>
      </c>
      <c r="C2550" s="22" t="s">
        <v>176</v>
      </c>
      <c r="D2550" s="22" t="s">
        <v>177</v>
      </c>
      <c r="E2550" s="22" t="s">
        <v>39</v>
      </c>
      <c r="F2550" s="22" t="s">
        <v>110</v>
      </c>
      <c r="G2550" s="25" t="s">
        <v>71</v>
      </c>
      <c r="H2550" s="22">
        <v>1</v>
      </c>
      <c r="I2550" s="22">
        <f t="shared" si="57"/>
        <v>0.05</v>
      </c>
      <c r="J2550" s="22">
        <v>43</v>
      </c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>
        <v>30</v>
      </c>
      <c r="V2550" s="22"/>
      <c r="W2550" s="22"/>
      <c r="X2550" s="22"/>
      <c r="Y2550" s="22"/>
      <c r="Z2550" s="22"/>
      <c r="AA2550" s="22"/>
      <c r="AB2550" s="22"/>
    </row>
    <row r="2551" spans="1:28" x14ac:dyDescent="0.25">
      <c r="A2551" s="24">
        <v>41613</v>
      </c>
      <c r="B2551" s="22">
        <v>1</v>
      </c>
      <c r="C2551" s="22" t="s">
        <v>176</v>
      </c>
      <c r="D2551" s="22" t="s">
        <v>177</v>
      </c>
      <c r="E2551" s="22" t="s">
        <v>39</v>
      </c>
      <c r="F2551" s="22" t="s">
        <v>110</v>
      </c>
      <c r="G2551" s="25" t="s">
        <v>71</v>
      </c>
      <c r="H2551" s="22">
        <v>1</v>
      </c>
      <c r="I2551" s="22">
        <f t="shared" si="57"/>
        <v>0.05</v>
      </c>
      <c r="J2551" s="22">
        <v>43</v>
      </c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>
        <v>30</v>
      </c>
      <c r="V2551" s="22"/>
      <c r="W2551" s="22"/>
      <c r="X2551" s="22"/>
      <c r="Y2551" s="22"/>
      <c r="Z2551" s="22"/>
      <c r="AA2551" s="22"/>
      <c r="AB2551" s="22"/>
    </row>
    <row r="2552" spans="1:28" x14ac:dyDescent="0.25">
      <c r="A2552" s="24">
        <v>41613</v>
      </c>
      <c r="B2552" s="22">
        <v>1</v>
      </c>
      <c r="C2552" s="22" t="s">
        <v>176</v>
      </c>
      <c r="D2552" s="22" t="s">
        <v>177</v>
      </c>
      <c r="E2552" s="22" t="s">
        <v>39</v>
      </c>
      <c r="F2552" s="22" t="s">
        <v>110</v>
      </c>
      <c r="G2552" s="25" t="s">
        <v>71</v>
      </c>
      <c r="H2552" s="22">
        <v>1</v>
      </c>
      <c r="I2552" s="22">
        <f t="shared" si="57"/>
        <v>0.05</v>
      </c>
      <c r="J2552" s="22">
        <v>43</v>
      </c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>
        <v>30</v>
      </c>
      <c r="V2552" s="22"/>
      <c r="W2552" s="22"/>
      <c r="X2552" s="22"/>
      <c r="Y2552" s="22"/>
      <c r="Z2552" s="22"/>
      <c r="AA2552" s="22"/>
      <c r="AB2552" s="22"/>
    </row>
    <row r="2553" spans="1:28" x14ac:dyDescent="0.25">
      <c r="A2553" s="24">
        <v>41613</v>
      </c>
      <c r="B2553" s="22">
        <v>1</v>
      </c>
      <c r="C2553" s="22" t="s">
        <v>176</v>
      </c>
      <c r="D2553" s="22" t="s">
        <v>177</v>
      </c>
      <c r="E2553" s="22" t="s">
        <v>39</v>
      </c>
      <c r="F2553" s="22" t="s">
        <v>110</v>
      </c>
      <c r="G2553" s="25" t="s">
        <v>71</v>
      </c>
      <c r="H2553" s="22">
        <v>1</v>
      </c>
      <c r="I2553" s="22">
        <f t="shared" si="57"/>
        <v>0.05</v>
      </c>
      <c r="J2553" s="22">
        <v>43</v>
      </c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>
        <v>30</v>
      </c>
      <c r="V2553" s="22"/>
      <c r="W2553" s="22"/>
      <c r="X2553" s="22"/>
      <c r="Y2553" s="22"/>
      <c r="Z2553" s="22"/>
      <c r="AA2553" s="22"/>
      <c r="AB2553" s="22"/>
    </row>
    <row r="2554" spans="1:28" x14ac:dyDescent="0.25">
      <c r="A2554" s="24">
        <v>41613</v>
      </c>
      <c r="B2554" s="22">
        <v>1</v>
      </c>
      <c r="C2554" s="22" t="s">
        <v>176</v>
      </c>
      <c r="D2554" s="22" t="s">
        <v>177</v>
      </c>
      <c r="E2554" s="22" t="s">
        <v>39</v>
      </c>
      <c r="F2554" s="22" t="s">
        <v>110</v>
      </c>
      <c r="G2554" s="25" t="s">
        <v>71</v>
      </c>
      <c r="H2554" s="22">
        <v>1</v>
      </c>
      <c r="I2554" s="22">
        <f t="shared" si="57"/>
        <v>0.05</v>
      </c>
      <c r="J2554" s="22">
        <v>43</v>
      </c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>
        <v>30</v>
      </c>
      <c r="V2554" s="22"/>
      <c r="W2554" s="22"/>
      <c r="X2554" s="22"/>
      <c r="Y2554" s="22"/>
      <c r="Z2554" s="22"/>
      <c r="AA2554" s="22"/>
      <c r="AB2554" s="22"/>
    </row>
    <row r="2555" spans="1:28" x14ac:dyDescent="0.25">
      <c r="A2555" s="24">
        <v>41613</v>
      </c>
      <c r="B2555" s="22">
        <v>1</v>
      </c>
      <c r="C2555" s="22" t="s">
        <v>176</v>
      </c>
      <c r="D2555" s="22" t="s">
        <v>177</v>
      </c>
      <c r="E2555" s="22" t="s">
        <v>39</v>
      </c>
      <c r="F2555" s="22" t="s">
        <v>110</v>
      </c>
      <c r="G2555" s="25" t="s">
        <v>71</v>
      </c>
      <c r="H2555" s="22">
        <v>1</v>
      </c>
      <c r="I2555" s="22">
        <f t="shared" si="57"/>
        <v>0.05</v>
      </c>
      <c r="J2555" s="22">
        <v>43</v>
      </c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>
        <v>30</v>
      </c>
      <c r="V2555" s="22"/>
      <c r="W2555" s="22"/>
      <c r="X2555" s="22"/>
      <c r="Y2555" s="22"/>
      <c r="Z2555" s="22"/>
      <c r="AA2555" s="22"/>
      <c r="AB2555" s="22"/>
    </row>
    <row r="2556" spans="1:28" x14ac:dyDescent="0.25">
      <c r="A2556" s="24">
        <v>41613</v>
      </c>
      <c r="B2556" s="22">
        <v>1</v>
      </c>
      <c r="C2556" s="22" t="s">
        <v>176</v>
      </c>
      <c r="D2556" s="22" t="s">
        <v>177</v>
      </c>
      <c r="E2556" s="22" t="s">
        <v>39</v>
      </c>
      <c r="F2556" s="22" t="s">
        <v>110</v>
      </c>
      <c r="G2556" s="25" t="s">
        <v>71</v>
      </c>
      <c r="H2556" s="22">
        <v>1</v>
      </c>
      <c r="I2556" s="22">
        <f t="shared" si="57"/>
        <v>0.05</v>
      </c>
      <c r="J2556" s="22">
        <v>43</v>
      </c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>
        <v>35</v>
      </c>
      <c r="V2556" s="22"/>
      <c r="W2556" s="22"/>
      <c r="X2556" s="22"/>
      <c r="Y2556" s="22"/>
      <c r="Z2556" s="22"/>
      <c r="AA2556" s="22"/>
      <c r="AB2556" s="22"/>
    </row>
    <row r="2557" spans="1:28" x14ac:dyDescent="0.25">
      <c r="A2557" s="24">
        <v>41613</v>
      </c>
      <c r="B2557" s="22">
        <v>1</v>
      </c>
      <c r="C2557" s="22" t="s">
        <v>176</v>
      </c>
      <c r="D2557" s="22" t="s">
        <v>177</v>
      </c>
      <c r="E2557" s="22" t="s">
        <v>39</v>
      </c>
      <c r="F2557" s="22" t="s">
        <v>110</v>
      </c>
      <c r="G2557" s="25" t="s">
        <v>71</v>
      </c>
      <c r="H2557" s="22">
        <v>1</v>
      </c>
      <c r="I2557" s="22">
        <f t="shared" si="57"/>
        <v>0.05</v>
      </c>
      <c r="J2557" s="22">
        <v>43</v>
      </c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>
        <v>35</v>
      </c>
      <c r="V2557" s="22"/>
      <c r="W2557" s="22"/>
      <c r="X2557" s="22"/>
      <c r="Y2557" s="22"/>
      <c r="Z2557" s="22"/>
      <c r="AA2557" s="22"/>
      <c r="AB2557" s="22"/>
    </row>
    <row r="2558" spans="1:28" x14ac:dyDescent="0.25">
      <c r="A2558" s="24">
        <v>41613</v>
      </c>
      <c r="B2558" s="22">
        <v>1</v>
      </c>
      <c r="C2558" s="22" t="s">
        <v>176</v>
      </c>
      <c r="D2558" s="22" t="s">
        <v>177</v>
      </c>
      <c r="E2558" s="22" t="s">
        <v>39</v>
      </c>
      <c r="F2558" s="22" t="s">
        <v>110</v>
      </c>
      <c r="G2558" s="25" t="s">
        <v>71</v>
      </c>
      <c r="H2558" s="22">
        <v>1</v>
      </c>
      <c r="I2558" s="22">
        <f t="shared" si="57"/>
        <v>0.05</v>
      </c>
      <c r="J2558" s="22">
        <v>43</v>
      </c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>
        <v>40</v>
      </c>
      <c r="V2558" s="22"/>
      <c r="W2558" s="22"/>
      <c r="X2558" s="22"/>
      <c r="Y2558" s="22"/>
      <c r="Z2558" s="22"/>
      <c r="AA2558" s="22"/>
      <c r="AB2558" s="22"/>
    </row>
    <row r="2559" spans="1:28" x14ac:dyDescent="0.25">
      <c r="A2559" s="24">
        <v>41613</v>
      </c>
      <c r="B2559" s="22">
        <v>1</v>
      </c>
      <c r="C2559" s="22" t="s">
        <v>176</v>
      </c>
      <c r="D2559" s="22" t="s">
        <v>177</v>
      </c>
      <c r="E2559" s="22" t="s">
        <v>39</v>
      </c>
      <c r="F2559" s="22" t="s">
        <v>110</v>
      </c>
      <c r="G2559" s="25" t="s">
        <v>71</v>
      </c>
      <c r="H2559" s="22">
        <v>1</v>
      </c>
      <c r="I2559" s="22">
        <f t="shared" si="57"/>
        <v>0.05</v>
      </c>
      <c r="J2559" s="22">
        <v>43</v>
      </c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>
        <v>55</v>
      </c>
      <c r="V2559" s="22"/>
      <c r="W2559" s="22"/>
      <c r="X2559" s="22"/>
      <c r="Y2559" s="22"/>
      <c r="Z2559" s="22"/>
      <c r="AA2559" s="22"/>
      <c r="AB2559" s="22"/>
    </row>
    <row r="2560" spans="1:28" x14ac:dyDescent="0.25">
      <c r="A2560" s="24">
        <v>41613</v>
      </c>
      <c r="B2560" s="22">
        <v>1</v>
      </c>
      <c r="C2560" s="22" t="s">
        <v>176</v>
      </c>
      <c r="D2560" s="22" t="s">
        <v>177</v>
      </c>
      <c r="E2560" s="22" t="s">
        <v>39</v>
      </c>
      <c r="F2560" s="22" t="s">
        <v>110</v>
      </c>
      <c r="G2560" s="25" t="s">
        <v>71</v>
      </c>
      <c r="H2560" s="22">
        <v>1</v>
      </c>
      <c r="I2560" s="22">
        <f t="shared" si="57"/>
        <v>0.05</v>
      </c>
      <c r="J2560" s="22">
        <v>43</v>
      </c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>
        <v>55</v>
      </c>
      <c r="V2560" s="22"/>
      <c r="W2560" s="22"/>
      <c r="X2560" s="22"/>
      <c r="Y2560" s="22"/>
      <c r="Z2560" s="22"/>
      <c r="AA2560" s="22"/>
      <c r="AB2560" s="22"/>
    </row>
    <row r="2561" spans="1:28" x14ac:dyDescent="0.25">
      <c r="A2561" s="24">
        <v>41613</v>
      </c>
      <c r="B2561" s="22">
        <v>1</v>
      </c>
      <c r="C2561" s="22" t="s">
        <v>176</v>
      </c>
      <c r="D2561" s="22" t="s">
        <v>177</v>
      </c>
      <c r="E2561" s="22" t="s">
        <v>39</v>
      </c>
      <c r="F2561" s="22" t="s">
        <v>110</v>
      </c>
      <c r="G2561" s="25" t="s">
        <v>71</v>
      </c>
      <c r="H2561" s="22">
        <v>1</v>
      </c>
      <c r="I2561" s="22">
        <f t="shared" si="57"/>
        <v>0.05</v>
      </c>
      <c r="J2561" s="22">
        <v>43</v>
      </c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>
        <v>43</v>
      </c>
      <c r="V2561" s="22"/>
      <c r="W2561" s="22"/>
      <c r="X2561" s="22"/>
      <c r="Y2561" s="22"/>
      <c r="Z2561" s="22"/>
      <c r="AA2561" s="22"/>
      <c r="AB2561" s="22"/>
    </row>
    <row r="2562" spans="1:28" x14ac:dyDescent="0.25">
      <c r="A2562" s="24">
        <v>41613</v>
      </c>
      <c r="B2562" s="22">
        <v>1</v>
      </c>
      <c r="C2562" s="22" t="s">
        <v>176</v>
      </c>
      <c r="D2562" s="22" t="s">
        <v>177</v>
      </c>
      <c r="E2562" s="22" t="s">
        <v>39</v>
      </c>
      <c r="F2562" s="22" t="s">
        <v>110</v>
      </c>
      <c r="G2562" s="25" t="s">
        <v>71</v>
      </c>
      <c r="H2562" s="22">
        <v>1</v>
      </c>
      <c r="I2562" s="22">
        <f t="shared" ref="I2562:I2625" si="58">H2562/20</f>
        <v>0.05</v>
      </c>
      <c r="J2562" s="22">
        <v>43</v>
      </c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>
        <v>50</v>
      </c>
      <c r="V2562" s="22"/>
      <c r="W2562" s="22"/>
      <c r="X2562" s="22"/>
      <c r="Y2562" s="22"/>
      <c r="Z2562" s="22"/>
      <c r="AA2562" s="22"/>
      <c r="AB2562" s="22"/>
    </row>
    <row r="2563" spans="1:28" x14ac:dyDescent="0.25">
      <c r="A2563" s="24">
        <v>41613</v>
      </c>
      <c r="B2563" s="22">
        <v>1</v>
      </c>
      <c r="C2563" s="22" t="s">
        <v>176</v>
      </c>
      <c r="D2563" s="22" t="s">
        <v>177</v>
      </c>
      <c r="E2563" s="22" t="s">
        <v>39</v>
      </c>
      <c r="F2563" s="22" t="s">
        <v>110</v>
      </c>
      <c r="G2563" s="25" t="s">
        <v>72</v>
      </c>
      <c r="H2563" s="22">
        <v>1</v>
      </c>
      <c r="I2563" s="22">
        <f t="shared" si="58"/>
        <v>0.05</v>
      </c>
      <c r="J2563" s="22">
        <v>43</v>
      </c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>
        <v>10</v>
      </c>
      <c r="V2563" s="22"/>
      <c r="W2563" s="22"/>
      <c r="X2563" s="22"/>
      <c r="Y2563" s="22"/>
      <c r="Z2563" s="22"/>
      <c r="AA2563" s="22"/>
      <c r="AB2563" s="22"/>
    </row>
    <row r="2564" spans="1:28" x14ac:dyDescent="0.25">
      <c r="A2564" s="24">
        <v>41613</v>
      </c>
      <c r="B2564" s="22">
        <v>1</v>
      </c>
      <c r="C2564" s="22" t="s">
        <v>176</v>
      </c>
      <c r="D2564" s="22" t="s">
        <v>180</v>
      </c>
      <c r="E2564" s="22" t="s">
        <v>39</v>
      </c>
      <c r="F2564" s="22" t="s">
        <v>110</v>
      </c>
      <c r="G2564" s="25" t="s">
        <v>40</v>
      </c>
      <c r="H2564" s="22">
        <v>1</v>
      </c>
      <c r="I2564" s="22">
        <f t="shared" si="58"/>
        <v>0.05</v>
      </c>
      <c r="J2564" s="22">
        <v>43</v>
      </c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>
        <v>5</v>
      </c>
      <c r="V2564" s="22"/>
      <c r="W2564" s="22"/>
      <c r="X2564" s="22"/>
      <c r="Y2564" s="22"/>
      <c r="Z2564" s="22"/>
      <c r="AA2564" s="22"/>
      <c r="AB2564" s="22"/>
    </row>
    <row r="2565" spans="1:28" x14ac:dyDescent="0.25">
      <c r="A2565" s="24">
        <v>41613</v>
      </c>
      <c r="B2565" s="22">
        <v>1</v>
      </c>
      <c r="C2565" s="22" t="s">
        <v>176</v>
      </c>
      <c r="D2565" s="22" t="s">
        <v>180</v>
      </c>
      <c r="E2565" s="22" t="s">
        <v>39</v>
      </c>
      <c r="F2565" s="22" t="s">
        <v>110</v>
      </c>
      <c r="G2565" s="25" t="s">
        <v>40</v>
      </c>
      <c r="H2565" s="22">
        <v>1</v>
      </c>
      <c r="I2565" s="22">
        <f t="shared" si="58"/>
        <v>0.05</v>
      </c>
      <c r="J2565" s="22">
        <v>43</v>
      </c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2">
        <v>10</v>
      </c>
      <c r="V2565" s="22"/>
      <c r="W2565" s="22"/>
      <c r="X2565" s="22"/>
      <c r="Y2565" s="22"/>
      <c r="Z2565" s="22"/>
      <c r="AA2565" s="22"/>
      <c r="AB2565" s="22"/>
    </row>
    <row r="2566" spans="1:28" x14ac:dyDescent="0.25">
      <c r="A2566" s="24">
        <v>41613</v>
      </c>
      <c r="B2566" s="22">
        <v>1</v>
      </c>
      <c r="C2566" s="22" t="s">
        <v>176</v>
      </c>
      <c r="D2566" s="22" t="s">
        <v>180</v>
      </c>
      <c r="E2566" s="22" t="s">
        <v>39</v>
      </c>
      <c r="F2566" s="22" t="s">
        <v>110</v>
      </c>
      <c r="G2566" s="25" t="s">
        <v>40</v>
      </c>
      <c r="H2566" s="22">
        <v>1</v>
      </c>
      <c r="I2566" s="22">
        <f t="shared" si="58"/>
        <v>0.05</v>
      </c>
      <c r="J2566" s="22">
        <v>43</v>
      </c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2">
        <v>10</v>
      </c>
      <c r="V2566" s="22"/>
      <c r="W2566" s="22"/>
      <c r="X2566" s="22"/>
      <c r="Y2566" s="22"/>
      <c r="Z2566" s="22"/>
      <c r="AA2566" s="22"/>
      <c r="AB2566" s="22"/>
    </row>
    <row r="2567" spans="1:28" x14ac:dyDescent="0.25">
      <c r="A2567" s="24">
        <v>41613</v>
      </c>
      <c r="B2567" s="22">
        <v>1</v>
      </c>
      <c r="C2567" s="22" t="s">
        <v>176</v>
      </c>
      <c r="D2567" s="22" t="s">
        <v>180</v>
      </c>
      <c r="E2567" s="22" t="s">
        <v>39</v>
      </c>
      <c r="F2567" s="22" t="s">
        <v>110</v>
      </c>
      <c r="G2567" s="25" t="s">
        <v>40</v>
      </c>
      <c r="H2567" s="22">
        <v>1</v>
      </c>
      <c r="I2567" s="22">
        <f t="shared" si="58"/>
        <v>0.05</v>
      </c>
      <c r="J2567" s="22">
        <v>43</v>
      </c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>
        <v>10</v>
      </c>
      <c r="V2567" s="22"/>
      <c r="W2567" s="22"/>
      <c r="X2567" s="22"/>
      <c r="Y2567" s="22"/>
      <c r="Z2567" s="22"/>
      <c r="AA2567" s="22"/>
      <c r="AB2567" s="22"/>
    </row>
    <row r="2568" spans="1:28" x14ac:dyDescent="0.25">
      <c r="A2568" s="24">
        <v>41613</v>
      </c>
      <c r="B2568" s="22">
        <v>1</v>
      </c>
      <c r="C2568" s="22" t="s">
        <v>176</v>
      </c>
      <c r="D2568" s="22" t="s">
        <v>180</v>
      </c>
      <c r="E2568" s="22" t="s">
        <v>39</v>
      </c>
      <c r="F2568" s="22" t="s">
        <v>110</v>
      </c>
      <c r="G2568" s="25" t="s">
        <v>40</v>
      </c>
      <c r="H2568" s="22">
        <v>1</v>
      </c>
      <c r="I2568" s="22">
        <f t="shared" si="58"/>
        <v>0.05</v>
      </c>
      <c r="J2568" s="22">
        <v>43</v>
      </c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2">
        <v>10</v>
      </c>
      <c r="V2568" s="22"/>
      <c r="W2568" s="22"/>
      <c r="X2568" s="22"/>
      <c r="Y2568" s="22"/>
      <c r="Z2568" s="22"/>
      <c r="AA2568" s="22"/>
      <c r="AB2568" s="22"/>
    </row>
    <row r="2569" spans="1:28" x14ac:dyDescent="0.25">
      <c r="A2569" s="24">
        <v>41613</v>
      </c>
      <c r="B2569" s="22">
        <v>1</v>
      </c>
      <c r="C2569" s="22" t="s">
        <v>176</v>
      </c>
      <c r="D2569" s="22" t="s">
        <v>180</v>
      </c>
      <c r="E2569" s="22" t="s">
        <v>39</v>
      </c>
      <c r="F2569" s="22" t="s">
        <v>110</v>
      </c>
      <c r="G2569" s="25" t="s">
        <v>40</v>
      </c>
      <c r="H2569" s="22">
        <v>1</v>
      </c>
      <c r="I2569" s="22">
        <f t="shared" si="58"/>
        <v>0.05</v>
      </c>
      <c r="J2569" s="22">
        <v>43</v>
      </c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>
        <v>10</v>
      </c>
      <c r="V2569" s="22"/>
      <c r="W2569" s="22"/>
      <c r="X2569" s="22"/>
      <c r="Y2569" s="22"/>
      <c r="Z2569" s="22"/>
      <c r="AA2569" s="22"/>
      <c r="AB2569" s="22"/>
    </row>
    <row r="2570" spans="1:28" x14ac:dyDescent="0.25">
      <c r="A2570" s="24">
        <v>41613</v>
      </c>
      <c r="B2570" s="22">
        <v>1</v>
      </c>
      <c r="C2570" s="22" t="s">
        <v>176</v>
      </c>
      <c r="D2570" s="22" t="s">
        <v>180</v>
      </c>
      <c r="E2570" s="22" t="s">
        <v>39</v>
      </c>
      <c r="F2570" s="22" t="s">
        <v>110</v>
      </c>
      <c r="G2570" s="25" t="s">
        <v>40</v>
      </c>
      <c r="H2570" s="22">
        <v>1</v>
      </c>
      <c r="I2570" s="22">
        <f t="shared" si="58"/>
        <v>0.05</v>
      </c>
      <c r="J2570" s="22">
        <v>43</v>
      </c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2">
        <v>10</v>
      </c>
      <c r="V2570" s="22"/>
      <c r="W2570" s="22"/>
      <c r="X2570" s="22"/>
      <c r="Y2570" s="22"/>
      <c r="Z2570" s="22"/>
      <c r="AA2570" s="22"/>
      <c r="AB2570" s="22"/>
    </row>
    <row r="2571" spans="1:28" x14ac:dyDescent="0.25">
      <c r="A2571" s="24">
        <v>41613</v>
      </c>
      <c r="B2571" s="22">
        <v>1</v>
      </c>
      <c r="C2571" s="22" t="s">
        <v>176</v>
      </c>
      <c r="D2571" s="22" t="s">
        <v>180</v>
      </c>
      <c r="E2571" s="22" t="s">
        <v>39</v>
      </c>
      <c r="F2571" s="22" t="s">
        <v>110</v>
      </c>
      <c r="G2571" s="25" t="s">
        <v>40</v>
      </c>
      <c r="H2571" s="22">
        <v>1</v>
      </c>
      <c r="I2571" s="22">
        <f t="shared" si="58"/>
        <v>0.05</v>
      </c>
      <c r="J2571" s="22">
        <v>43</v>
      </c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2">
        <v>10</v>
      </c>
      <c r="V2571" s="22"/>
      <c r="W2571" s="22"/>
      <c r="X2571" s="22"/>
      <c r="Y2571" s="22"/>
      <c r="Z2571" s="22"/>
      <c r="AA2571" s="22"/>
      <c r="AB2571" s="22"/>
    </row>
    <row r="2572" spans="1:28" x14ac:dyDescent="0.25">
      <c r="A2572" s="24">
        <v>41613</v>
      </c>
      <c r="B2572" s="22">
        <v>1</v>
      </c>
      <c r="C2572" s="22" t="s">
        <v>176</v>
      </c>
      <c r="D2572" s="22" t="s">
        <v>180</v>
      </c>
      <c r="E2572" s="22" t="s">
        <v>39</v>
      </c>
      <c r="F2572" s="22" t="s">
        <v>110</v>
      </c>
      <c r="G2572" s="25" t="s">
        <v>40</v>
      </c>
      <c r="H2572" s="22">
        <v>1</v>
      </c>
      <c r="I2572" s="22">
        <f t="shared" si="58"/>
        <v>0.05</v>
      </c>
      <c r="J2572" s="22">
        <v>43</v>
      </c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2">
        <v>10</v>
      </c>
      <c r="V2572" s="22"/>
      <c r="W2572" s="22"/>
      <c r="X2572" s="22"/>
      <c r="Y2572" s="22"/>
      <c r="Z2572" s="22"/>
      <c r="AA2572" s="22"/>
      <c r="AB2572" s="22"/>
    </row>
    <row r="2573" spans="1:28" x14ac:dyDescent="0.25">
      <c r="A2573" s="24">
        <v>41613</v>
      </c>
      <c r="B2573" s="22">
        <v>1</v>
      </c>
      <c r="C2573" s="22" t="s">
        <v>176</v>
      </c>
      <c r="D2573" s="22" t="s">
        <v>180</v>
      </c>
      <c r="E2573" s="22" t="s">
        <v>39</v>
      </c>
      <c r="F2573" s="22" t="s">
        <v>110</v>
      </c>
      <c r="G2573" s="25" t="s">
        <v>40</v>
      </c>
      <c r="H2573" s="22">
        <v>1</v>
      </c>
      <c r="I2573" s="22">
        <f t="shared" si="58"/>
        <v>0.05</v>
      </c>
      <c r="J2573" s="22">
        <v>43</v>
      </c>
      <c r="K2573" s="22"/>
      <c r="L2573" s="22"/>
      <c r="M2573" s="22"/>
      <c r="N2573" s="22"/>
      <c r="O2573" s="22"/>
      <c r="P2573" s="22"/>
      <c r="Q2573" s="22"/>
      <c r="R2573" s="22"/>
      <c r="S2573" s="22"/>
      <c r="T2573" s="22"/>
      <c r="U2573" s="22">
        <v>10</v>
      </c>
      <c r="V2573" s="22"/>
      <c r="W2573" s="22"/>
      <c r="X2573" s="22"/>
      <c r="Y2573" s="22"/>
      <c r="Z2573" s="22"/>
      <c r="AA2573" s="22"/>
      <c r="AB2573" s="22"/>
    </row>
    <row r="2574" spans="1:28" x14ac:dyDescent="0.25">
      <c r="A2574" s="24">
        <v>41613</v>
      </c>
      <c r="B2574" s="22">
        <v>1</v>
      </c>
      <c r="C2574" s="22" t="s">
        <v>176</v>
      </c>
      <c r="D2574" s="22" t="s">
        <v>180</v>
      </c>
      <c r="E2574" s="22" t="s">
        <v>39</v>
      </c>
      <c r="F2574" s="22" t="s">
        <v>110</v>
      </c>
      <c r="G2574" s="25" t="s">
        <v>40</v>
      </c>
      <c r="H2574" s="22">
        <v>1</v>
      </c>
      <c r="I2574" s="22">
        <f t="shared" si="58"/>
        <v>0.05</v>
      </c>
      <c r="J2574" s="22">
        <v>43</v>
      </c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2">
        <v>10</v>
      </c>
      <c r="V2574" s="22"/>
      <c r="W2574" s="22"/>
      <c r="X2574" s="22"/>
      <c r="Y2574" s="22"/>
      <c r="Z2574" s="22"/>
      <c r="AA2574" s="22"/>
      <c r="AB2574" s="22"/>
    </row>
    <row r="2575" spans="1:28" x14ac:dyDescent="0.25">
      <c r="A2575" s="24">
        <v>41613</v>
      </c>
      <c r="B2575" s="22">
        <v>1</v>
      </c>
      <c r="C2575" s="22" t="s">
        <v>176</v>
      </c>
      <c r="D2575" s="22" t="s">
        <v>180</v>
      </c>
      <c r="E2575" s="22" t="s">
        <v>39</v>
      </c>
      <c r="F2575" s="22" t="s">
        <v>110</v>
      </c>
      <c r="G2575" s="25" t="s">
        <v>40</v>
      </c>
      <c r="H2575" s="22">
        <v>1</v>
      </c>
      <c r="I2575" s="22">
        <f t="shared" si="58"/>
        <v>0.05</v>
      </c>
      <c r="J2575" s="22">
        <v>43</v>
      </c>
      <c r="K2575" s="22"/>
      <c r="L2575" s="22"/>
      <c r="M2575" s="22"/>
      <c r="N2575" s="22"/>
      <c r="O2575" s="22"/>
      <c r="P2575" s="22"/>
      <c r="Q2575" s="22"/>
      <c r="R2575" s="22"/>
      <c r="S2575" s="22"/>
      <c r="T2575" s="22"/>
      <c r="U2575" s="22">
        <v>10</v>
      </c>
      <c r="V2575" s="22"/>
      <c r="W2575" s="22"/>
      <c r="X2575" s="22"/>
      <c r="Y2575" s="22"/>
      <c r="Z2575" s="22"/>
      <c r="AA2575" s="22"/>
      <c r="AB2575" s="22"/>
    </row>
    <row r="2576" spans="1:28" x14ac:dyDescent="0.25">
      <c r="A2576" s="24">
        <v>41613</v>
      </c>
      <c r="B2576" s="22">
        <v>1</v>
      </c>
      <c r="C2576" s="22" t="s">
        <v>176</v>
      </c>
      <c r="D2576" s="22" t="s">
        <v>180</v>
      </c>
      <c r="E2576" s="22" t="s">
        <v>39</v>
      </c>
      <c r="F2576" s="22" t="s">
        <v>110</v>
      </c>
      <c r="G2576" s="25" t="s">
        <v>40</v>
      </c>
      <c r="H2576" s="22">
        <v>1</v>
      </c>
      <c r="I2576" s="22">
        <f t="shared" si="58"/>
        <v>0.05</v>
      </c>
      <c r="J2576" s="22">
        <v>43</v>
      </c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2">
        <v>15</v>
      </c>
      <c r="V2576" s="22"/>
      <c r="W2576" s="22"/>
      <c r="X2576" s="22"/>
      <c r="Y2576" s="22"/>
      <c r="Z2576" s="22"/>
      <c r="AA2576" s="22"/>
      <c r="AB2576" s="22"/>
    </row>
    <row r="2577" spans="1:28" x14ac:dyDescent="0.25">
      <c r="A2577" s="24">
        <v>41613</v>
      </c>
      <c r="B2577" s="22">
        <v>1</v>
      </c>
      <c r="C2577" s="22" t="s">
        <v>176</v>
      </c>
      <c r="D2577" s="22" t="s">
        <v>180</v>
      </c>
      <c r="E2577" s="22" t="s">
        <v>39</v>
      </c>
      <c r="F2577" s="22" t="s">
        <v>110</v>
      </c>
      <c r="G2577" s="25" t="s">
        <v>40</v>
      </c>
      <c r="H2577" s="22">
        <v>1</v>
      </c>
      <c r="I2577" s="22">
        <f t="shared" si="58"/>
        <v>0.05</v>
      </c>
      <c r="J2577" s="22">
        <v>43</v>
      </c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2">
        <v>15</v>
      </c>
      <c r="V2577" s="22"/>
      <c r="W2577" s="22"/>
      <c r="X2577" s="22"/>
      <c r="Y2577" s="22"/>
      <c r="Z2577" s="22"/>
      <c r="AA2577" s="22"/>
      <c r="AB2577" s="22"/>
    </row>
    <row r="2578" spans="1:28" x14ac:dyDescent="0.25">
      <c r="A2578" s="24">
        <v>41613</v>
      </c>
      <c r="B2578" s="22">
        <v>1</v>
      </c>
      <c r="C2578" s="22" t="s">
        <v>176</v>
      </c>
      <c r="D2578" s="22" t="s">
        <v>180</v>
      </c>
      <c r="E2578" s="22" t="s">
        <v>39</v>
      </c>
      <c r="F2578" s="22" t="s">
        <v>110</v>
      </c>
      <c r="G2578" s="25" t="s">
        <v>40</v>
      </c>
      <c r="H2578" s="22">
        <v>1</v>
      </c>
      <c r="I2578" s="22">
        <f t="shared" si="58"/>
        <v>0.05</v>
      </c>
      <c r="J2578" s="22">
        <v>43</v>
      </c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2">
        <v>15</v>
      </c>
      <c r="V2578" s="22"/>
      <c r="W2578" s="22"/>
      <c r="X2578" s="22"/>
      <c r="Y2578" s="22"/>
      <c r="Z2578" s="22"/>
      <c r="AA2578" s="22"/>
      <c r="AB2578" s="22"/>
    </row>
    <row r="2579" spans="1:28" x14ac:dyDescent="0.25">
      <c r="A2579" s="24">
        <v>41613</v>
      </c>
      <c r="B2579" s="22">
        <v>1</v>
      </c>
      <c r="C2579" s="22" t="s">
        <v>176</v>
      </c>
      <c r="D2579" s="22" t="s">
        <v>180</v>
      </c>
      <c r="E2579" s="22" t="s">
        <v>39</v>
      </c>
      <c r="F2579" s="22" t="s">
        <v>110</v>
      </c>
      <c r="G2579" s="25" t="s">
        <v>40</v>
      </c>
      <c r="H2579" s="22">
        <v>1</v>
      </c>
      <c r="I2579" s="22">
        <f t="shared" si="58"/>
        <v>0.05</v>
      </c>
      <c r="J2579" s="22">
        <v>43</v>
      </c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2">
        <v>15</v>
      </c>
      <c r="V2579" s="22"/>
      <c r="W2579" s="22"/>
      <c r="X2579" s="22"/>
      <c r="Y2579" s="22"/>
      <c r="Z2579" s="22"/>
      <c r="AA2579" s="22"/>
      <c r="AB2579" s="22"/>
    </row>
    <row r="2580" spans="1:28" x14ac:dyDescent="0.25">
      <c r="A2580" s="24">
        <v>41613</v>
      </c>
      <c r="B2580" s="22">
        <v>1</v>
      </c>
      <c r="C2580" s="22" t="s">
        <v>176</v>
      </c>
      <c r="D2580" s="22" t="s">
        <v>180</v>
      </c>
      <c r="E2580" s="22" t="s">
        <v>39</v>
      </c>
      <c r="F2580" s="22" t="s">
        <v>110</v>
      </c>
      <c r="G2580" s="25" t="s">
        <v>40</v>
      </c>
      <c r="H2580" s="22">
        <v>1</v>
      </c>
      <c r="I2580" s="22">
        <f t="shared" si="58"/>
        <v>0.05</v>
      </c>
      <c r="J2580" s="22">
        <v>43</v>
      </c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2">
        <v>15</v>
      </c>
      <c r="V2580" s="22"/>
      <c r="W2580" s="22"/>
      <c r="X2580" s="22"/>
      <c r="Y2580" s="22"/>
      <c r="Z2580" s="22"/>
      <c r="AA2580" s="22"/>
      <c r="AB2580" s="22"/>
    </row>
    <row r="2581" spans="1:28" x14ac:dyDescent="0.25">
      <c r="A2581" s="24">
        <v>41613</v>
      </c>
      <c r="B2581" s="22">
        <v>1</v>
      </c>
      <c r="C2581" s="22" t="s">
        <v>176</v>
      </c>
      <c r="D2581" s="22" t="s">
        <v>180</v>
      </c>
      <c r="E2581" s="22" t="s">
        <v>39</v>
      </c>
      <c r="F2581" s="22" t="s">
        <v>110</v>
      </c>
      <c r="G2581" s="25" t="s">
        <v>40</v>
      </c>
      <c r="H2581" s="22">
        <v>1</v>
      </c>
      <c r="I2581" s="22">
        <f t="shared" si="58"/>
        <v>0.05</v>
      </c>
      <c r="J2581" s="22">
        <v>43</v>
      </c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2">
        <v>15</v>
      </c>
      <c r="V2581" s="22"/>
      <c r="W2581" s="22"/>
      <c r="X2581" s="22"/>
      <c r="Y2581" s="22"/>
      <c r="Z2581" s="22"/>
      <c r="AA2581" s="22"/>
      <c r="AB2581" s="22"/>
    </row>
    <row r="2582" spans="1:28" x14ac:dyDescent="0.25">
      <c r="A2582" s="24">
        <v>41613</v>
      </c>
      <c r="B2582" s="22">
        <v>1</v>
      </c>
      <c r="C2582" s="22" t="s">
        <v>176</v>
      </c>
      <c r="D2582" s="22" t="s">
        <v>180</v>
      </c>
      <c r="E2582" s="22" t="s">
        <v>39</v>
      </c>
      <c r="F2582" s="22" t="s">
        <v>110</v>
      </c>
      <c r="G2582" s="25" t="s">
        <v>40</v>
      </c>
      <c r="H2582" s="22">
        <v>1</v>
      </c>
      <c r="I2582" s="22">
        <f t="shared" si="58"/>
        <v>0.05</v>
      </c>
      <c r="J2582" s="22">
        <v>43</v>
      </c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2">
        <v>15</v>
      </c>
      <c r="V2582" s="22"/>
      <c r="W2582" s="22"/>
      <c r="X2582" s="22"/>
      <c r="Y2582" s="22"/>
      <c r="Z2582" s="22"/>
      <c r="AA2582" s="22"/>
      <c r="AB2582" s="22"/>
    </row>
    <row r="2583" spans="1:28" x14ac:dyDescent="0.25">
      <c r="A2583" s="24">
        <v>41613</v>
      </c>
      <c r="B2583" s="22">
        <v>1</v>
      </c>
      <c r="C2583" s="22" t="s">
        <v>176</v>
      </c>
      <c r="D2583" s="22" t="s">
        <v>180</v>
      </c>
      <c r="E2583" s="22" t="s">
        <v>39</v>
      </c>
      <c r="F2583" s="22" t="s">
        <v>110</v>
      </c>
      <c r="G2583" s="25" t="s">
        <v>40</v>
      </c>
      <c r="H2583" s="22">
        <v>1</v>
      </c>
      <c r="I2583" s="22">
        <f t="shared" si="58"/>
        <v>0.05</v>
      </c>
      <c r="J2583" s="22">
        <v>43</v>
      </c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2">
        <v>15</v>
      </c>
      <c r="V2583" s="22"/>
      <c r="W2583" s="22"/>
      <c r="X2583" s="22"/>
      <c r="Y2583" s="22"/>
      <c r="Z2583" s="22"/>
      <c r="AA2583" s="22"/>
      <c r="AB2583" s="22"/>
    </row>
    <row r="2584" spans="1:28" x14ac:dyDescent="0.25">
      <c r="A2584" s="24">
        <v>41613</v>
      </c>
      <c r="B2584" s="22">
        <v>1</v>
      </c>
      <c r="C2584" s="22" t="s">
        <v>176</v>
      </c>
      <c r="D2584" s="22" t="s">
        <v>180</v>
      </c>
      <c r="E2584" s="22" t="s">
        <v>39</v>
      </c>
      <c r="F2584" s="22" t="s">
        <v>110</v>
      </c>
      <c r="G2584" s="25" t="s">
        <v>40</v>
      </c>
      <c r="H2584" s="22">
        <v>1</v>
      </c>
      <c r="I2584" s="22">
        <f t="shared" si="58"/>
        <v>0.05</v>
      </c>
      <c r="J2584" s="22">
        <v>43</v>
      </c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2">
        <v>20</v>
      </c>
      <c r="V2584" s="22"/>
      <c r="W2584" s="22"/>
      <c r="X2584" s="22"/>
      <c r="Y2584" s="22"/>
      <c r="Z2584" s="22"/>
      <c r="AA2584" s="22"/>
      <c r="AB2584" s="22"/>
    </row>
    <row r="2585" spans="1:28" x14ac:dyDescent="0.25">
      <c r="A2585" s="24">
        <v>41613</v>
      </c>
      <c r="B2585" s="22">
        <v>1</v>
      </c>
      <c r="C2585" s="22" t="s">
        <v>176</v>
      </c>
      <c r="D2585" s="22" t="s">
        <v>180</v>
      </c>
      <c r="E2585" s="22" t="s">
        <v>39</v>
      </c>
      <c r="F2585" s="22" t="s">
        <v>110</v>
      </c>
      <c r="G2585" s="25" t="s">
        <v>40</v>
      </c>
      <c r="H2585" s="22">
        <v>1</v>
      </c>
      <c r="I2585" s="22">
        <f t="shared" si="58"/>
        <v>0.05</v>
      </c>
      <c r="J2585" s="22">
        <v>43</v>
      </c>
      <c r="K2585" s="22"/>
      <c r="L2585" s="22"/>
      <c r="M2585" s="22"/>
      <c r="N2585" s="22"/>
      <c r="O2585" s="22"/>
      <c r="P2585" s="22"/>
      <c r="Q2585" s="22"/>
      <c r="R2585" s="22"/>
      <c r="S2585" s="22"/>
      <c r="T2585" s="22"/>
      <c r="U2585" s="22">
        <v>20</v>
      </c>
      <c r="V2585" s="22"/>
      <c r="W2585" s="22"/>
      <c r="X2585" s="22"/>
      <c r="Y2585" s="22"/>
      <c r="Z2585" s="22"/>
      <c r="AA2585" s="22"/>
      <c r="AB2585" s="22"/>
    </row>
    <row r="2586" spans="1:28" x14ac:dyDescent="0.25">
      <c r="A2586" s="24">
        <v>41613</v>
      </c>
      <c r="B2586" s="22">
        <v>1</v>
      </c>
      <c r="C2586" s="22" t="s">
        <v>176</v>
      </c>
      <c r="D2586" s="22" t="s">
        <v>180</v>
      </c>
      <c r="E2586" s="22" t="s">
        <v>39</v>
      </c>
      <c r="F2586" s="22" t="s">
        <v>110</v>
      </c>
      <c r="G2586" s="25" t="s">
        <v>40</v>
      </c>
      <c r="H2586" s="22">
        <v>1</v>
      </c>
      <c r="I2586" s="22">
        <f t="shared" si="58"/>
        <v>0.05</v>
      </c>
      <c r="J2586" s="22">
        <v>43</v>
      </c>
      <c r="K2586" s="22"/>
      <c r="L2586" s="22"/>
      <c r="M2586" s="22"/>
      <c r="N2586" s="22"/>
      <c r="O2586" s="22"/>
      <c r="P2586" s="22"/>
      <c r="Q2586" s="22"/>
      <c r="R2586" s="22"/>
      <c r="S2586" s="22"/>
      <c r="T2586" s="22"/>
      <c r="U2586" s="22">
        <v>20</v>
      </c>
      <c r="V2586" s="22"/>
      <c r="W2586" s="22"/>
      <c r="X2586" s="22"/>
      <c r="Y2586" s="22"/>
      <c r="Z2586" s="22"/>
      <c r="AA2586" s="22"/>
      <c r="AB2586" s="22"/>
    </row>
    <row r="2587" spans="1:28" x14ac:dyDescent="0.25">
      <c r="A2587" s="24">
        <v>41613</v>
      </c>
      <c r="B2587" s="22">
        <v>1</v>
      </c>
      <c r="C2587" s="22" t="s">
        <v>176</v>
      </c>
      <c r="D2587" s="22" t="s">
        <v>180</v>
      </c>
      <c r="E2587" s="22" t="s">
        <v>39</v>
      </c>
      <c r="F2587" s="22" t="s">
        <v>110</v>
      </c>
      <c r="G2587" s="25" t="s">
        <v>40</v>
      </c>
      <c r="H2587" s="22">
        <v>1</v>
      </c>
      <c r="I2587" s="22">
        <f t="shared" si="58"/>
        <v>0.05</v>
      </c>
      <c r="J2587" s="22">
        <v>43</v>
      </c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2">
        <v>20</v>
      </c>
      <c r="V2587" s="22"/>
      <c r="W2587" s="22"/>
      <c r="X2587" s="22"/>
      <c r="Y2587" s="22"/>
      <c r="Z2587" s="22"/>
      <c r="AA2587" s="22"/>
      <c r="AB2587" s="22"/>
    </row>
    <row r="2588" spans="1:28" x14ac:dyDescent="0.25">
      <c r="A2588" s="24">
        <v>41613</v>
      </c>
      <c r="B2588" s="22">
        <v>1</v>
      </c>
      <c r="C2588" s="22" t="s">
        <v>176</v>
      </c>
      <c r="D2588" s="22" t="s">
        <v>180</v>
      </c>
      <c r="E2588" s="22" t="s">
        <v>39</v>
      </c>
      <c r="F2588" s="22" t="s">
        <v>110</v>
      </c>
      <c r="G2588" s="25" t="s">
        <v>40</v>
      </c>
      <c r="H2588" s="22">
        <v>1</v>
      </c>
      <c r="I2588" s="22">
        <f t="shared" si="58"/>
        <v>0.05</v>
      </c>
      <c r="J2588" s="22">
        <v>43</v>
      </c>
      <c r="K2588" s="22"/>
      <c r="L2588" s="22"/>
      <c r="M2588" s="22"/>
      <c r="N2588" s="22"/>
      <c r="O2588" s="22"/>
      <c r="P2588" s="22"/>
      <c r="Q2588" s="22"/>
      <c r="R2588" s="22"/>
      <c r="S2588" s="22"/>
      <c r="T2588" s="22"/>
      <c r="U2588" s="22">
        <v>20</v>
      </c>
      <c r="V2588" s="22"/>
      <c r="W2588" s="22"/>
      <c r="X2588" s="22"/>
      <c r="Y2588" s="22"/>
      <c r="Z2588" s="22"/>
      <c r="AA2588" s="22"/>
      <c r="AB2588" s="22"/>
    </row>
    <row r="2589" spans="1:28" x14ac:dyDescent="0.25">
      <c r="A2589" s="24">
        <v>41613</v>
      </c>
      <c r="B2589" s="22">
        <v>1</v>
      </c>
      <c r="C2589" s="22" t="s">
        <v>176</v>
      </c>
      <c r="D2589" s="22" t="s">
        <v>180</v>
      </c>
      <c r="E2589" s="22" t="s">
        <v>39</v>
      </c>
      <c r="F2589" s="22" t="s">
        <v>110</v>
      </c>
      <c r="G2589" s="25" t="s">
        <v>40</v>
      </c>
      <c r="H2589" s="22">
        <v>1</v>
      </c>
      <c r="I2589" s="22">
        <f t="shared" si="58"/>
        <v>0.05</v>
      </c>
      <c r="J2589" s="22">
        <v>43</v>
      </c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2">
        <v>25</v>
      </c>
      <c r="V2589" s="22"/>
      <c r="W2589" s="22"/>
      <c r="X2589" s="22"/>
      <c r="Y2589" s="22"/>
      <c r="Z2589" s="22"/>
      <c r="AA2589" s="22"/>
      <c r="AB2589" s="22"/>
    </row>
    <row r="2590" spans="1:28" x14ac:dyDescent="0.25">
      <c r="A2590" s="24">
        <v>41613</v>
      </c>
      <c r="B2590" s="22">
        <v>1</v>
      </c>
      <c r="C2590" s="22" t="s">
        <v>176</v>
      </c>
      <c r="D2590" s="22" t="s">
        <v>180</v>
      </c>
      <c r="E2590" s="22" t="s">
        <v>39</v>
      </c>
      <c r="F2590" s="22" t="s">
        <v>110</v>
      </c>
      <c r="G2590" s="25" t="s">
        <v>40</v>
      </c>
      <c r="H2590" s="22">
        <v>1</v>
      </c>
      <c r="I2590" s="22">
        <f t="shared" si="58"/>
        <v>0.05</v>
      </c>
      <c r="J2590" s="22">
        <v>43</v>
      </c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>
        <v>25</v>
      </c>
      <c r="V2590" s="22"/>
      <c r="W2590" s="22"/>
      <c r="X2590" s="22"/>
      <c r="Y2590" s="22"/>
      <c r="Z2590" s="22"/>
      <c r="AA2590" s="22"/>
      <c r="AB2590" s="22"/>
    </row>
    <row r="2591" spans="1:28" x14ac:dyDescent="0.25">
      <c r="A2591" s="24">
        <v>41613</v>
      </c>
      <c r="B2591" s="22">
        <v>1</v>
      </c>
      <c r="C2591" s="22" t="s">
        <v>176</v>
      </c>
      <c r="D2591" s="22" t="s">
        <v>180</v>
      </c>
      <c r="E2591" s="22" t="s">
        <v>39</v>
      </c>
      <c r="F2591" s="22" t="s">
        <v>110</v>
      </c>
      <c r="G2591" s="25" t="s">
        <v>40</v>
      </c>
      <c r="H2591" s="22">
        <v>1</v>
      </c>
      <c r="I2591" s="22">
        <f t="shared" si="58"/>
        <v>0.05</v>
      </c>
      <c r="J2591" s="22">
        <v>43</v>
      </c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2">
        <v>25</v>
      </c>
      <c r="V2591" s="22"/>
      <c r="W2591" s="22"/>
      <c r="X2591" s="22"/>
      <c r="Y2591" s="22"/>
      <c r="Z2591" s="22"/>
      <c r="AA2591" s="22"/>
      <c r="AB2591" s="22"/>
    </row>
    <row r="2592" spans="1:28" x14ac:dyDescent="0.25">
      <c r="A2592" s="24">
        <v>41613</v>
      </c>
      <c r="B2592" s="22">
        <v>1</v>
      </c>
      <c r="C2592" s="22" t="s">
        <v>176</v>
      </c>
      <c r="D2592" s="22" t="s">
        <v>180</v>
      </c>
      <c r="E2592" s="22" t="s">
        <v>39</v>
      </c>
      <c r="F2592" s="22" t="s">
        <v>110</v>
      </c>
      <c r="G2592" s="25" t="s">
        <v>40</v>
      </c>
      <c r="H2592" s="22">
        <v>1</v>
      </c>
      <c r="I2592" s="22">
        <f t="shared" si="58"/>
        <v>0.05</v>
      </c>
      <c r="J2592" s="22">
        <v>43</v>
      </c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>
        <v>22</v>
      </c>
      <c r="V2592" s="22"/>
      <c r="W2592" s="22"/>
      <c r="X2592" s="22"/>
      <c r="Y2592" s="22"/>
      <c r="Z2592" s="22"/>
      <c r="AA2592" s="22"/>
      <c r="AB2592" s="22"/>
    </row>
    <row r="2593" spans="1:28" x14ac:dyDescent="0.25">
      <c r="A2593" s="24">
        <v>41613</v>
      </c>
      <c r="B2593" s="22">
        <v>1</v>
      </c>
      <c r="C2593" s="22" t="s">
        <v>176</v>
      </c>
      <c r="D2593" s="22" t="s">
        <v>180</v>
      </c>
      <c r="E2593" s="22" t="s">
        <v>39</v>
      </c>
      <c r="F2593" s="22" t="s">
        <v>110</v>
      </c>
      <c r="G2593" s="25" t="s">
        <v>40</v>
      </c>
      <c r="H2593" s="22">
        <v>1</v>
      </c>
      <c r="I2593" s="22">
        <f t="shared" si="58"/>
        <v>0.05</v>
      </c>
      <c r="J2593" s="22">
        <v>43</v>
      </c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2">
        <v>35</v>
      </c>
      <c r="V2593" s="22"/>
      <c r="W2593" s="22"/>
      <c r="X2593" s="22"/>
      <c r="Y2593" s="22"/>
      <c r="Z2593" s="22"/>
      <c r="AA2593" s="22"/>
      <c r="AB2593" s="22"/>
    </row>
    <row r="2594" spans="1:28" x14ac:dyDescent="0.25">
      <c r="A2594" s="24">
        <v>41613</v>
      </c>
      <c r="B2594" s="22">
        <v>1</v>
      </c>
      <c r="C2594" s="22" t="s">
        <v>176</v>
      </c>
      <c r="D2594" s="22" t="s">
        <v>180</v>
      </c>
      <c r="E2594" s="22" t="s">
        <v>39</v>
      </c>
      <c r="F2594" s="22" t="s">
        <v>110</v>
      </c>
      <c r="G2594" s="25" t="s">
        <v>40</v>
      </c>
      <c r="H2594" s="22">
        <v>1</v>
      </c>
      <c r="I2594" s="22">
        <f t="shared" si="58"/>
        <v>0.05</v>
      </c>
      <c r="J2594" s="22">
        <v>43</v>
      </c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2">
        <v>30</v>
      </c>
      <c r="V2594" s="22"/>
      <c r="W2594" s="22"/>
      <c r="X2594" s="22"/>
      <c r="Y2594" s="22"/>
      <c r="Z2594" s="22"/>
      <c r="AA2594" s="22"/>
      <c r="AB2594" s="22"/>
    </row>
    <row r="2595" spans="1:28" x14ac:dyDescent="0.25">
      <c r="A2595" s="24">
        <v>41613</v>
      </c>
      <c r="B2595" s="22">
        <v>1</v>
      </c>
      <c r="C2595" s="22" t="s">
        <v>176</v>
      </c>
      <c r="D2595" s="22" t="s">
        <v>180</v>
      </c>
      <c r="E2595" s="22" t="s">
        <v>39</v>
      </c>
      <c r="F2595" s="22" t="s">
        <v>110</v>
      </c>
      <c r="G2595" s="25" t="s">
        <v>69</v>
      </c>
      <c r="H2595" s="22">
        <v>1</v>
      </c>
      <c r="I2595" s="22">
        <f t="shared" si="58"/>
        <v>0.05</v>
      </c>
      <c r="J2595" s="22">
        <v>43</v>
      </c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>
        <v>30</v>
      </c>
      <c r="V2595" s="22"/>
      <c r="W2595" s="22"/>
      <c r="X2595" s="22"/>
      <c r="Y2595" s="22"/>
      <c r="Z2595" s="22"/>
      <c r="AA2595" s="22"/>
      <c r="AB2595" s="22"/>
    </row>
    <row r="2596" spans="1:28" x14ac:dyDescent="0.25">
      <c r="A2596" s="24">
        <v>41613</v>
      </c>
      <c r="B2596" s="22">
        <v>1</v>
      </c>
      <c r="C2596" s="22" t="s">
        <v>176</v>
      </c>
      <c r="D2596" s="22" t="s">
        <v>180</v>
      </c>
      <c r="E2596" s="22" t="s">
        <v>39</v>
      </c>
      <c r="F2596" s="22" t="s">
        <v>110</v>
      </c>
      <c r="G2596" s="25" t="s">
        <v>69</v>
      </c>
      <c r="H2596" s="22">
        <v>1</v>
      </c>
      <c r="I2596" s="22">
        <f t="shared" si="58"/>
        <v>0.05</v>
      </c>
      <c r="J2596" s="22">
        <v>43</v>
      </c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2">
        <v>30</v>
      </c>
      <c r="V2596" s="22"/>
      <c r="W2596" s="22"/>
      <c r="X2596" s="22"/>
      <c r="Y2596" s="22"/>
      <c r="Z2596" s="22"/>
      <c r="AA2596" s="22"/>
      <c r="AB2596" s="22"/>
    </row>
    <row r="2597" spans="1:28" x14ac:dyDescent="0.25">
      <c r="A2597" s="24">
        <v>41613</v>
      </c>
      <c r="B2597" s="22">
        <v>1</v>
      </c>
      <c r="C2597" s="22" t="s">
        <v>176</v>
      </c>
      <c r="D2597" s="22" t="s">
        <v>180</v>
      </c>
      <c r="E2597" s="22" t="s">
        <v>39</v>
      </c>
      <c r="F2597" s="22" t="s">
        <v>110</v>
      </c>
      <c r="G2597" s="25" t="s">
        <v>71</v>
      </c>
      <c r="H2597" s="22">
        <v>1</v>
      </c>
      <c r="I2597" s="22">
        <f t="shared" si="58"/>
        <v>0.05</v>
      </c>
      <c r="J2597" s="22">
        <v>43</v>
      </c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>
        <v>5</v>
      </c>
      <c r="V2597" s="22"/>
      <c r="W2597" s="22"/>
      <c r="X2597" s="22"/>
      <c r="Y2597" s="22"/>
      <c r="Z2597" s="22"/>
      <c r="AA2597" s="22"/>
      <c r="AB2597" s="22"/>
    </row>
    <row r="2598" spans="1:28" x14ac:dyDescent="0.25">
      <c r="A2598" s="24">
        <v>41613</v>
      </c>
      <c r="B2598" s="22">
        <v>1</v>
      </c>
      <c r="C2598" s="22" t="s">
        <v>176</v>
      </c>
      <c r="D2598" s="22" t="s">
        <v>180</v>
      </c>
      <c r="E2598" s="22" t="s">
        <v>39</v>
      </c>
      <c r="F2598" s="22" t="s">
        <v>110</v>
      </c>
      <c r="G2598" s="25" t="s">
        <v>71</v>
      </c>
      <c r="H2598" s="22">
        <v>1</v>
      </c>
      <c r="I2598" s="22">
        <f t="shared" si="58"/>
        <v>0.05</v>
      </c>
      <c r="J2598" s="22">
        <v>43</v>
      </c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>
        <v>10</v>
      </c>
      <c r="V2598" s="22"/>
      <c r="W2598" s="22"/>
      <c r="X2598" s="22"/>
      <c r="Y2598" s="22"/>
      <c r="Z2598" s="22"/>
      <c r="AA2598" s="22"/>
      <c r="AB2598" s="22"/>
    </row>
    <row r="2599" spans="1:28" x14ac:dyDescent="0.25">
      <c r="A2599" s="24">
        <v>41613</v>
      </c>
      <c r="B2599" s="22">
        <v>1</v>
      </c>
      <c r="C2599" s="22" t="s">
        <v>176</v>
      </c>
      <c r="D2599" s="22" t="s">
        <v>180</v>
      </c>
      <c r="E2599" s="22" t="s">
        <v>39</v>
      </c>
      <c r="F2599" s="22" t="s">
        <v>110</v>
      </c>
      <c r="G2599" s="25" t="s">
        <v>71</v>
      </c>
      <c r="H2599" s="22">
        <v>1</v>
      </c>
      <c r="I2599" s="22">
        <f t="shared" si="58"/>
        <v>0.05</v>
      </c>
      <c r="J2599" s="22">
        <v>43</v>
      </c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2">
        <v>15</v>
      </c>
      <c r="V2599" s="22"/>
      <c r="W2599" s="22"/>
      <c r="X2599" s="22"/>
      <c r="Y2599" s="22"/>
      <c r="Z2599" s="22"/>
      <c r="AA2599" s="22"/>
      <c r="AB2599" s="22"/>
    </row>
    <row r="2600" spans="1:28" x14ac:dyDescent="0.25">
      <c r="A2600" s="24">
        <v>41613</v>
      </c>
      <c r="B2600" s="22">
        <v>1</v>
      </c>
      <c r="C2600" s="22" t="s">
        <v>176</v>
      </c>
      <c r="D2600" s="22" t="s">
        <v>180</v>
      </c>
      <c r="E2600" s="22" t="s">
        <v>39</v>
      </c>
      <c r="F2600" s="22" t="s">
        <v>110</v>
      </c>
      <c r="G2600" s="25" t="s">
        <v>71</v>
      </c>
      <c r="H2600" s="22">
        <v>1</v>
      </c>
      <c r="I2600" s="22">
        <f t="shared" si="58"/>
        <v>0.05</v>
      </c>
      <c r="J2600" s="22">
        <v>43</v>
      </c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2">
        <v>15</v>
      </c>
      <c r="V2600" s="22"/>
      <c r="W2600" s="22"/>
      <c r="X2600" s="22"/>
      <c r="Y2600" s="22"/>
      <c r="Z2600" s="22"/>
      <c r="AA2600" s="22"/>
      <c r="AB2600" s="22"/>
    </row>
    <row r="2601" spans="1:28" x14ac:dyDescent="0.25">
      <c r="A2601" s="24">
        <v>41613</v>
      </c>
      <c r="B2601" s="22">
        <v>1</v>
      </c>
      <c r="C2601" s="22" t="s">
        <v>176</v>
      </c>
      <c r="D2601" s="22" t="s">
        <v>180</v>
      </c>
      <c r="E2601" s="22" t="s">
        <v>39</v>
      </c>
      <c r="F2601" s="22" t="s">
        <v>110</v>
      </c>
      <c r="G2601" s="25" t="s">
        <v>71</v>
      </c>
      <c r="H2601" s="22">
        <v>1</v>
      </c>
      <c r="I2601" s="22">
        <f t="shared" si="58"/>
        <v>0.05</v>
      </c>
      <c r="J2601" s="22">
        <v>43</v>
      </c>
      <c r="K2601" s="22"/>
      <c r="L2601" s="22"/>
      <c r="M2601" s="22"/>
      <c r="N2601" s="22"/>
      <c r="O2601" s="22"/>
      <c r="P2601" s="22"/>
      <c r="Q2601" s="22"/>
      <c r="R2601" s="22"/>
      <c r="S2601" s="22"/>
      <c r="T2601" s="22"/>
      <c r="U2601" s="22">
        <v>15</v>
      </c>
      <c r="V2601" s="22"/>
      <c r="W2601" s="22"/>
      <c r="X2601" s="22"/>
      <c r="Y2601" s="22"/>
      <c r="Z2601" s="22"/>
      <c r="AA2601" s="22"/>
      <c r="AB2601" s="22"/>
    </row>
    <row r="2602" spans="1:28" x14ac:dyDescent="0.25">
      <c r="A2602" s="24">
        <v>41613</v>
      </c>
      <c r="B2602" s="22">
        <v>1</v>
      </c>
      <c r="C2602" s="22" t="s">
        <v>176</v>
      </c>
      <c r="D2602" s="22" t="s">
        <v>180</v>
      </c>
      <c r="E2602" s="22" t="s">
        <v>39</v>
      </c>
      <c r="F2602" s="22" t="s">
        <v>110</v>
      </c>
      <c r="G2602" s="25" t="s">
        <v>71</v>
      </c>
      <c r="H2602" s="22">
        <v>1</v>
      </c>
      <c r="I2602" s="22">
        <f t="shared" si="58"/>
        <v>0.05</v>
      </c>
      <c r="J2602" s="22">
        <v>43</v>
      </c>
      <c r="K2602" s="22"/>
      <c r="L2602" s="22"/>
      <c r="M2602" s="22"/>
      <c r="N2602" s="22"/>
      <c r="O2602" s="22"/>
      <c r="P2602" s="22"/>
      <c r="Q2602" s="22"/>
      <c r="R2602" s="22"/>
      <c r="S2602" s="22"/>
      <c r="T2602" s="22"/>
      <c r="U2602" s="22">
        <v>20</v>
      </c>
      <c r="V2602" s="22"/>
      <c r="W2602" s="22"/>
      <c r="X2602" s="22"/>
      <c r="Y2602" s="22"/>
      <c r="Z2602" s="22"/>
      <c r="AA2602" s="22"/>
      <c r="AB2602" s="22"/>
    </row>
    <row r="2603" spans="1:28" x14ac:dyDescent="0.25">
      <c r="A2603" s="24">
        <v>41613</v>
      </c>
      <c r="B2603" s="22">
        <v>1</v>
      </c>
      <c r="C2603" s="22" t="s">
        <v>176</v>
      </c>
      <c r="D2603" s="22" t="s">
        <v>180</v>
      </c>
      <c r="E2603" s="22" t="s">
        <v>39</v>
      </c>
      <c r="F2603" s="22" t="s">
        <v>110</v>
      </c>
      <c r="G2603" s="25" t="s">
        <v>71</v>
      </c>
      <c r="H2603" s="22">
        <v>1</v>
      </c>
      <c r="I2603" s="22">
        <f t="shared" si="58"/>
        <v>0.05</v>
      </c>
      <c r="J2603" s="22">
        <v>43</v>
      </c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>
        <v>20</v>
      </c>
      <c r="V2603" s="22"/>
      <c r="W2603" s="22"/>
      <c r="X2603" s="22"/>
      <c r="Y2603" s="22"/>
      <c r="Z2603" s="22"/>
      <c r="AA2603" s="22"/>
      <c r="AB2603" s="22"/>
    </row>
    <row r="2604" spans="1:28" x14ac:dyDescent="0.25">
      <c r="A2604" s="24">
        <v>41613</v>
      </c>
      <c r="B2604" s="22">
        <v>1</v>
      </c>
      <c r="C2604" s="22" t="s">
        <v>176</v>
      </c>
      <c r="D2604" s="22" t="s">
        <v>180</v>
      </c>
      <c r="E2604" s="22" t="s">
        <v>39</v>
      </c>
      <c r="F2604" s="22" t="s">
        <v>110</v>
      </c>
      <c r="G2604" s="25" t="s">
        <v>71</v>
      </c>
      <c r="H2604" s="22">
        <v>1</v>
      </c>
      <c r="I2604" s="22">
        <f t="shared" si="58"/>
        <v>0.05</v>
      </c>
      <c r="J2604" s="22">
        <v>43</v>
      </c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2">
        <v>20</v>
      </c>
      <c r="V2604" s="22"/>
      <c r="W2604" s="22"/>
      <c r="X2604" s="22"/>
      <c r="Y2604" s="22"/>
      <c r="Z2604" s="22"/>
      <c r="AA2604" s="22"/>
      <c r="AB2604" s="22"/>
    </row>
    <row r="2605" spans="1:28" x14ac:dyDescent="0.25">
      <c r="A2605" s="24">
        <v>41613</v>
      </c>
      <c r="B2605" s="22">
        <v>1</v>
      </c>
      <c r="C2605" s="22" t="s">
        <v>176</v>
      </c>
      <c r="D2605" s="22" t="s">
        <v>180</v>
      </c>
      <c r="E2605" s="22" t="s">
        <v>39</v>
      </c>
      <c r="F2605" s="22" t="s">
        <v>110</v>
      </c>
      <c r="G2605" s="25" t="s">
        <v>71</v>
      </c>
      <c r="H2605" s="22">
        <v>1</v>
      </c>
      <c r="I2605" s="22">
        <f t="shared" si="58"/>
        <v>0.05</v>
      </c>
      <c r="J2605" s="22">
        <v>43</v>
      </c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2">
        <v>20</v>
      </c>
      <c r="V2605" s="22"/>
      <c r="W2605" s="22"/>
      <c r="X2605" s="22"/>
      <c r="Y2605" s="22"/>
      <c r="Z2605" s="22"/>
      <c r="AA2605" s="22"/>
      <c r="AB2605" s="22"/>
    </row>
    <row r="2606" spans="1:28" x14ac:dyDescent="0.25">
      <c r="A2606" s="24">
        <v>41613</v>
      </c>
      <c r="B2606" s="22">
        <v>1</v>
      </c>
      <c r="C2606" s="22" t="s">
        <v>176</v>
      </c>
      <c r="D2606" s="22" t="s">
        <v>180</v>
      </c>
      <c r="E2606" s="22" t="s">
        <v>39</v>
      </c>
      <c r="F2606" s="22" t="s">
        <v>110</v>
      </c>
      <c r="G2606" s="25" t="s">
        <v>71</v>
      </c>
      <c r="H2606" s="22">
        <v>1</v>
      </c>
      <c r="I2606" s="22">
        <f t="shared" si="58"/>
        <v>0.05</v>
      </c>
      <c r="J2606" s="22">
        <v>43</v>
      </c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2">
        <v>25</v>
      </c>
      <c r="V2606" s="22"/>
      <c r="W2606" s="22"/>
      <c r="X2606" s="22"/>
      <c r="Y2606" s="22"/>
      <c r="Z2606" s="22"/>
      <c r="AA2606" s="22"/>
      <c r="AB2606" s="22"/>
    </row>
    <row r="2607" spans="1:28" x14ac:dyDescent="0.25">
      <c r="A2607" s="24">
        <v>41613</v>
      </c>
      <c r="B2607" s="22">
        <v>1</v>
      </c>
      <c r="C2607" s="22" t="s">
        <v>176</v>
      </c>
      <c r="D2607" s="22" t="s">
        <v>180</v>
      </c>
      <c r="E2607" s="22" t="s">
        <v>39</v>
      </c>
      <c r="F2607" s="22" t="s">
        <v>110</v>
      </c>
      <c r="G2607" s="25" t="s">
        <v>71</v>
      </c>
      <c r="H2607" s="22">
        <v>1</v>
      </c>
      <c r="I2607" s="22">
        <f t="shared" si="58"/>
        <v>0.05</v>
      </c>
      <c r="J2607" s="22">
        <v>43</v>
      </c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2">
        <v>25</v>
      </c>
      <c r="V2607" s="22"/>
      <c r="W2607" s="22"/>
      <c r="X2607" s="22"/>
      <c r="Y2607" s="22"/>
      <c r="Z2607" s="22"/>
      <c r="AA2607" s="22"/>
      <c r="AB2607" s="22"/>
    </row>
    <row r="2608" spans="1:28" x14ac:dyDescent="0.25">
      <c r="A2608" s="24">
        <v>41613</v>
      </c>
      <c r="B2608" s="22">
        <v>1</v>
      </c>
      <c r="C2608" s="22" t="s">
        <v>176</v>
      </c>
      <c r="D2608" s="22" t="s">
        <v>180</v>
      </c>
      <c r="E2608" s="22" t="s">
        <v>39</v>
      </c>
      <c r="F2608" s="22" t="s">
        <v>110</v>
      </c>
      <c r="G2608" s="25" t="s">
        <v>71</v>
      </c>
      <c r="H2608" s="22">
        <v>1</v>
      </c>
      <c r="I2608" s="22">
        <f t="shared" si="58"/>
        <v>0.05</v>
      </c>
      <c r="J2608" s="22">
        <v>43</v>
      </c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2">
        <v>25</v>
      </c>
      <c r="V2608" s="22"/>
      <c r="W2608" s="22"/>
      <c r="X2608" s="22"/>
      <c r="Y2608" s="22"/>
      <c r="Z2608" s="22"/>
      <c r="AA2608" s="22"/>
      <c r="AB2608" s="22"/>
    </row>
    <row r="2609" spans="1:28" x14ac:dyDescent="0.25">
      <c r="A2609" s="24">
        <v>41613</v>
      </c>
      <c r="B2609" s="22">
        <v>1</v>
      </c>
      <c r="C2609" s="22" t="s">
        <v>176</v>
      </c>
      <c r="D2609" s="22" t="s">
        <v>180</v>
      </c>
      <c r="E2609" s="22" t="s">
        <v>39</v>
      </c>
      <c r="F2609" s="22" t="s">
        <v>110</v>
      </c>
      <c r="G2609" s="25" t="s">
        <v>71</v>
      </c>
      <c r="H2609" s="22">
        <v>1</v>
      </c>
      <c r="I2609" s="22">
        <f t="shared" si="58"/>
        <v>0.05</v>
      </c>
      <c r="J2609" s="22">
        <v>43</v>
      </c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2">
        <v>30</v>
      </c>
      <c r="V2609" s="22"/>
      <c r="W2609" s="22"/>
      <c r="X2609" s="22"/>
      <c r="Y2609" s="22"/>
      <c r="Z2609" s="22"/>
      <c r="AA2609" s="22"/>
      <c r="AB2609" s="22"/>
    </row>
    <row r="2610" spans="1:28" x14ac:dyDescent="0.25">
      <c r="A2610" s="24">
        <v>41613</v>
      </c>
      <c r="B2610" s="22">
        <v>1</v>
      </c>
      <c r="C2610" s="22" t="s">
        <v>176</v>
      </c>
      <c r="D2610" s="22" t="s">
        <v>180</v>
      </c>
      <c r="E2610" s="22" t="s">
        <v>39</v>
      </c>
      <c r="F2610" s="22" t="s">
        <v>110</v>
      </c>
      <c r="G2610" s="25" t="s">
        <v>71</v>
      </c>
      <c r="H2610" s="22">
        <v>1</v>
      </c>
      <c r="I2610" s="22">
        <f t="shared" si="58"/>
        <v>0.05</v>
      </c>
      <c r="J2610" s="22">
        <v>43</v>
      </c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2">
        <v>35</v>
      </c>
      <c r="V2610" s="22"/>
      <c r="W2610" s="22"/>
      <c r="X2610" s="22"/>
      <c r="Y2610" s="22"/>
      <c r="Z2610" s="22"/>
      <c r="AA2610" s="22"/>
      <c r="AB2610" s="22"/>
    </row>
    <row r="2611" spans="1:28" x14ac:dyDescent="0.25">
      <c r="A2611" s="24">
        <v>41613</v>
      </c>
      <c r="B2611" s="22">
        <v>1</v>
      </c>
      <c r="C2611" s="22" t="s">
        <v>176</v>
      </c>
      <c r="D2611" s="22" t="s">
        <v>180</v>
      </c>
      <c r="E2611" s="22" t="s">
        <v>39</v>
      </c>
      <c r="F2611" s="22" t="s">
        <v>110</v>
      </c>
      <c r="G2611" s="25" t="s">
        <v>71</v>
      </c>
      <c r="H2611" s="22">
        <v>1</v>
      </c>
      <c r="I2611" s="22">
        <f t="shared" si="58"/>
        <v>0.05</v>
      </c>
      <c r="J2611" s="22">
        <v>43</v>
      </c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2">
        <v>45</v>
      </c>
      <c r="V2611" s="22"/>
      <c r="W2611" s="22"/>
      <c r="X2611" s="22"/>
      <c r="Y2611" s="22"/>
      <c r="Z2611" s="22"/>
      <c r="AA2611" s="22"/>
      <c r="AB2611" s="22"/>
    </row>
    <row r="2612" spans="1:28" x14ac:dyDescent="0.25">
      <c r="A2612" s="24">
        <v>41613</v>
      </c>
      <c r="B2612" s="22">
        <v>1</v>
      </c>
      <c r="C2612" s="22" t="s">
        <v>176</v>
      </c>
      <c r="D2612" s="22" t="s">
        <v>180</v>
      </c>
      <c r="E2612" s="22" t="s">
        <v>39</v>
      </c>
      <c r="F2612" s="22" t="s">
        <v>110</v>
      </c>
      <c r="G2612" s="25" t="s">
        <v>71</v>
      </c>
      <c r="H2612" s="22">
        <v>1</v>
      </c>
      <c r="I2612" s="22">
        <f t="shared" si="58"/>
        <v>0.05</v>
      </c>
      <c r="J2612" s="22">
        <v>43</v>
      </c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2">
        <v>60</v>
      </c>
      <c r="V2612" s="22"/>
      <c r="W2612" s="22"/>
      <c r="X2612" s="22"/>
      <c r="Y2612" s="22"/>
      <c r="Z2612" s="22"/>
      <c r="AA2612" s="22"/>
      <c r="AB2612" s="22"/>
    </row>
    <row r="2613" spans="1:28" x14ac:dyDescent="0.25">
      <c r="A2613" s="24">
        <v>41613</v>
      </c>
      <c r="B2613" s="22">
        <v>1</v>
      </c>
      <c r="C2613" s="22" t="s">
        <v>176</v>
      </c>
      <c r="D2613" s="22" t="s">
        <v>180</v>
      </c>
      <c r="E2613" s="22" t="s">
        <v>39</v>
      </c>
      <c r="F2613" s="22" t="s">
        <v>110</v>
      </c>
      <c r="G2613" s="25" t="s">
        <v>71</v>
      </c>
      <c r="H2613" s="22">
        <v>1</v>
      </c>
      <c r="I2613" s="22">
        <f t="shared" si="58"/>
        <v>0.05</v>
      </c>
      <c r="J2613" s="22">
        <v>43</v>
      </c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2">
        <v>50</v>
      </c>
      <c r="V2613" s="22"/>
      <c r="W2613" s="22"/>
      <c r="X2613" s="22"/>
      <c r="Y2613" s="22"/>
      <c r="Z2613" s="22"/>
      <c r="AA2613" s="22"/>
      <c r="AB2613" s="22"/>
    </row>
    <row r="2614" spans="1:28" x14ac:dyDescent="0.25">
      <c r="A2614" s="24">
        <v>41613</v>
      </c>
      <c r="B2614" s="22">
        <v>1</v>
      </c>
      <c r="C2614" s="22" t="s">
        <v>176</v>
      </c>
      <c r="D2614" s="22" t="s">
        <v>180</v>
      </c>
      <c r="E2614" s="22" t="s">
        <v>39</v>
      </c>
      <c r="F2614" s="22" t="s">
        <v>110</v>
      </c>
      <c r="G2614" s="25" t="s">
        <v>72</v>
      </c>
      <c r="H2614" s="22">
        <v>1</v>
      </c>
      <c r="I2614" s="22">
        <f t="shared" si="58"/>
        <v>0.05</v>
      </c>
      <c r="J2614" s="22">
        <v>43</v>
      </c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2">
        <v>65</v>
      </c>
      <c r="V2614" s="22"/>
      <c r="W2614" s="22"/>
      <c r="X2614" s="22"/>
      <c r="Y2614" s="22"/>
      <c r="Z2614" s="22"/>
      <c r="AA2614" s="22"/>
      <c r="AB2614" s="22"/>
    </row>
    <row r="2615" spans="1:28" x14ac:dyDescent="0.25">
      <c r="A2615" s="24">
        <v>41613</v>
      </c>
      <c r="B2615" s="22">
        <v>1</v>
      </c>
      <c r="C2615" s="22" t="s">
        <v>176</v>
      </c>
      <c r="D2615" s="22" t="s">
        <v>180</v>
      </c>
      <c r="E2615" s="22" t="s">
        <v>39</v>
      </c>
      <c r="F2615" s="22" t="s">
        <v>110</v>
      </c>
      <c r="G2615" s="25" t="s">
        <v>73</v>
      </c>
      <c r="H2615" s="22">
        <v>1</v>
      </c>
      <c r="I2615" s="22">
        <f t="shared" si="58"/>
        <v>0.05</v>
      </c>
      <c r="J2615" s="22">
        <v>43</v>
      </c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2">
        <v>5</v>
      </c>
      <c r="V2615" s="22"/>
      <c r="W2615" s="22"/>
      <c r="X2615" s="22"/>
      <c r="Y2615" s="22"/>
      <c r="Z2615" s="22"/>
      <c r="AA2615" s="22"/>
      <c r="AB2615" s="22"/>
    </row>
    <row r="2616" spans="1:28" x14ac:dyDescent="0.25">
      <c r="A2616" s="24">
        <v>41613</v>
      </c>
      <c r="B2616" s="22">
        <v>1</v>
      </c>
      <c r="C2616" s="22" t="s">
        <v>176</v>
      </c>
      <c r="D2616" s="22" t="s">
        <v>184</v>
      </c>
      <c r="E2616" s="22" t="s">
        <v>39</v>
      </c>
      <c r="F2616" s="22" t="s">
        <v>110</v>
      </c>
      <c r="G2616" s="25" t="s">
        <v>40</v>
      </c>
      <c r="H2616" s="22">
        <v>1</v>
      </c>
      <c r="I2616" s="22">
        <f t="shared" si="58"/>
        <v>0.05</v>
      </c>
      <c r="J2616" s="22">
        <v>43</v>
      </c>
      <c r="K2616" s="22"/>
      <c r="L2616" s="22"/>
      <c r="M2616" s="22"/>
      <c r="N2616" s="22"/>
      <c r="O2616" s="22"/>
      <c r="P2616" s="22"/>
      <c r="Q2616" s="22"/>
      <c r="R2616" s="22"/>
      <c r="S2616" s="22"/>
      <c r="T2616" s="22"/>
      <c r="U2616" s="22">
        <v>5</v>
      </c>
      <c r="V2616" s="22"/>
      <c r="W2616" s="22"/>
      <c r="X2616" s="22"/>
      <c r="Y2616" s="22"/>
      <c r="Z2616" s="22"/>
      <c r="AA2616" s="22"/>
      <c r="AB2616" s="22"/>
    </row>
    <row r="2617" spans="1:28" x14ac:dyDescent="0.25">
      <c r="A2617" s="24">
        <v>41613</v>
      </c>
      <c r="B2617" s="22">
        <v>1</v>
      </c>
      <c r="C2617" s="22" t="s">
        <v>176</v>
      </c>
      <c r="D2617" s="22" t="s">
        <v>184</v>
      </c>
      <c r="E2617" s="22" t="s">
        <v>39</v>
      </c>
      <c r="F2617" s="22" t="s">
        <v>110</v>
      </c>
      <c r="G2617" s="25" t="s">
        <v>40</v>
      </c>
      <c r="H2617" s="22">
        <v>1</v>
      </c>
      <c r="I2617" s="22">
        <f t="shared" si="58"/>
        <v>0.05</v>
      </c>
      <c r="J2617" s="22">
        <v>43</v>
      </c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22">
        <v>15</v>
      </c>
      <c r="V2617" s="22"/>
      <c r="W2617" s="22"/>
      <c r="X2617" s="22"/>
      <c r="Y2617" s="22"/>
      <c r="Z2617" s="22"/>
      <c r="AA2617" s="22"/>
      <c r="AB2617" s="22"/>
    </row>
    <row r="2618" spans="1:28" x14ac:dyDescent="0.25">
      <c r="A2618" s="24">
        <v>41613</v>
      </c>
      <c r="B2618" s="22">
        <v>1</v>
      </c>
      <c r="C2618" s="22" t="s">
        <v>176</v>
      </c>
      <c r="D2618" s="22" t="s">
        <v>184</v>
      </c>
      <c r="E2618" s="22" t="s">
        <v>39</v>
      </c>
      <c r="F2618" s="22" t="s">
        <v>110</v>
      </c>
      <c r="G2618" s="25" t="s">
        <v>40</v>
      </c>
      <c r="H2618" s="22">
        <v>1</v>
      </c>
      <c r="I2618" s="22">
        <f t="shared" si="58"/>
        <v>0.05</v>
      </c>
      <c r="J2618" s="22">
        <v>43</v>
      </c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2">
        <v>15</v>
      </c>
      <c r="V2618" s="22"/>
      <c r="W2618" s="22"/>
      <c r="X2618" s="22"/>
      <c r="Y2618" s="22"/>
      <c r="Z2618" s="22"/>
      <c r="AA2618" s="22"/>
      <c r="AB2618" s="22"/>
    </row>
    <row r="2619" spans="1:28" x14ac:dyDescent="0.25">
      <c r="A2619" s="24">
        <v>41613</v>
      </c>
      <c r="B2619" s="22">
        <v>1</v>
      </c>
      <c r="C2619" s="22" t="s">
        <v>176</v>
      </c>
      <c r="D2619" s="22" t="s">
        <v>184</v>
      </c>
      <c r="E2619" s="22" t="s">
        <v>39</v>
      </c>
      <c r="F2619" s="22" t="s">
        <v>110</v>
      </c>
      <c r="G2619" s="25" t="s">
        <v>40</v>
      </c>
      <c r="H2619" s="22">
        <v>1</v>
      </c>
      <c r="I2619" s="22">
        <f t="shared" si="58"/>
        <v>0.05</v>
      </c>
      <c r="J2619" s="22">
        <v>43</v>
      </c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2">
        <v>15</v>
      </c>
      <c r="V2619" s="22"/>
      <c r="W2619" s="22"/>
      <c r="X2619" s="22"/>
      <c r="Y2619" s="22"/>
      <c r="Z2619" s="22"/>
      <c r="AA2619" s="22"/>
      <c r="AB2619" s="22"/>
    </row>
    <row r="2620" spans="1:28" x14ac:dyDescent="0.25">
      <c r="A2620" s="24">
        <v>41613</v>
      </c>
      <c r="B2620" s="22">
        <v>1</v>
      </c>
      <c r="C2620" s="22" t="s">
        <v>176</v>
      </c>
      <c r="D2620" s="22" t="s">
        <v>184</v>
      </c>
      <c r="E2620" s="22" t="s">
        <v>39</v>
      </c>
      <c r="F2620" s="22" t="s">
        <v>110</v>
      </c>
      <c r="G2620" s="25" t="s">
        <v>40</v>
      </c>
      <c r="H2620" s="22">
        <v>1</v>
      </c>
      <c r="I2620" s="22">
        <f t="shared" si="58"/>
        <v>0.05</v>
      </c>
      <c r="J2620" s="22">
        <v>43</v>
      </c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2">
        <v>15</v>
      </c>
      <c r="V2620" s="22"/>
      <c r="W2620" s="22"/>
      <c r="X2620" s="22"/>
      <c r="Y2620" s="22"/>
      <c r="Z2620" s="22"/>
      <c r="AA2620" s="22"/>
      <c r="AB2620" s="22"/>
    </row>
    <row r="2621" spans="1:28" x14ac:dyDescent="0.25">
      <c r="A2621" s="24">
        <v>41613</v>
      </c>
      <c r="B2621" s="22">
        <v>1</v>
      </c>
      <c r="C2621" s="22" t="s">
        <v>176</v>
      </c>
      <c r="D2621" s="22" t="s">
        <v>184</v>
      </c>
      <c r="E2621" s="22" t="s">
        <v>39</v>
      </c>
      <c r="F2621" s="22" t="s">
        <v>110</v>
      </c>
      <c r="G2621" s="25" t="s">
        <v>40</v>
      </c>
      <c r="H2621" s="22">
        <v>1</v>
      </c>
      <c r="I2621" s="22">
        <f t="shared" si="58"/>
        <v>0.05</v>
      </c>
      <c r="J2621" s="22">
        <v>43</v>
      </c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2">
        <v>15</v>
      </c>
      <c r="V2621" s="22"/>
      <c r="W2621" s="22"/>
      <c r="X2621" s="22"/>
      <c r="Y2621" s="22"/>
      <c r="Z2621" s="22"/>
      <c r="AA2621" s="22"/>
      <c r="AB2621" s="22"/>
    </row>
    <row r="2622" spans="1:28" x14ac:dyDescent="0.25">
      <c r="A2622" s="24">
        <v>41613</v>
      </c>
      <c r="B2622" s="22">
        <v>1</v>
      </c>
      <c r="C2622" s="22" t="s">
        <v>176</v>
      </c>
      <c r="D2622" s="22" t="s">
        <v>184</v>
      </c>
      <c r="E2622" s="22" t="s">
        <v>39</v>
      </c>
      <c r="F2622" s="22" t="s">
        <v>110</v>
      </c>
      <c r="G2622" s="25" t="s">
        <v>40</v>
      </c>
      <c r="H2622" s="22">
        <v>1</v>
      </c>
      <c r="I2622" s="22">
        <f t="shared" si="58"/>
        <v>0.05</v>
      </c>
      <c r="J2622" s="22">
        <v>43</v>
      </c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2">
        <v>15</v>
      </c>
      <c r="V2622" s="22"/>
      <c r="W2622" s="22"/>
      <c r="X2622" s="22"/>
      <c r="Y2622" s="22"/>
      <c r="Z2622" s="22"/>
      <c r="AA2622" s="22"/>
      <c r="AB2622" s="22"/>
    </row>
    <row r="2623" spans="1:28" x14ac:dyDescent="0.25">
      <c r="A2623" s="24">
        <v>41613</v>
      </c>
      <c r="B2623" s="22">
        <v>1</v>
      </c>
      <c r="C2623" s="22" t="s">
        <v>176</v>
      </c>
      <c r="D2623" s="22" t="s">
        <v>184</v>
      </c>
      <c r="E2623" s="22" t="s">
        <v>39</v>
      </c>
      <c r="F2623" s="22" t="s">
        <v>110</v>
      </c>
      <c r="G2623" s="25" t="s">
        <v>40</v>
      </c>
      <c r="H2623" s="22">
        <v>1</v>
      </c>
      <c r="I2623" s="22">
        <f t="shared" si="58"/>
        <v>0.05</v>
      </c>
      <c r="J2623" s="22">
        <v>43</v>
      </c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2">
        <v>15</v>
      </c>
      <c r="V2623" s="22"/>
      <c r="W2623" s="22"/>
      <c r="X2623" s="22"/>
      <c r="Y2623" s="22"/>
      <c r="Z2623" s="22"/>
      <c r="AA2623" s="22"/>
      <c r="AB2623" s="22"/>
    </row>
    <row r="2624" spans="1:28" x14ac:dyDescent="0.25">
      <c r="A2624" s="24">
        <v>41613</v>
      </c>
      <c r="B2624" s="22">
        <v>1</v>
      </c>
      <c r="C2624" s="22" t="s">
        <v>176</v>
      </c>
      <c r="D2624" s="22" t="s">
        <v>184</v>
      </c>
      <c r="E2624" s="22" t="s">
        <v>39</v>
      </c>
      <c r="F2624" s="22" t="s">
        <v>110</v>
      </c>
      <c r="G2624" s="25" t="s">
        <v>40</v>
      </c>
      <c r="H2624" s="22">
        <v>1</v>
      </c>
      <c r="I2624" s="22">
        <f t="shared" si="58"/>
        <v>0.05</v>
      </c>
      <c r="J2624" s="22">
        <v>43</v>
      </c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2">
        <v>15</v>
      </c>
      <c r="V2624" s="22"/>
      <c r="W2624" s="22"/>
      <c r="X2624" s="22"/>
      <c r="Y2624" s="22"/>
      <c r="Z2624" s="22"/>
      <c r="AA2624" s="22"/>
      <c r="AB2624" s="22"/>
    </row>
    <row r="2625" spans="1:28" x14ac:dyDescent="0.25">
      <c r="A2625" s="24">
        <v>41613</v>
      </c>
      <c r="B2625" s="22">
        <v>1</v>
      </c>
      <c r="C2625" s="22" t="s">
        <v>176</v>
      </c>
      <c r="D2625" s="22" t="s">
        <v>184</v>
      </c>
      <c r="E2625" s="22" t="s">
        <v>39</v>
      </c>
      <c r="F2625" s="22" t="s">
        <v>110</v>
      </c>
      <c r="G2625" s="25" t="s">
        <v>40</v>
      </c>
      <c r="H2625" s="22">
        <v>1</v>
      </c>
      <c r="I2625" s="22">
        <f t="shared" si="58"/>
        <v>0.05</v>
      </c>
      <c r="J2625" s="22">
        <v>43</v>
      </c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2">
        <v>15</v>
      </c>
      <c r="V2625" s="22"/>
      <c r="W2625" s="22"/>
      <c r="X2625" s="22"/>
      <c r="Y2625" s="22"/>
      <c r="Z2625" s="22"/>
      <c r="AA2625" s="22"/>
      <c r="AB2625" s="22"/>
    </row>
    <row r="2626" spans="1:28" x14ac:dyDescent="0.25">
      <c r="A2626" s="24">
        <v>41613</v>
      </c>
      <c r="B2626" s="22">
        <v>1</v>
      </c>
      <c r="C2626" s="22" t="s">
        <v>176</v>
      </c>
      <c r="D2626" s="22" t="s">
        <v>184</v>
      </c>
      <c r="E2626" s="22" t="s">
        <v>39</v>
      </c>
      <c r="F2626" s="22" t="s">
        <v>110</v>
      </c>
      <c r="G2626" s="25" t="s">
        <v>40</v>
      </c>
      <c r="H2626" s="22">
        <v>1</v>
      </c>
      <c r="I2626" s="22">
        <f t="shared" ref="I2626:I2689" si="59">H2626/20</f>
        <v>0.05</v>
      </c>
      <c r="J2626" s="22">
        <v>43</v>
      </c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2">
        <v>15</v>
      </c>
      <c r="V2626" s="22"/>
      <c r="W2626" s="22"/>
      <c r="X2626" s="22"/>
      <c r="Y2626" s="22"/>
      <c r="Z2626" s="22"/>
      <c r="AA2626" s="22"/>
      <c r="AB2626" s="22"/>
    </row>
    <row r="2627" spans="1:28" x14ac:dyDescent="0.25">
      <c r="A2627" s="24">
        <v>41613</v>
      </c>
      <c r="B2627" s="22">
        <v>1</v>
      </c>
      <c r="C2627" s="22" t="s">
        <v>176</v>
      </c>
      <c r="D2627" s="22" t="s">
        <v>184</v>
      </c>
      <c r="E2627" s="22" t="s">
        <v>39</v>
      </c>
      <c r="F2627" s="22" t="s">
        <v>110</v>
      </c>
      <c r="G2627" s="25" t="s">
        <v>40</v>
      </c>
      <c r="H2627" s="22">
        <v>1</v>
      </c>
      <c r="I2627" s="22">
        <f t="shared" si="59"/>
        <v>0.05</v>
      </c>
      <c r="J2627" s="22">
        <v>43</v>
      </c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2">
        <v>10</v>
      </c>
      <c r="V2627" s="22"/>
      <c r="W2627" s="22"/>
      <c r="X2627" s="22"/>
      <c r="Y2627" s="22"/>
      <c r="Z2627" s="22"/>
      <c r="AA2627" s="22"/>
      <c r="AB2627" s="22"/>
    </row>
    <row r="2628" spans="1:28" x14ac:dyDescent="0.25">
      <c r="A2628" s="24">
        <v>41613</v>
      </c>
      <c r="B2628" s="22">
        <v>1</v>
      </c>
      <c r="C2628" s="22" t="s">
        <v>176</v>
      </c>
      <c r="D2628" s="22" t="s">
        <v>184</v>
      </c>
      <c r="E2628" s="22" t="s">
        <v>39</v>
      </c>
      <c r="F2628" s="22" t="s">
        <v>110</v>
      </c>
      <c r="G2628" s="25" t="s">
        <v>40</v>
      </c>
      <c r="H2628" s="22">
        <v>1</v>
      </c>
      <c r="I2628" s="22">
        <f t="shared" si="59"/>
        <v>0.05</v>
      </c>
      <c r="J2628" s="22">
        <v>43</v>
      </c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>
        <v>10</v>
      </c>
      <c r="V2628" s="22"/>
      <c r="W2628" s="22"/>
      <c r="X2628" s="22"/>
      <c r="Y2628" s="22"/>
      <c r="Z2628" s="22"/>
      <c r="AA2628" s="22"/>
      <c r="AB2628" s="22"/>
    </row>
    <row r="2629" spans="1:28" x14ac:dyDescent="0.25">
      <c r="A2629" s="24">
        <v>41613</v>
      </c>
      <c r="B2629" s="22">
        <v>1</v>
      </c>
      <c r="C2629" s="22" t="s">
        <v>176</v>
      </c>
      <c r="D2629" s="22" t="s">
        <v>184</v>
      </c>
      <c r="E2629" s="22" t="s">
        <v>39</v>
      </c>
      <c r="F2629" s="22" t="s">
        <v>110</v>
      </c>
      <c r="G2629" s="25" t="s">
        <v>40</v>
      </c>
      <c r="H2629" s="22">
        <v>1</v>
      </c>
      <c r="I2629" s="22">
        <f t="shared" si="59"/>
        <v>0.05</v>
      </c>
      <c r="J2629" s="22">
        <v>43</v>
      </c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2">
        <v>10</v>
      </c>
      <c r="V2629" s="22"/>
      <c r="W2629" s="22"/>
      <c r="X2629" s="22"/>
      <c r="Y2629" s="22"/>
      <c r="Z2629" s="22"/>
      <c r="AA2629" s="22"/>
      <c r="AB2629" s="22"/>
    </row>
    <row r="2630" spans="1:28" x14ac:dyDescent="0.25">
      <c r="A2630" s="24">
        <v>41613</v>
      </c>
      <c r="B2630" s="22">
        <v>1</v>
      </c>
      <c r="C2630" s="22" t="s">
        <v>176</v>
      </c>
      <c r="D2630" s="22" t="s">
        <v>184</v>
      </c>
      <c r="E2630" s="22" t="s">
        <v>39</v>
      </c>
      <c r="F2630" s="22" t="s">
        <v>110</v>
      </c>
      <c r="G2630" s="25" t="s">
        <v>40</v>
      </c>
      <c r="H2630" s="22">
        <v>1</v>
      </c>
      <c r="I2630" s="22">
        <f t="shared" si="59"/>
        <v>0.05</v>
      </c>
      <c r="J2630" s="22">
        <v>43</v>
      </c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>
        <v>10</v>
      </c>
      <c r="V2630" s="22"/>
      <c r="W2630" s="22"/>
      <c r="X2630" s="22"/>
      <c r="Y2630" s="22"/>
      <c r="Z2630" s="22"/>
      <c r="AA2630" s="22"/>
      <c r="AB2630" s="22"/>
    </row>
    <row r="2631" spans="1:28" x14ac:dyDescent="0.25">
      <c r="A2631" s="24">
        <v>41613</v>
      </c>
      <c r="B2631" s="22">
        <v>1</v>
      </c>
      <c r="C2631" s="22" t="s">
        <v>176</v>
      </c>
      <c r="D2631" s="22" t="s">
        <v>184</v>
      </c>
      <c r="E2631" s="22" t="s">
        <v>39</v>
      </c>
      <c r="F2631" s="22" t="s">
        <v>110</v>
      </c>
      <c r="G2631" s="25" t="s">
        <v>40</v>
      </c>
      <c r="H2631" s="22">
        <v>1</v>
      </c>
      <c r="I2631" s="22">
        <f t="shared" si="59"/>
        <v>0.05</v>
      </c>
      <c r="J2631" s="22">
        <v>43</v>
      </c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>
        <v>10</v>
      </c>
      <c r="V2631" s="22"/>
      <c r="W2631" s="22"/>
      <c r="X2631" s="22"/>
      <c r="Y2631" s="22"/>
      <c r="Z2631" s="22"/>
      <c r="AA2631" s="22"/>
      <c r="AB2631" s="22"/>
    </row>
    <row r="2632" spans="1:28" x14ac:dyDescent="0.25">
      <c r="A2632" s="24">
        <v>41613</v>
      </c>
      <c r="B2632" s="22">
        <v>1</v>
      </c>
      <c r="C2632" s="22" t="s">
        <v>176</v>
      </c>
      <c r="D2632" s="22" t="s">
        <v>184</v>
      </c>
      <c r="E2632" s="22" t="s">
        <v>39</v>
      </c>
      <c r="F2632" s="22" t="s">
        <v>110</v>
      </c>
      <c r="G2632" s="25" t="s">
        <v>40</v>
      </c>
      <c r="H2632" s="22">
        <v>1</v>
      </c>
      <c r="I2632" s="22">
        <f t="shared" si="59"/>
        <v>0.05</v>
      </c>
      <c r="J2632" s="22">
        <v>43</v>
      </c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2">
        <v>10</v>
      </c>
      <c r="V2632" s="22"/>
      <c r="W2632" s="22"/>
      <c r="X2632" s="22"/>
      <c r="Y2632" s="22"/>
      <c r="Z2632" s="22"/>
      <c r="AA2632" s="22"/>
      <c r="AB2632" s="22"/>
    </row>
    <row r="2633" spans="1:28" x14ac:dyDescent="0.25">
      <c r="A2633" s="24">
        <v>41613</v>
      </c>
      <c r="B2633" s="22">
        <v>1</v>
      </c>
      <c r="C2633" s="22" t="s">
        <v>176</v>
      </c>
      <c r="D2633" s="22" t="s">
        <v>184</v>
      </c>
      <c r="E2633" s="22" t="s">
        <v>39</v>
      </c>
      <c r="F2633" s="22" t="s">
        <v>110</v>
      </c>
      <c r="G2633" s="25" t="s">
        <v>40</v>
      </c>
      <c r="H2633" s="22">
        <v>1</v>
      </c>
      <c r="I2633" s="22">
        <f t="shared" si="59"/>
        <v>0.05</v>
      </c>
      <c r="J2633" s="22">
        <v>43</v>
      </c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2">
        <v>10</v>
      </c>
      <c r="V2633" s="22"/>
      <c r="W2633" s="22"/>
      <c r="X2633" s="22"/>
      <c r="Y2633" s="22"/>
      <c r="Z2633" s="22"/>
      <c r="AA2633" s="22"/>
      <c r="AB2633" s="22"/>
    </row>
    <row r="2634" spans="1:28" x14ac:dyDescent="0.25">
      <c r="A2634" s="24">
        <v>41613</v>
      </c>
      <c r="B2634" s="22">
        <v>1</v>
      </c>
      <c r="C2634" s="22" t="s">
        <v>176</v>
      </c>
      <c r="D2634" s="22" t="s">
        <v>184</v>
      </c>
      <c r="E2634" s="22" t="s">
        <v>39</v>
      </c>
      <c r="F2634" s="22" t="s">
        <v>110</v>
      </c>
      <c r="G2634" s="25" t="s">
        <v>40</v>
      </c>
      <c r="H2634" s="22">
        <v>1</v>
      </c>
      <c r="I2634" s="22">
        <f t="shared" si="59"/>
        <v>0.05</v>
      </c>
      <c r="J2634" s="22">
        <v>43</v>
      </c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>
        <v>10</v>
      </c>
      <c r="V2634" s="22"/>
      <c r="W2634" s="22"/>
      <c r="X2634" s="22"/>
      <c r="Y2634" s="22"/>
      <c r="Z2634" s="22"/>
      <c r="AA2634" s="22"/>
      <c r="AB2634" s="22"/>
    </row>
    <row r="2635" spans="1:28" x14ac:dyDescent="0.25">
      <c r="A2635" s="24">
        <v>41613</v>
      </c>
      <c r="B2635" s="22">
        <v>1</v>
      </c>
      <c r="C2635" s="22" t="s">
        <v>176</v>
      </c>
      <c r="D2635" s="22" t="s">
        <v>184</v>
      </c>
      <c r="E2635" s="22" t="s">
        <v>39</v>
      </c>
      <c r="F2635" s="22" t="s">
        <v>110</v>
      </c>
      <c r="G2635" s="25" t="s">
        <v>40</v>
      </c>
      <c r="H2635" s="22">
        <v>1</v>
      </c>
      <c r="I2635" s="22">
        <f t="shared" si="59"/>
        <v>0.05</v>
      </c>
      <c r="J2635" s="22">
        <v>43</v>
      </c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>
        <v>25</v>
      </c>
      <c r="V2635" s="22"/>
      <c r="W2635" s="22"/>
      <c r="X2635" s="22"/>
      <c r="Y2635" s="22"/>
      <c r="Z2635" s="22"/>
      <c r="AA2635" s="22"/>
      <c r="AB2635" s="22"/>
    </row>
    <row r="2636" spans="1:28" x14ac:dyDescent="0.25">
      <c r="A2636" s="24">
        <v>41613</v>
      </c>
      <c r="B2636" s="22">
        <v>1</v>
      </c>
      <c r="C2636" s="22" t="s">
        <v>176</v>
      </c>
      <c r="D2636" s="22" t="s">
        <v>184</v>
      </c>
      <c r="E2636" s="22" t="s">
        <v>39</v>
      </c>
      <c r="F2636" s="22" t="s">
        <v>110</v>
      </c>
      <c r="G2636" s="25" t="s">
        <v>40</v>
      </c>
      <c r="H2636" s="22">
        <v>1</v>
      </c>
      <c r="I2636" s="22">
        <f t="shared" si="59"/>
        <v>0.05</v>
      </c>
      <c r="J2636" s="22">
        <v>43</v>
      </c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>
        <v>25</v>
      </c>
      <c r="V2636" s="22"/>
      <c r="W2636" s="22"/>
      <c r="X2636" s="22"/>
      <c r="Y2636" s="22"/>
      <c r="Z2636" s="22"/>
      <c r="AA2636" s="22"/>
      <c r="AB2636" s="22"/>
    </row>
    <row r="2637" spans="1:28" x14ac:dyDescent="0.25">
      <c r="A2637" s="24">
        <v>41613</v>
      </c>
      <c r="B2637" s="22">
        <v>1</v>
      </c>
      <c r="C2637" s="22" t="s">
        <v>176</v>
      </c>
      <c r="D2637" s="22" t="s">
        <v>184</v>
      </c>
      <c r="E2637" s="22" t="s">
        <v>39</v>
      </c>
      <c r="F2637" s="22" t="s">
        <v>110</v>
      </c>
      <c r="G2637" s="25" t="s">
        <v>40</v>
      </c>
      <c r="H2637" s="22">
        <v>1</v>
      </c>
      <c r="I2637" s="22">
        <f t="shared" si="59"/>
        <v>0.05</v>
      </c>
      <c r="J2637" s="22">
        <v>43</v>
      </c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>
        <v>20</v>
      </c>
      <c r="V2637" s="22"/>
      <c r="W2637" s="22"/>
      <c r="X2637" s="22"/>
      <c r="Y2637" s="22"/>
      <c r="Z2637" s="22"/>
      <c r="AA2637" s="22"/>
      <c r="AB2637" s="22"/>
    </row>
    <row r="2638" spans="1:28" x14ac:dyDescent="0.25">
      <c r="A2638" s="24">
        <v>41613</v>
      </c>
      <c r="B2638" s="22">
        <v>1</v>
      </c>
      <c r="C2638" s="22" t="s">
        <v>176</v>
      </c>
      <c r="D2638" s="22" t="s">
        <v>184</v>
      </c>
      <c r="E2638" s="22" t="s">
        <v>39</v>
      </c>
      <c r="F2638" s="22" t="s">
        <v>110</v>
      </c>
      <c r="G2638" s="25" t="s">
        <v>40</v>
      </c>
      <c r="H2638" s="22">
        <v>1</v>
      </c>
      <c r="I2638" s="22">
        <f t="shared" si="59"/>
        <v>0.05</v>
      </c>
      <c r="J2638" s="22">
        <v>43</v>
      </c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>
        <v>20</v>
      </c>
      <c r="V2638" s="22"/>
      <c r="W2638" s="22"/>
      <c r="X2638" s="22"/>
      <c r="Y2638" s="22"/>
      <c r="Z2638" s="22"/>
      <c r="AA2638" s="22"/>
      <c r="AB2638" s="22"/>
    </row>
    <row r="2639" spans="1:28" x14ac:dyDescent="0.25">
      <c r="A2639" s="24">
        <v>41613</v>
      </c>
      <c r="B2639" s="22">
        <v>1</v>
      </c>
      <c r="C2639" s="22" t="s">
        <v>176</v>
      </c>
      <c r="D2639" s="22" t="s">
        <v>184</v>
      </c>
      <c r="E2639" s="22" t="s">
        <v>39</v>
      </c>
      <c r="F2639" s="22" t="s">
        <v>110</v>
      </c>
      <c r="G2639" s="25" t="s">
        <v>40</v>
      </c>
      <c r="H2639" s="22">
        <v>1</v>
      </c>
      <c r="I2639" s="22">
        <f t="shared" si="59"/>
        <v>0.05</v>
      </c>
      <c r="J2639" s="22">
        <v>43</v>
      </c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2">
        <v>20</v>
      </c>
      <c r="V2639" s="22"/>
      <c r="W2639" s="22"/>
      <c r="X2639" s="22"/>
      <c r="Y2639" s="22"/>
      <c r="Z2639" s="22"/>
      <c r="AA2639" s="22"/>
      <c r="AB2639" s="22"/>
    </row>
    <row r="2640" spans="1:28" x14ac:dyDescent="0.25">
      <c r="A2640" s="24">
        <v>41613</v>
      </c>
      <c r="B2640" s="22">
        <v>1</v>
      </c>
      <c r="C2640" s="22" t="s">
        <v>176</v>
      </c>
      <c r="D2640" s="22" t="s">
        <v>184</v>
      </c>
      <c r="E2640" s="22" t="s">
        <v>39</v>
      </c>
      <c r="F2640" s="22" t="s">
        <v>110</v>
      </c>
      <c r="G2640" s="25" t="s">
        <v>40</v>
      </c>
      <c r="H2640" s="22">
        <v>1</v>
      </c>
      <c r="I2640" s="22">
        <f t="shared" si="59"/>
        <v>0.05</v>
      </c>
      <c r="J2640" s="22">
        <v>43</v>
      </c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>
        <v>30</v>
      </c>
      <c r="V2640" s="22"/>
      <c r="W2640" s="22"/>
      <c r="X2640" s="22"/>
      <c r="Y2640" s="22"/>
      <c r="Z2640" s="22"/>
      <c r="AA2640" s="22"/>
      <c r="AB2640" s="22"/>
    </row>
    <row r="2641" spans="1:28" x14ac:dyDescent="0.25">
      <c r="A2641" s="24">
        <v>41613</v>
      </c>
      <c r="B2641" s="22">
        <v>1</v>
      </c>
      <c r="C2641" s="22" t="s">
        <v>176</v>
      </c>
      <c r="D2641" s="22" t="s">
        <v>184</v>
      </c>
      <c r="E2641" s="22" t="s">
        <v>39</v>
      </c>
      <c r="F2641" s="22" t="s">
        <v>110</v>
      </c>
      <c r="G2641" s="25" t="s">
        <v>40</v>
      </c>
      <c r="H2641" s="22">
        <v>1</v>
      </c>
      <c r="I2641" s="22">
        <f t="shared" si="59"/>
        <v>0.05</v>
      </c>
      <c r="J2641" s="22">
        <v>43</v>
      </c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>
        <v>30</v>
      </c>
      <c r="V2641" s="22"/>
      <c r="W2641" s="22"/>
      <c r="X2641" s="22"/>
      <c r="Y2641" s="22"/>
      <c r="Z2641" s="22"/>
      <c r="AA2641" s="22"/>
      <c r="AB2641" s="22"/>
    </row>
    <row r="2642" spans="1:28" x14ac:dyDescent="0.25">
      <c r="A2642" s="24">
        <v>41613</v>
      </c>
      <c r="B2642" s="22">
        <v>1</v>
      </c>
      <c r="C2642" s="22" t="s">
        <v>176</v>
      </c>
      <c r="D2642" s="22" t="s">
        <v>184</v>
      </c>
      <c r="E2642" s="22" t="s">
        <v>39</v>
      </c>
      <c r="F2642" s="22" t="s">
        <v>110</v>
      </c>
      <c r="G2642" s="25" t="s">
        <v>69</v>
      </c>
      <c r="H2642" s="22">
        <v>1</v>
      </c>
      <c r="I2642" s="22">
        <f t="shared" si="59"/>
        <v>0.05</v>
      </c>
      <c r="J2642" s="22">
        <v>43</v>
      </c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>
        <v>50</v>
      </c>
      <c r="V2642" s="22"/>
      <c r="W2642" s="22"/>
      <c r="X2642" s="22"/>
      <c r="Y2642" s="22"/>
      <c r="Z2642" s="22"/>
      <c r="AA2642" s="22"/>
      <c r="AB2642" s="22"/>
    </row>
    <row r="2643" spans="1:28" x14ac:dyDescent="0.25">
      <c r="A2643" s="24">
        <v>41613</v>
      </c>
      <c r="B2643" s="22">
        <v>1</v>
      </c>
      <c r="C2643" s="22" t="s">
        <v>176</v>
      </c>
      <c r="D2643" s="22" t="s">
        <v>184</v>
      </c>
      <c r="E2643" s="22" t="s">
        <v>39</v>
      </c>
      <c r="F2643" s="22" t="s">
        <v>110</v>
      </c>
      <c r="G2643" s="25" t="s">
        <v>69</v>
      </c>
      <c r="H2643" s="22">
        <v>1</v>
      </c>
      <c r="I2643" s="22">
        <f t="shared" si="59"/>
        <v>0.05</v>
      </c>
      <c r="J2643" s="22">
        <v>43</v>
      </c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2">
        <v>25</v>
      </c>
      <c r="V2643" s="22"/>
      <c r="W2643" s="22"/>
      <c r="X2643" s="22"/>
      <c r="Y2643" s="22"/>
      <c r="Z2643" s="22"/>
      <c r="AA2643" s="22"/>
      <c r="AB2643" s="22"/>
    </row>
    <row r="2644" spans="1:28" x14ac:dyDescent="0.25">
      <c r="A2644" s="24">
        <v>41613</v>
      </c>
      <c r="B2644" s="22">
        <v>1</v>
      </c>
      <c r="C2644" s="22" t="s">
        <v>176</v>
      </c>
      <c r="D2644" s="22" t="s">
        <v>184</v>
      </c>
      <c r="E2644" s="22" t="s">
        <v>39</v>
      </c>
      <c r="F2644" s="22" t="s">
        <v>110</v>
      </c>
      <c r="G2644" s="25" t="s">
        <v>69</v>
      </c>
      <c r="H2644" s="22">
        <v>1</v>
      </c>
      <c r="I2644" s="22">
        <f t="shared" si="59"/>
        <v>0.05</v>
      </c>
      <c r="J2644" s="22">
        <v>43</v>
      </c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2">
        <v>10</v>
      </c>
      <c r="V2644" s="22"/>
      <c r="W2644" s="22"/>
      <c r="X2644" s="22"/>
      <c r="Y2644" s="22"/>
      <c r="Z2644" s="22"/>
      <c r="AA2644" s="22"/>
      <c r="AB2644" s="22"/>
    </row>
    <row r="2645" spans="1:28" x14ac:dyDescent="0.25">
      <c r="A2645" s="24">
        <v>41613</v>
      </c>
      <c r="B2645" s="22">
        <v>1</v>
      </c>
      <c r="C2645" s="22" t="s">
        <v>176</v>
      </c>
      <c r="D2645" s="22" t="s">
        <v>184</v>
      </c>
      <c r="E2645" s="22" t="s">
        <v>39</v>
      </c>
      <c r="F2645" s="22" t="s">
        <v>110</v>
      </c>
      <c r="G2645" s="25" t="s">
        <v>69</v>
      </c>
      <c r="H2645" s="22">
        <v>1</v>
      </c>
      <c r="I2645" s="22">
        <f t="shared" si="59"/>
        <v>0.05</v>
      </c>
      <c r="J2645" s="22">
        <v>43</v>
      </c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>
        <v>45</v>
      </c>
      <c r="V2645" s="22"/>
      <c r="W2645" s="22"/>
      <c r="X2645" s="22"/>
      <c r="Y2645" s="22"/>
      <c r="Z2645" s="22"/>
      <c r="AA2645" s="22"/>
      <c r="AB2645" s="22"/>
    </row>
    <row r="2646" spans="1:28" x14ac:dyDescent="0.25">
      <c r="A2646" s="24">
        <v>41613</v>
      </c>
      <c r="B2646" s="22">
        <v>1</v>
      </c>
      <c r="C2646" s="22" t="s">
        <v>176</v>
      </c>
      <c r="D2646" s="22" t="s">
        <v>184</v>
      </c>
      <c r="E2646" s="22" t="s">
        <v>39</v>
      </c>
      <c r="F2646" s="22" t="s">
        <v>110</v>
      </c>
      <c r="G2646" s="25" t="s">
        <v>179</v>
      </c>
      <c r="H2646" s="22">
        <v>1</v>
      </c>
      <c r="I2646" s="22">
        <f t="shared" si="59"/>
        <v>0.05</v>
      </c>
      <c r="J2646" s="22">
        <v>43</v>
      </c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>
        <v>25</v>
      </c>
      <c r="V2646" s="22"/>
      <c r="W2646" s="22"/>
      <c r="X2646" s="22"/>
      <c r="Y2646" s="22"/>
      <c r="Z2646" s="22"/>
      <c r="AA2646" s="22"/>
      <c r="AB2646" s="22"/>
    </row>
    <row r="2647" spans="1:28" x14ac:dyDescent="0.25">
      <c r="A2647" s="24">
        <v>41613</v>
      </c>
      <c r="B2647" s="22">
        <v>1</v>
      </c>
      <c r="C2647" s="22" t="s">
        <v>176</v>
      </c>
      <c r="D2647" s="22" t="s">
        <v>184</v>
      </c>
      <c r="E2647" s="22" t="s">
        <v>39</v>
      </c>
      <c r="F2647" s="22" t="s">
        <v>110</v>
      </c>
      <c r="G2647" s="25" t="s">
        <v>70</v>
      </c>
      <c r="H2647" s="22">
        <v>1</v>
      </c>
      <c r="I2647" s="22">
        <f t="shared" si="59"/>
        <v>0.05</v>
      </c>
      <c r="J2647" s="22">
        <v>43</v>
      </c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2">
        <v>17</v>
      </c>
      <c r="V2647" s="22"/>
      <c r="W2647" s="22"/>
      <c r="X2647" s="22"/>
      <c r="Y2647" s="22"/>
      <c r="Z2647" s="22"/>
      <c r="AA2647" s="22"/>
      <c r="AB2647" s="22"/>
    </row>
    <row r="2648" spans="1:28" x14ac:dyDescent="0.25">
      <c r="A2648" s="24">
        <v>41613</v>
      </c>
      <c r="B2648" s="22">
        <v>1</v>
      </c>
      <c r="C2648" s="22" t="s">
        <v>176</v>
      </c>
      <c r="D2648" s="22" t="s">
        <v>184</v>
      </c>
      <c r="E2648" s="22" t="s">
        <v>39</v>
      </c>
      <c r="F2648" s="22" t="s">
        <v>110</v>
      </c>
      <c r="G2648" s="25" t="s">
        <v>71</v>
      </c>
      <c r="H2648" s="22">
        <v>1</v>
      </c>
      <c r="I2648" s="22">
        <f t="shared" si="59"/>
        <v>0.05</v>
      </c>
      <c r="J2648" s="22">
        <v>43</v>
      </c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>
        <v>5</v>
      </c>
      <c r="V2648" s="22"/>
      <c r="W2648" s="22"/>
      <c r="X2648" s="22"/>
      <c r="Y2648" s="22"/>
      <c r="Z2648" s="22"/>
      <c r="AA2648" s="22"/>
      <c r="AB2648" s="22"/>
    </row>
    <row r="2649" spans="1:28" x14ac:dyDescent="0.25">
      <c r="A2649" s="24">
        <v>41613</v>
      </c>
      <c r="B2649" s="22">
        <v>1</v>
      </c>
      <c r="C2649" s="22" t="s">
        <v>176</v>
      </c>
      <c r="D2649" s="22" t="s">
        <v>184</v>
      </c>
      <c r="E2649" s="22" t="s">
        <v>39</v>
      </c>
      <c r="F2649" s="22" t="s">
        <v>110</v>
      </c>
      <c r="G2649" s="25" t="s">
        <v>71</v>
      </c>
      <c r="H2649" s="22">
        <v>1</v>
      </c>
      <c r="I2649" s="22">
        <f t="shared" si="59"/>
        <v>0.05</v>
      </c>
      <c r="J2649" s="22">
        <v>43</v>
      </c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2">
        <v>5</v>
      </c>
      <c r="V2649" s="22"/>
      <c r="W2649" s="22"/>
      <c r="X2649" s="22"/>
      <c r="Y2649" s="22"/>
      <c r="Z2649" s="22"/>
      <c r="AA2649" s="22"/>
      <c r="AB2649" s="22"/>
    </row>
    <row r="2650" spans="1:28" x14ac:dyDescent="0.25">
      <c r="A2650" s="24">
        <v>41613</v>
      </c>
      <c r="B2650" s="22">
        <v>1</v>
      </c>
      <c r="C2650" s="22" t="s">
        <v>176</v>
      </c>
      <c r="D2650" s="22" t="s">
        <v>184</v>
      </c>
      <c r="E2650" s="22" t="s">
        <v>39</v>
      </c>
      <c r="F2650" s="22" t="s">
        <v>110</v>
      </c>
      <c r="G2650" s="25" t="s">
        <v>71</v>
      </c>
      <c r="H2650" s="22">
        <v>1</v>
      </c>
      <c r="I2650" s="22">
        <f t="shared" si="59"/>
        <v>0.05</v>
      </c>
      <c r="J2650" s="22">
        <v>43</v>
      </c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2">
        <v>5</v>
      </c>
      <c r="V2650" s="22"/>
      <c r="W2650" s="22"/>
      <c r="X2650" s="22"/>
      <c r="Y2650" s="22"/>
      <c r="Z2650" s="22"/>
      <c r="AA2650" s="22"/>
      <c r="AB2650" s="22"/>
    </row>
    <row r="2651" spans="1:28" x14ac:dyDescent="0.25">
      <c r="A2651" s="24">
        <v>41613</v>
      </c>
      <c r="B2651" s="22">
        <v>1</v>
      </c>
      <c r="C2651" s="22" t="s">
        <v>176</v>
      </c>
      <c r="D2651" s="22" t="s">
        <v>184</v>
      </c>
      <c r="E2651" s="22" t="s">
        <v>39</v>
      </c>
      <c r="F2651" s="22" t="s">
        <v>110</v>
      </c>
      <c r="G2651" s="25" t="s">
        <v>71</v>
      </c>
      <c r="H2651" s="22">
        <v>1</v>
      </c>
      <c r="I2651" s="22">
        <f t="shared" si="59"/>
        <v>0.05</v>
      </c>
      <c r="J2651" s="22">
        <v>43</v>
      </c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>
        <v>10</v>
      </c>
      <c r="V2651" s="22"/>
      <c r="W2651" s="22"/>
      <c r="X2651" s="22"/>
      <c r="Y2651" s="22"/>
      <c r="Z2651" s="22"/>
      <c r="AA2651" s="22"/>
      <c r="AB2651" s="22"/>
    </row>
    <row r="2652" spans="1:28" x14ac:dyDescent="0.25">
      <c r="A2652" s="24">
        <v>41613</v>
      </c>
      <c r="B2652" s="22">
        <v>1</v>
      </c>
      <c r="C2652" s="22" t="s">
        <v>176</v>
      </c>
      <c r="D2652" s="22" t="s">
        <v>184</v>
      </c>
      <c r="E2652" s="22" t="s">
        <v>39</v>
      </c>
      <c r="F2652" s="22" t="s">
        <v>110</v>
      </c>
      <c r="G2652" s="25" t="s">
        <v>71</v>
      </c>
      <c r="H2652" s="22">
        <v>1</v>
      </c>
      <c r="I2652" s="22">
        <f t="shared" si="59"/>
        <v>0.05</v>
      </c>
      <c r="J2652" s="22">
        <v>43</v>
      </c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>
        <v>10</v>
      </c>
      <c r="V2652" s="22"/>
      <c r="W2652" s="22"/>
      <c r="X2652" s="22"/>
      <c r="Y2652" s="22"/>
      <c r="Z2652" s="22"/>
      <c r="AA2652" s="22"/>
      <c r="AB2652" s="22"/>
    </row>
    <row r="2653" spans="1:28" x14ac:dyDescent="0.25">
      <c r="A2653" s="24">
        <v>41613</v>
      </c>
      <c r="B2653" s="22">
        <v>1</v>
      </c>
      <c r="C2653" s="22" t="s">
        <v>176</v>
      </c>
      <c r="D2653" s="22" t="s">
        <v>184</v>
      </c>
      <c r="E2653" s="22" t="s">
        <v>39</v>
      </c>
      <c r="F2653" s="22" t="s">
        <v>110</v>
      </c>
      <c r="G2653" s="25" t="s">
        <v>71</v>
      </c>
      <c r="H2653" s="22">
        <v>1</v>
      </c>
      <c r="I2653" s="22">
        <f t="shared" si="59"/>
        <v>0.05</v>
      </c>
      <c r="J2653" s="22">
        <v>43</v>
      </c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>
        <v>10</v>
      </c>
      <c r="V2653" s="22"/>
      <c r="W2653" s="22"/>
      <c r="X2653" s="22"/>
      <c r="Y2653" s="22"/>
      <c r="Z2653" s="22"/>
      <c r="AA2653" s="22"/>
      <c r="AB2653" s="22"/>
    </row>
    <row r="2654" spans="1:28" x14ac:dyDescent="0.25">
      <c r="A2654" s="24">
        <v>41613</v>
      </c>
      <c r="B2654" s="22">
        <v>1</v>
      </c>
      <c r="C2654" s="22" t="s">
        <v>176</v>
      </c>
      <c r="D2654" s="22" t="s">
        <v>184</v>
      </c>
      <c r="E2654" s="22" t="s">
        <v>39</v>
      </c>
      <c r="F2654" s="22" t="s">
        <v>110</v>
      </c>
      <c r="G2654" s="25" t="s">
        <v>71</v>
      </c>
      <c r="H2654" s="22">
        <v>1</v>
      </c>
      <c r="I2654" s="22">
        <f t="shared" si="59"/>
        <v>0.05</v>
      </c>
      <c r="J2654" s="22">
        <v>43</v>
      </c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2">
        <v>10</v>
      </c>
      <c r="V2654" s="22"/>
      <c r="W2654" s="22"/>
      <c r="X2654" s="22"/>
      <c r="Y2654" s="22"/>
      <c r="Z2654" s="22"/>
      <c r="AA2654" s="22"/>
      <c r="AB2654" s="22"/>
    </row>
    <row r="2655" spans="1:28" x14ac:dyDescent="0.25">
      <c r="A2655" s="24">
        <v>41613</v>
      </c>
      <c r="B2655" s="22">
        <v>1</v>
      </c>
      <c r="C2655" s="22" t="s">
        <v>176</v>
      </c>
      <c r="D2655" s="22" t="s">
        <v>184</v>
      </c>
      <c r="E2655" s="22" t="s">
        <v>39</v>
      </c>
      <c r="F2655" s="22" t="s">
        <v>110</v>
      </c>
      <c r="G2655" s="25" t="s">
        <v>71</v>
      </c>
      <c r="H2655" s="22">
        <v>1</v>
      </c>
      <c r="I2655" s="22">
        <f t="shared" si="59"/>
        <v>0.05</v>
      </c>
      <c r="J2655" s="22">
        <v>43</v>
      </c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2">
        <v>15</v>
      </c>
      <c r="V2655" s="22"/>
      <c r="W2655" s="22"/>
      <c r="X2655" s="22"/>
      <c r="Y2655" s="22"/>
      <c r="Z2655" s="22"/>
      <c r="AA2655" s="22"/>
      <c r="AB2655" s="22"/>
    </row>
    <row r="2656" spans="1:28" x14ac:dyDescent="0.25">
      <c r="A2656" s="24">
        <v>41613</v>
      </c>
      <c r="B2656" s="22">
        <v>1</v>
      </c>
      <c r="C2656" s="22" t="s">
        <v>176</v>
      </c>
      <c r="D2656" s="22" t="s">
        <v>184</v>
      </c>
      <c r="E2656" s="22" t="s">
        <v>39</v>
      </c>
      <c r="F2656" s="22" t="s">
        <v>110</v>
      </c>
      <c r="G2656" s="25" t="s">
        <v>71</v>
      </c>
      <c r="H2656" s="22">
        <v>1</v>
      </c>
      <c r="I2656" s="22">
        <f t="shared" si="59"/>
        <v>0.05</v>
      </c>
      <c r="J2656" s="22">
        <v>43</v>
      </c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2">
        <v>15</v>
      </c>
      <c r="V2656" s="22"/>
      <c r="W2656" s="22"/>
      <c r="X2656" s="22"/>
      <c r="Y2656" s="22"/>
      <c r="Z2656" s="22"/>
      <c r="AA2656" s="22"/>
      <c r="AB2656" s="22"/>
    </row>
    <row r="2657" spans="1:28" x14ac:dyDescent="0.25">
      <c r="A2657" s="24">
        <v>41613</v>
      </c>
      <c r="B2657" s="22">
        <v>1</v>
      </c>
      <c r="C2657" s="22" t="s">
        <v>176</v>
      </c>
      <c r="D2657" s="22" t="s">
        <v>184</v>
      </c>
      <c r="E2657" s="22" t="s">
        <v>39</v>
      </c>
      <c r="F2657" s="22" t="s">
        <v>110</v>
      </c>
      <c r="G2657" s="25" t="s">
        <v>71</v>
      </c>
      <c r="H2657" s="22">
        <v>1</v>
      </c>
      <c r="I2657" s="22">
        <f t="shared" si="59"/>
        <v>0.05</v>
      </c>
      <c r="J2657" s="22">
        <v>43</v>
      </c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2">
        <v>15</v>
      </c>
      <c r="V2657" s="22"/>
      <c r="W2657" s="22"/>
      <c r="X2657" s="22"/>
      <c r="Y2657" s="22"/>
      <c r="Z2657" s="22"/>
      <c r="AA2657" s="22"/>
      <c r="AB2657" s="22"/>
    </row>
    <row r="2658" spans="1:28" x14ac:dyDescent="0.25">
      <c r="A2658" s="24">
        <v>41613</v>
      </c>
      <c r="B2658" s="22">
        <v>1</v>
      </c>
      <c r="C2658" s="22" t="s">
        <v>176</v>
      </c>
      <c r="D2658" s="22" t="s">
        <v>184</v>
      </c>
      <c r="E2658" s="22" t="s">
        <v>39</v>
      </c>
      <c r="F2658" s="22" t="s">
        <v>110</v>
      </c>
      <c r="G2658" s="25" t="s">
        <v>71</v>
      </c>
      <c r="H2658" s="22">
        <v>1</v>
      </c>
      <c r="I2658" s="22">
        <f t="shared" si="59"/>
        <v>0.05</v>
      </c>
      <c r="J2658" s="22">
        <v>43</v>
      </c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2">
        <v>15</v>
      </c>
      <c r="V2658" s="22"/>
      <c r="W2658" s="22"/>
      <c r="X2658" s="22"/>
      <c r="Y2658" s="22"/>
      <c r="Z2658" s="22"/>
      <c r="AA2658" s="22"/>
      <c r="AB2658" s="22"/>
    </row>
    <row r="2659" spans="1:28" x14ac:dyDescent="0.25">
      <c r="A2659" s="24">
        <v>41613</v>
      </c>
      <c r="B2659" s="22">
        <v>1</v>
      </c>
      <c r="C2659" s="22" t="s">
        <v>176</v>
      </c>
      <c r="D2659" s="22" t="s">
        <v>184</v>
      </c>
      <c r="E2659" s="22" t="s">
        <v>39</v>
      </c>
      <c r="F2659" s="22" t="s">
        <v>110</v>
      </c>
      <c r="G2659" s="25" t="s">
        <v>71</v>
      </c>
      <c r="H2659" s="22">
        <v>1</v>
      </c>
      <c r="I2659" s="22">
        <f t="shared" si="59"/>
        <v>0.05</v>
      </c>
      <c r="J2659" s="22">
        <v>43</v>
      </c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2">
        <v>15</v>
      </c>
      <c r="V2659" s="22"/>
      <c r="W2659" s="22"/>
      <c r="X2659" s="22"/>
      <c r="Y2659" s="22"/>
      <c r="Z2659" s="22"/>
      <c r="AA2659" s="22"/>
      <c r="AB2659" s="22"/>
    </row>
    <row r="2660" spans="1:28" x14ac:dyDescent="0.25">
      <c r="A2660" s="24">
        <v>41613</v>
      </c>
      <c r="B2660" s="22">
        <v>1</v>
      </c>
      <c r="C2660" s="22" t="s">
        <v>176</v>
      </c>
      <c r="D2660" s="22" t="s">
        <v>184</v>
      </c>
      <c r="E2660" s="22" t="s">
        <v>39</v>
      </c>
      <c r="F2660" s="22" t="s">
        <v>110</v>
      </c>
      <c r="G2660" s="25" t="s">
        <v>71</v>
      </c>
      <c r="H2660" s="22">
        <v>1</v>
      </c>
      <c r="I2660" s="22">
        <f t="shared" si="59"/>
        <v>0.05</v>
      </c>
      <c r="J2660" s="22">
        <v>43</v>
      </c>
      <c r="K2660" s="22"/>
      <c r="L2660" s="22"/>
      <c r="M2660" s="22"/>
      <c r="N2660" s="22"/>
      <c r="O2660" s="22"/>
      <c r="P2660" s="22"/>
      <c r="Q2660" s="22"/>
      <c r="R2660" s="22"/>
      <c r="S2660" s="22"/>
      <c r="T2660" s="22"/>
      <c r="U2660" s="22">
        <v>15</v>
      </c>
      <c r="V2660" s="22"/>
      <c r="W2660" s="22"/>
      <c r="X2660" s="22"/>
      <c r="Y2660" s="22"/>
      <c r="Z2660" s="22"/>
      <c r="AA2660" s="22"/>
      <c r="AB2660" s="22"/>
    </row>
    <row r="2661" spans="1:28" x14ac:dyDescent="0.25">
      <c r="A2661" s="24">
        <v>41613</v>
      </c>
      <c r="B2661" s="22">
        <v>1</v>
      </c>
      <c r="C2661" s="22" t="s">
        <v>176</v>
      </c>
      <c r="D2661" s="22" t="s">
        <v>184</v>
      </c>
      <c r="E2661" s="22" t="s">
        <v>39</v>
      </c>
      <c r="F2661" s="22" t="s">
        <v>110</v>
      </c>
      <c r="G2661" s="25" t="s">
        <v>71</v>
      </c>
      <c r="H2661" s="22">
        <v>1</v>
      </c>
      <c r="I2661" s="22">
        <f t="shared" si="59"/>
        <v>0.05</v>
      </c>
      <c r="J2661" s="22">
        <v>43</v>
      </c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2">
        <v>15</v>
      </c>
      <c r="V2661" s="22"/>
      <c r="W2661" s="22"/>
      <c r="X2661" s="22"/>
      <c r="Y2661" s="22"/>
      <c r="Z2661" s="22"/>
      <c r="AA2661" s="22"/>
      <c r="AB2661" s="22"/>
    </row>
    <row r="2662" spans="1:28" x14ac:dyDescent="0.25">
      <c r="A2662" s="24">
        <v>41613</v>
      </c>
      <c r="B2662" s="22">
        <v>1</v>
      </c>
      <c r="C2662" s="22" t="s">
        <v>176</v>
      </c>
      <c r="D2662" s="22" t="s">
        <v>184</v>
      </c>
      <c r="E2662" s="22" t="s">
        <v>39</v>
      </c>
      <c r="F2662" s="22" t="s">
        <v>110</v>
      </c>
      <c r="G2662" s="25" t="s">
        <v>71</v>
      </c>
      <c r="H2662" s="22">
        <v>1</v>
      </c>
      <c r="I2662" s="22">
        <f t="shared" si="59"/>
        <v>0.05</v>
      </c>
      <c r="J2662" s="22">
        <v>43</v>
      </c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2">
        <v>20</v>
      </c>
      <c r="V2662" s="22"/>
      <c r="W2662" s="22"/>
      <c r="X2662" s="22"/>
      <c r="Y2662" s="22"/>
      <c r="Z2662" s="22"/>
      <c r="AA2662" s="22"/>
      <c r="AB2662" s="22"/>
    </row>
    <row r="2663" spans="1:28" x14ac:dyDescent="0.25">
      <c r="A2663" s="24">
        <v>41613</v>
      </c>
      <c r="B2663" s="22">
        <v>1</v>
      </c>
      <c r="C2663" s="22" t="s">
        <v>176</v>
      </c>
      <c r="D2663" s="22" t="s">
        <v>184</v>
      </c>
      <c r="E2663" s="22" t="s">
        <v>39</v>
      </c>
      <c r="F2663" s="22" t="s">
        <v>110</v>
      </c>
      <c r="G2663" s="25" t="s">
        <v>71</v>
      </c>
      <c r="H2663" s="22">
        <v>1</v>
      </c>
      <c r="I2663" s="22">
        <f t="shared" si="59"/>
        <v>0.05</v>
      </c>
      <c r="J2663" s="22">
        <v>43</v>
      </c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2">
        <v>20</v>
      </c>
      <c r="V2663" s="22"/>
      <c r="W2663" s="22"/>
      <c r="X2663" s="22"/>
      <c r="Y2663" s="22"/>
      <c r="Z2663" s="22"/>
      <c r="AA2663" s="22"/>
      <c r="AB2663" s="22"/>
    </row>
    <row r="2664" spans="1:28" x14ac:dyDescent="0.25">
      <c r="A2664" s="24">
        <v>41613</v>
      </c>
      <c r="B2664" s="22">
        <v>1</v>
      </c>
      <c r="C2664" s="22" t="s">
        <v>176</v>
      </c>
      <c r="D2664" s="22" t="s">
        <v>184</v>
      </c>
      <c r="E2664" s="22" t="s">
        <v>39</v>
      </c>
      <c r="F2664" s="22" t="s">
        <v>110</v>
      </c>
      <c r="G2664" s="25" t="s">
        <v>71</v>
      </c>
      <c r="H2664" s="22">
        <v>1</v>
      </c>
      <c r="I2664" s="22">
        <f t="shared" si="59"/>
        <v>0.05</v>
      </c>
      <c r="J2664" s="22">
        <v>43</v>
      </c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>
        <v>20</v>
      </c>
      <c r="V2664" s="22"/>
      <c r="W2664" s="22"/>
      <c r="X2664" s="22"/>
      <c r="Y2664" s="22"/>
      <c r="Z2664" s="22"/>
      <c r="AA2664" s="22"/>
      <c r="AB2664" s="22"/>
    </row>
    <row r="2665" spans="1:28" x14ac:dyDescent="0.25">
      <c r="A2665" s="24">
        <v>41613</v>
      </c>
      <c r="B2665" s="22">
        <v>1</v>
      </c>
      <c r="C2665" s="22" t="s">
        <v>176</v>
      </c>
      <c r="D2665" s="22" t="s">
        <v>184</v>
      </c>
      <c r="E2665" s="22" t="s">
        <v>39</v>
      </c>
      <c r="F2665" s="22" t="s">
        <v>110</v>
      </c>
      <c r="G2665" s="25" t="s">
        <v>71</v>
      </c>
      <c r="H2665" s="22">
        <v>1</v>
      </c>
      <c r="I2665" s="22">
        <f t="shared" si="59"/>
        <v>0.05</v>
      </c>
      <c r="J2665" s="22">
        <v>43</v>
      </c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2">
        <v>20</v>
      </c>
      <c r="V2665" s="22"/>
      <c r="W2665" s="22"/>
      <c r="X2665" s="22"/>
      <c r="Y2665" s="22"/>
      <c r="Z2665" s="22"/>
      <c r="AA2665" s="22"/>
      <c r="AB2665" s="22"/>
    </row>
    <row r="2666" spans="1:28" x14ac:dyDescent="0.25">
      <c r="A2666" s="24">
        <v>41613</v>
      </c>
      <c r="B2666" s="22">
        <v>1</v>
      </c>
      <c r="C2666" s="22" t="s">
        <v>176</v>
      </c>
      <c r="D2666" s="22" t="s">
        <v>184</v>
      </c>
      <c r="E2666" s="22" t="s">
        <v>39</v>
      </c>
      <c r="F2666" s="22" t="s">
        <v>110</v>
      </c>
      <c r="G2666" s="25" t="s">
        <v>71</v>
      </c>
      <c r="H2666" s="22">
        <v>1</v>
      </c>
      <c r="I2666" s="22">
        <f t="shared" si="59"/>
        <v>0.05</v>
      </c>
      <c r="J2666" s="22">
        <v>43</v>
      </c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2">
        <v>20</v>
      </c>
      <c r="V2666" s="22"/>
      <c r="W2666" s="22"/>
      <c r="X2666" s="22"/>
      <c r="Y2666" s="22"/>
      <c r="Z2666" s="22"/>
      <c r="AA2666" s="22"/>
      <c r="AB2666" s="22"/>
    </row>
    <row r="2667" spans="1:28" x14ac:dyDescent="0.25">
      <c r="A2667" s="24">
        <v>41613</v>
      </c>
      <c r="B2667" s="22">
        <v>1</v>
      </c>
      <c r="C2667" s="22" t="s">
        <v>176</v>
      </c>
      <c r="D2667" s="22" t="s">
        <v>184</v>
      </c>
      <c r="E2667" s="22" t="s">
        <v>39</v>
      </c>
      <c r="F2667" s="22" t="s">
        <v>110</v>
      </c>
      <c r="G2667" s="25" t="s">
        <v>71</v>
      </c>
      <c r="H2667" s="22">
        <v>1</v>
      </c>
      <c r="I2667" s="22">
        <f t="shared" si="59"/>
        <v>0.05</v>
      </c>
      <c r="J2667" s="22">
        <v>43</v>
      </c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2">
        <v>20</v>
      </c>
      <c r="V2667" s="22"/>
      <c r="W2667" s="22"/>
      <c r="X2667" s="22"/>
      <c r="Y2667" s="22"/>
      <c r="Z2667" s="22"/>
      <c r="AA2667" s="22"/>
      <c r="AB2667" s="22"/>
    </row>
    <row r="2668" spans="1:28" x14ac:dyDescent="0.25">
      <c r="A2668" s="24">
        <v>41613</v>
      </c>
      <c r="B2668" s="22">
        <v>1</v>
      </c>
      <c r="C2668" s="22" t="s">
        <v>176</v>
      </c>
      <c r="D2668" s="22" t="s">
        <v>184</v>
      </c>
      <c r="E2668" s="22" t="s">
        <v>39</v>
      </c>
      <c r="F2668" s="22" t="s">
        <v>110</v>
      </c>
      <c r="G2668" s="25" t="s">
        <v>71</v>
      </c>
      <c r="H2668" s="22">
        <v>1</v>
      </c>
      <c r="I2668" s="22">
        <f t="shared" si="59"/>
        <v>0.05</v>
      </c>
      <c r="J2668" s="22">
        <v>43</v>
      </c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2">
        <v>20</v>
      </c>
      <c r="V2668" s="22"/>
      <c r="W2668" s="22"/>
      <c r="X2668" s="22"/>
      <c r="Y2668" s="22"/>
      <c r="Z2668" s="22"/>
      <c r="AA2668" s="22"/>
      <c r="AB2668" s="22"/>
    </row>
    <row r="2669" spans="1:28" x14ac:dyDescent="0.25">
      <c r="A2669" s="24">
        <v>41613</v>
      </c>
      <c r="B2669" s="22">
        <v>1</v>
      </c>
      <c r="C2669" s="22" t="s">
        <v>176</v>
      </c>
      <c r="D2669" s="22" t="s">
        <v>184</v>
      </c>
      <c r="E2669" s="22" t="s">
        <v>39</v>
      </c>
      <c r="F2669" s="22" t="s">
        <v>110</v>
      </c>
      <c r="G2669" s="25" t="s">
        <v>71</v>
      </c>
      <c r="H2669" s="22">
        <v>1</v>
      </c>
      <c r="I2669" s="22">
        <f t="shared" si="59"/>
        <v>0.05</v>
      </c>
      <c r="J2669" s="22">
        <v>43</v>
      </c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2">
        <v>20</v>
      </c>
      <c r="V2669" s="22"/>
      <c r="W2669" s="22"/>
      <c r="X2669" s="22"/>
      <c r="Y2669" s="22"/>
      <c r="Z2669" s="22"/>
      <c r="AA2669" s="22"/>
      <c r="AB2669" s="22"/>
    </row>
    <row r="2670" spans="1:28" x14ac:dyDescent="0.25">
      <c r="A2670" s="24">
        <v>41613</v>
      </c>
      <c r="B2670" s="22">
        <v>1</v>
      </c>
      <c r="C2670" s="22" t="s">
        <v>176</v>
      </c>
      <c r="D2670" s="22" t="s">
        <v>184</v>
      </c>
      <c r="E2670" s="22" t="s">
        <v>39</v>
      </c>
      <c r="F2670" s="22" t="s">
        <v>110</v>
      </c>
      <c r="G2670" s="25" t="s">
        <v>71</v>
      </c>
      <c r="H2670" s="22">
        <v>1</v>
      </c>
      <c r="I2670" s="22">
        <f t="shared" si="59"/>
        <v>0.05</v>
      </c>
      <c r="J2670" s="22">
        <v>43</v>
      </c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2">
        <v>20</v>
      </c>
      <c r="V2670" s="22"/>
      <c r="W2670" s="22"/>
      <c r="X2670" s="22"/>
      <c r="Y2670" s="22"/>
      <c r="Z2670" s="22"/>
      <c r="AA2670" s="22"/>
      <c r="AB2670" s="22"/>
    </row>
    <row r="2671" spans="1:28" x14ac:dyDescent="0.25">
      <c r="A2671" s="24">
        <v>41613</v>
      </c>
      <c r="B2671" s="22">
        <v>1</v>
      </c>
      <c r="C2671" s="22" t="s">
        <v>176</v>
      </c>
      <c r="D2671" s="22" t="s">
        <v>184</v>
      </c>
      <c r="E2671" s="22" t="s">
        <v>39</v>
      </c>
      <c r="F2671" s="22" t="s">
        <v>110</v>
      </c>
      <c r="G2671" s="25" t="s">
        <v>71</v>
      </c>
      <c r="H2671" s="22">
        <v>1</v>
      </c>
      <c r="I2671" s="22">
        <f t="shared" si="59"/>
        <v>0.05</v>
      </c>
      <c r="J2671" s="22">
        <v>43</v>
      </c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2">
        <v>25</v>
      </c>
      <c r="V2671" s="22"/>
      <c r="W2671" s="22"/>
      <c r="X2671" s="22"/>
      <c r="Y2671" s="22"/>
      <c r="Z2671" s="22"/>
      <c r="AA2671" s="22"/>
      <c r="AB2671" s="22"/>
    </row>
    <row r="2672" spans="1:28" x14ac:dyDescent="0.25">
      <c r="A2672" s="24">
        <v>41613</v>
      </c>
      <c r="B2672" s="22">
        <v>1</v>
      </c>
      <c r="C2672" s="22" t="s">
        <v>176</v>
      </c>
      <c r="D2672" s="22" t="s">
        <v>184</v>
      </c>
      <c r="E2672" s="22" t="s">
        <v>39</v>
      </c>
      <c r="F2672" s="22" t="s">
        <v>110</v>
      </c>
      <c r="G2672" s="25" t="s">
        <v>71</v>
      </c>
      <c r="H2672" s="22">
        <v>1</v>
      </c>
      <c r="I2672" s="22">
        <f t="shared" si="59"/>
        <v>0.05</v>
      </c>
      <c r="J2672" s="22">
        <v>43</v>
      </c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>
        <v>25</v>
      </c>
      <c r="V2672" s="22"/>
      <c r="W2672" s="22"/>
      <c r="X2672" s="22"/>
      <c r="Y2672" s="22"/>
      <c r="Z2672" s="22"/>
      <c r="AA2672" s="22"/>
      <c r="AB2672" s="22"/>
    </row>
    <row r="2673" spans="1:28" x14ac:dyDescent="0.25">
      <c r="A2673" s="24">
        <v>41613</v>
      </c>
      <c r="B2673" s="22">
        <v>1</v>
      </c>
      <c r="C2673" s="22" t="s">
        <v>176</v>
      </c>
      <c r="D2673" s="22" t="s">
        <v>184</v>
      </c>
      <c r="E2673" s="22" t="s">
        <v>39</v>
      </c>
      <c r="F2673" s="22" t="s">
        <v>110</v>
      </c>
      <c r="G2673" s="25" t="s">
        <v>71</v>
      </c>
      <c r="H2673" s="22">
        <v>1</v>
      </c>
      <c r="I2673" s="22">
        <f t="shared" si="59"/>
        <v>0.05</v>
      </c>
      <c r="J2673" s="22">
        <v>43</v>
      </c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>
        <v>25</v>
      </c>
      <c r="V2673" s="22"/>
      <c r="W2673" s="22"/>
      <c r="X2673" s="22"/>
      <c r="Y2673" s="22"/>
      <c r="Z2673" s="22"/>
      <c r="AA2673" s="22"/>
      <c r="AB2673" s="22"/>
    </row>
    <row r="2674" spans="1:28" x14ac:dyDescent="0.25">
      <c r="A2674" s="24">
        <v>41613</v>
      </c>
      <c r="B2674" s="22">
        <v>1</v>
      </c>
      <c r="C2674" s="22" t="s">
        <v>176</v>
      </c>
      <c r="D2674" s="22" t="s">
        <v>184</v>
      </c>
      <c r="E2674" s="22" t="s">
        <v>39</v>
      </c>
      <c r="F2674" s="22" t="s">
        <v>110</v>
      </c>
      <c r="G2674" s="25" t="s">
        <v>71</v>
      </c>
      <c r="H2674" s="22">
        <v>1</v>
      </c>
      <c r="I2674" s="22">
        <f t="shared" si="59"/>
        <v>0.05</v>
      </c>
      <c r="J2674" s="22">
        <v>43</v>
      </c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2">
        <v>30</v>
      </c>
      <c r="V2674" s="22"/>
      <c r="W2674" s="22"/>
      <c r="X2674" s="22"/>
      <c r="Y2674" s="22"/>
      <c r="Z2674" s="22"/>
      <c r="AA2674" s="22"/>
      <c r="AB2674" s="22"/>
    </row>
    <row r="2675" spans="1:28" x14ac:dyDescent="0.25">
      <c r="A2675" s="24">
        <v>41613</v>
      </c>
      <c r="B2675" s="22">
        <v>1</v>
      </c>
      <c r="C2675" s="22" t="s">
        <v>176</v>
      </c>
      <c r="D2675" s="22" t="s">
        <v>184</v>
      </c>
      <c r="E2675" s="22" t="s">
        <v>39</v>
      </c>
      <c r="F2675" s="22" t="s">
        <v>110</v>
      </c>
      <c r="G2675" s="25" t="s">
        <v>71</v>
      </c>
      <c r="H2675" s="22">
        <v>1</v>
      </c>
      <c r="I2675" s="22">
        <f t="shared" si="59"/>
        <v>0.05</v>
      </c>
      <c r="J2675" s="22">
        <v>43</v>
      </c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>
        <v>30</v>
      </c>
      <c r="V2675" s="22"/>
      <c r="W2675" s="22"/>
      <c r="X2675" s="22"/>
      <c r="Y2675" s="22"/>
      <c r="Z2675" s="22"/>
      <c r="AA2675" s="22"/>
      <c r="AB2675" s="22"/>
    </row>
    <row r="2676" spans="1:28" x14ac:dyDescent="0.25">
      <c r="A2676" s="24">
        <v>41613</v>
      </c>
      <c r="B2676" s="22">
        <v>1</v>
      </c>
      <c r="C2676" s="22" t="s">
        <v>176</v>
      </c>
      <c r="D2676" s="22" t="s">
        <v>184</v>
      </c>
      <c r="E2676" s="22" t="s">
        <v>39</v>
      </c>
      <c r="F2676" s="22" t="s">
        <v>110</v>
      </c>
      <c r="G2676" s="25" t="s">
        <v>71</v>
      </c>
      <c r="H2676" s="22">
        <v>1</v>
      </c>
      <c r="I2676" s="22">
        <f t="shared" si="59"/>
        <v>0.05</v>
      </c>
      <c r="J2676" s="22">
        <v>43</v>
      </c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22">
        <v>30</v>
      </c>
      <c r="V2676" s="22"/>
      <c r="W2676" s="22"/>
      <c r="X2676" s="22"/>
      <c r="Y2676" s="22"/>
      <c r="Z2676" s="22"/>
      <c r="AA2676" s="22"/>
      <c r="AB2676" s="22"/>
    </row>
    <row r="2677" spans="1:28" x14ac:dyDescent="0.25">
      <c r="A2677" s="24">
        <v>41613</v>
      </c>
      <c r="B2677" s="22">
        <v>1</v>
      </c>
      <c r="C2677" s="22" t="s">
        <v>176</v>
      </c>
      <c r="D2677" s="22" t="s">
        <v>184</v>
      </c>
      <c r="E2677" s="22" t="s">
        <v>39</v>
      </c>
      <c r="F2677" s="22" t="s">
        <v>110</v>
      </c>
      <c r="G2677" s="25" t="s">
        <v>71</v>
      </c>
      <c r="H2677" s="22">
        <v>1</v>
      </c>
      <c r="I2677" s="22">
        <f t="shared" si="59"/>
        <v>0.05</v>
      </c>
      <c r="J2677" s="22">
        <v>43</v>
      </c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2">
        <v>30</v>
      </c>
      <c r="V2677" s="22"/>
      <c r="W2677" s="22"/>
      <c r="X2677" s="22"/>
      <c r="Y2677" s="22"/>
      <c r="Z2677" s="22"/>
      <c r="AA2677" s="22"/>
      <c r="AB2677" s="22"/>
    </row>
    <row r="2678" spans="1:28" x14ac:dyDescent="0.25">
      <c r="A2678" s="24">
        <v>41613</v>
      </c>
      <c r="B2678" s="22">
        <v>1</v>
      </c>
      <c r="C2678" s="22" t="s">
        <v>176</v>
      </c>
      <c r="D2678" s="22" t="s">
        <v>184</v>
      </c>
      <c r="E2678" s="22" t="s">
        <v>39</v>
      </c>
      <c r="F2678" s="22" t="s">
        <v>110</v>
      </c>
      <c r="G2678" s="25" t="s">
        <v>71</v>
      </c>
      <c r="H2678" s="22">
        <v>1</v>
      </c>
      <c r="I2678" s="22">
        <f t="shared" si="59"/>
        <v>0.05</v>
      </c>
      <c r="J2678" s="22">
        <v>43</v>
      </c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2">
        <v>30</v>
      </c>
      <c r="V2678" s="22"/>
      <c r="W2678" s="22"/>
      <c r="X2678" s="22"/>
      <c r="Y2678" s="22"/>
      <c r="Z2678" s="22"/>
      <c r="AA2678" s="22"/>
      <c r="AB2678" s="22"/>
    </row>
    <row r="2679" spans="1:28" x14ac:dyDescent="0.25">
      <c r="A2679" s="24">
        <v>41613</v>
      </c>
      <c r="B2679" s="22">
        <v>1</v>
      </c>
      <c r="C2679" s="22" t="s">
        <v>176</v>
      </c>
      <c r="D2679" s="22" t="s">
        <v>184</v>
      </c>
      <c r="E2679" s="22" t="s">
        <v>39</v>
      </c>
      <c r="F2679" s="22" t="s">
        <v>110</v>
      </c>
      <c r="G2679" s="25" t="s">
        <v>71</v>
      </c>
      <c r="H2679" s="22">
        <v>1</v>
      </c>
      <c r="I2679" s="22">
        <f t="shared" si="59"/>
        <v>0.05</v>
      </c>
      <c r="J2679" s="22">
        <v>43</v>
      </c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2">
        <v>30</v>
      </c>
      <c r="V2679" s="22"/>
      <c r="W2679" s="22"/>
      <c r="X2679" s="22"/>
      <c r="Y2679" s="22"/>
      <c r="Z2679" s="22"/>
      <c r="AA2679" s="22"/>
      <c r="AB2679" s="22"/>
    </row>
    <row r="2680" spans="1:28" x14ac:dyDescent="0.25">
      <c r="A2680" s="24">
        <v>41613</v>
      </c>
      <c r="B2680" s="22">
        <v>1</v>
      </c>
      <c r="C2680" s="22" t="s">
        <v>176</v>
      </c>
      <c r="D2680" s="22" t="s">
        <v>184</v>
      </c>
      <c r="E2680" s="22" t="s">
        <v>39</v>
      </c>
      <c r="F2680" s="22" t="s">
        <v>110</v>
      </c>
      <c r="G2680" s="25" t="s">
        <v>71</v>
      </c>
      <c r="H2680" s="22">
        <v>1</v>
      </c>
      <c r="I2680" s="22">
        <f t="shared" si="59"/>
        <v>0.05</v>
      </c>
      <c r="J2680" s="22">
        <v>43</v>
      </c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2">
        <v>35</v>
      </c>
      <c r="V2680" s="22"/>
      <c r="W2680" s="22"/>
      <c r="X2680" s="22"/>
      <c r="Y2680" s="22"/>
      <c r="Z2680" s="22"/>
      <c r="AA2680" s="22"/>
      <c r="AB2680" s="22"/>
    </row>
    <row r="2681" spans="1:28" x14ac:dyDescent="0.25">
      <c r="A2681" s="24">
        <v>41613</v>
      </c>
      <c r="B2681" s="22">
        <v>1</v>
      </c>
      <c r="C2681" s="22" t="s">
        <v>176</v>
      </c>
      <c r="D2681" s="22" t="s">
        <v>184</v>
      </c>
      <c r="E2681" s="22" t="s">
        <v>39</v>
      </c>
      <c r="F2681" s="22" t="s">
        <v>110</v>
      </c>
      <c r="G2681" s="25" t="s">
        <v>71</v>
      </c>
      <c r="H2681" s="22">
        <v>1</v>
      </c>
      <c r="I2681" s="22">
        <f t="shared" si="59"/>
        <v>0.05</v>
      </c>
      <c r="J2681" s="22">
        <v>43</v>
      </c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>
        <v>40</v>
      </c>
      <c r="V2681" s="22"/>
      <c r="W2681" s="22"/>
      <c r="X2681" s="22"/>
      <c r="Y2681" s="22"/>
      <c r="Z2681" s="22"/>
      <c r="AA2681" s="22"/>
      <c r="AB2681" s="22"/>
    </row>
    <row r="2682" spans="1:28" x14ac:dyDescent="0.25">
      <c r="A2682" s="24">
        <v>41613</v>
      </c>
      <c r="B2682" s="22">
        <v>1</v>
      </c>
      <c r="C2682" s="22" t="s">
        <v>176</v>
      </c>
      <c r="D2682" s="22" t="s">
        <v>184</v>
      </c>
      <c r="E2682" s="22" t="s">
        <v>39</v>
      </c>
      <c r="F2682" s="22" t="s">
        <v>110</v>
      </c>
      <c r="G2682" s="25" t="s">
        <v>71</v>
      </c>
      <c r="H2682" s="22">
        <v>1</v>
      </c>
      <c r="I2682" s="22">
        <f t="shared" si="59"/>
        <v>0.05</v>
      </c>
      <c r="J2682" s="22">
        <v>43</v>
      </c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2">
        <v>40</v>
      </c>
      <c r="V2682" s="22"/>
      <c r="W2682" s="22"/>
      <c r="X2682" s="22"/>
      <c r="Y2682" s="22"/>
      <c r="Z2682" s="22"/>
      <c r="AA2682" s="22"/>
      <c r="AB2682" s="22"/>
    </row>
    <row r="2683" spans="1:28" x14ac:dyDescent="0.25">
      <c r="A2683" s="24">
        <v>41613</v>
      </c>
      <c r="B2683" s="22">
        <v>1</v>
      </c>
      <c r="C2683" s="22" t="s">
        <v>176</v>
      </c>
      <c r="D2683" s="22" t="s">
        <v>184</v>
      </c>
      <c r="E2683" s="22" t="s">
        <v>39</v>
      </c>
      <c r="F2683" s="22" t="s">
        <v>110</v>
      </c>
      <c r="G2683" s="25" t="s">
        <v>71</v>
      </c>
      <c r="H2683" s="22">
        <v>1</v>
      </c>
      <c r="I2683" s="22">
        <f t="shared" si="59"/>
        <v>0.05</v>
      </c>
      <c r="J2683" s="22">
        <v>43</v>
      </c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2">
        <v>40</v>
      </c>
      <c r="V2683" s="22"/>
      <c r="W2683" s="22"/>
      <c r="X2683" s="22"/>
      <c r="Y2683" s="22"/>
      <c r="Z2683" s="22"/>
      <c r="AA2683" s="22"/>
      <c r="AB2683" s="22"/>
    </row>
    <row r="2684" spans="1:28" x14ac:dyDescent="0.25">
      <c r="A2684" s="24">
        <v>41613</v>
      </c>
      <c r="B2684" s="22">
        <v>1</v>
      </c>
      <c r="C2684" s="22" t="s">
        <v>176</v>
      </c>
      <c r="D2684" s="22" t="s">
        <v>184</v>
      </c>
      <c r="E2684" s="22" t="s">
        <v>39</v>
      </c>
      <c r="F2684" s="22" t="s">
        <v>110</v>
      </c>
      <c r="G2684" s="25" t="s">
        <v>71</v>
      </c>
      <c r="H2684" s="22">
        <v>1</v>
      </c>
      <c r="I2684" s="22">
        <f t="shared" si="59"/>
        <v>0.05</v>
      </c>
      <c r="J2684" s="22">
        <v>43</v>
      </c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>
        <v>40</v>
      </c>
      <c r="V2684" s="22"/>
      <c r="W2684" s="22"/>
      <c r="X2684" s="22"/>
      <c r="Y2684" s="22"/>
      <c r="Z2684" s="22"/>
      <c r="AA2684" s="22"/>
      <c r="AB2684" s="22"/>
    </row>
    <row r="2685" spans="1:28" x14ac:dyDescent="0.25">
      <c r="A2685" s="24">
        <v>41613</v>
      </c>
      <c r="B2685" s="22">
        <v>1</v>
      </c>
      <c r="C2685" s="22" t="s">
        <v>176</v>
      </c>
      <c r="D2685" s="22" t="s">
        <v>184</v>
      </c>
      <c r="E2685" s="22" t="s">
        <v>39</v>
      </c>
      <c r="F2685" s="22" t="s">
        <v>110</v>
      </c>
      <c r="G2685" s="25" t="s">
        <v>71</v>
      </c>
      <c r="H2685" s="22">
        <v>1</v>
      </c>
      <c r="I2685" s="22">
        <f t="shared" si="59"/>
        <v>0.05</v>
      </c>
      <c r="J2685" s="22">
        <v>43</v>
      </c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2">
        <v>40</v>
      </c>
      <c r="V2685" s="22"/>
      <c r="W2685" s="22"/>
      <c r="X2685" s="22"/>
      <c r="Y2685" s="22"/>
      <c r="Z2685" s="22"/>
      <c r="AA2685" s="22"/>
      <c r="AB2685" s="22"/>
    </row>
    <row r="2686" spans="1:28" x14ac:dyDescent="0.25">
      <c r="A2686" s="24">
        <v>41613</v>
      </c>
      <c r="B2686" s="22">
        <v>1</v>
      </c>
      <c r="C2686" s="22" t="s">
        <v>176</v>
      </c>
      <c r="D2686" s="22" t="s">
        <v>184</v>
      </c>
      <c r="E2686" s="22" t="s">
        <v>39</v>
      </c>
      <c r="F2686" s="22" t="s">
        <v>110</v>
      </c>
      <c r="G2686" s="25" t="s">
        <v>71</v>
      </c>
      <c r="H2686" s="22">
        <v>1</v>
      </c>
      <c r="I2686" s="22">
        <f t="shared" si="59"/>
        <v>0.05</v>
      </c>
      <c r="J2686" s="22">
        <v>43</v>
      </c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2">
        <v>7</v>
      </c>
      <c r="V2686" s="22"/>
      <c r="W2686" s="22"/>
      <c r="X2686" s="22"/>
      <c r="Y2686" s="22"/>
      <c r="Z2686" s="22"/>
      <c r="AA2686" s="22"/>
      <c r="AB2686" s="22"/>
    </row>
    <row r="2687" spans="1:28" x14ac:dyDescent="0.25">
      <c r="A2687" s="24">
        <v>41613</v>
      </c>
      <c r="B2687" s="22">
        <v>1</v>
      </c>
      <c r="C2687" s="22" t="s">
        <v>176</v>
      </c>
      <c r="D2687" s="22" t="s">
        <v>184</v>
      </c>
      <c r="E2687" s="22" t="s">
        <v>39</v>
      </c>
      <c r="F2687" s="22" t="s">
        <v>110</v>
      </c>
      <c r="G2687" s="25" t="s">
        <v>71</v>
      </c>
      <c r="H2687" s="22">
        <v>1</v>
      </c>
      <c r="I2687" s="22">
        <f t="shared" si="59"/>
        <v>0.05</v>
      </c>
      <c r="J2687" s="22">
        <v>43</v>
      </c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>
        <v>45</v>
      </c>
      <c r="V2687" s="22"/>
      <c r="W2687" s="22"/>
      <c r="X2687" s="22"/>
      <c r="Y2687" s="22"/>
      <c r="Z2687" s="22"/>
      <c r="AA2687" s="22"/>
      <c r="AB2687" s="22"/>
    </row>
    <row r="2688" spans="1:28" x14ac:dyDescent="0.25">
      <c r="A2688" s="24">
        <v>41613</v>
      </c>
      <c r="B2688" s="22">
        <v>1</v>
      </c>
      <c r="C2688" s="22" t="s">
        <v>176</v>
      </c>
      <c r="D2688" s="22" t="s">
        <v>184</v>
      </c>
      <c r="E2688" s="22" t="s">
        <v>39</v>
      </c>
      <c r="F2688" s="22" t="s">
        <v>110</v>
      </c>
      <c r="G2688" s="25" t="s">
        <v>72</v>
      </c>
      <c r="H2688" s="22">
        <v>1</v>
      </c>
      <c r="I2688" s="22">
        <f t="shared" si="59"/>
        <v>0.05</v>
      </c>
      <c r="J2688" s="22">
        <v>43</v>
      </c>
      <c r="K2688" s="22"/>
      <c r="L2688" s="22"/>
      <c r="M2688" s="22"/>
      <c r="N2688" s="22"/>
      <c r="O2688" s="22"/>
      <c r="P2688" s="22"/>
      <c r="Q2688" s="22"/>
      <c r="R2688" s="22"/>
      <c r="S2688" s="22"/>
      <c r="T2688" s="22"/>
      <c r="U2688" s="22">
        <v>10</v>
      </c>
      <c r="V2688" s="22"/>
      <c r="W2688" s="22"/>
      <c r="X2688" s="22"/>
      <c r="Y2688" s="22"/>
      <c r="Z2688" s="22"/>
      <c r="AA2688" s="22"/>
      <c r="AB2688" s="22"/>
    </row>
    <row r="2689" spans="1:42" x14ac:dyDescent="0.25">
      <c r="A2689" s="24">
        <v>41613</v>
      </c>
      <c r="B2689" s="22">
        <v>1</v>
      </c>
      <c r="C2689" s="22" t="s">
        <v>176</v>
      </c>
      <c r="D2689" s="22" t="s">
        <v>184</v>
      </c>
      <c r="E2689" s="22" t="s">
        <v>39</v>
      </c>
      <c r="F2689" s="22" t="s">
        <v>110</v>
      </c>
      <c r="G2689" s="25" t="s">
        <v>72</v>
      </c>
      <c r="H2689" s="22">
        <v>1</v>
      </c>
      <c r="I2689" s="22">
        <f t="shared" si="59"/>
        <v>0.05</v>
      </c>
      <c r="J2689" s="22">
        <v>43</v>
      </c>
      <c r="K2689" s="22"/>
      <c r="L2689" s="22"/>
      <c r="M2689" s="22"/>
      <c r="N2689" s="22"/>
      <c r="O2689" s="22"/>
      <c r="P2689" s="22"/>
      <c r="Q2689" s="22"/>
      <c r="R2689" s="22"/>
      <c r="S2689" s="22"/>
      <c r="T2689" s="22"/>
      <c r="U2689" s="22">
        <v>10</v>
      </c>
      <c r="V2689" s="22"/>
      <c r="W2689" s="22"/>
      <c r="X2689" s="22"/>
      <c r="Y2689" s="22"/>
      <c r="Z2689" s="22"/>
      <c r="AA2689" s="22"/>
      <c r="AB2689" s="22"/>
    </row>
    <row r="2690" spans="1:42" x14ac:dyDescent="0.25">
      <c r="A2690" s="24">
        <v>41613</v>
      </c>
      <c r="B2690" s="22">
        <v>1</v>
      </c>
      <c r="C2690" s="22" t="s">
        <v>176</v>
      </c>
      <c r="D2690" s="22" t="s">
        <v>184</v>
      </c>
      <c r="E2690" s="22" t="s">
        <v>39</v>
      </c>
      <c r="F2690" s="22" t="s">
        <v>110</v>
      </c>
      <c r="G2690" s="25" t="s">
        <v>73</v>
      </c>
      <c r="H2690" s="22">
        <v>1</v>
      </c>
      <c r="I2690" s="22">
        <f t="shared" ref="I2690:I2753" si="60">H2690/20</f>
        <v>0.05</v>
      </c>
      <c r="J2690" s="22">
        <v>43</v>
      </c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>
        <v>12</v>
      </c>
      <c r="V2690" s="22"/>
      <c r="W2690" s="22"/>
      <c r="X2690" s="22"/>
      <c r="Y2690" s="22"/>
      <c r="Z2690" s="22"/>
      <c r="AA2690" s="22"/>
      <c r="AB2690" s="22"/>
    </row>
    <row r="2691" spans="1:42" x14ac:dyDescent="0.25">
      <c r="A2691" s="18">
        <v>41613</v>
      </c>
      <c r="B2691" s="51">
        <v>1</v>
      </c>
      <c r="C2691" s="15" t="s">
        <v>0</v>
      </c>
      <c r="D2691" s="52" t="s">
        <v>1</v>
      </c>
      <c r="E2691" s="52" t="s">
        <v>2</v>
      </c>
      <c r="F2691" s="137" t="s">
        <v>112</v>
      </c>
      <c r="G2691" s="141" t="s">
        <v>3</v>
      </c>
      <c r="H2691" s="52">
        <v>1</v>
      </c>
      <c r="I2691" s="22">
        <f t="shared" si="60"/>
        <v>0.05</v>
      </c>
      <c r="J2691" s="15">
        <v>45</v>
      </c>
      <c r="K2691" s="15"/>
      <c r="L2691" s="15"/>
      <c r="M2691" s="16"/>
      <c r="N2691" s="16"/>
      <c r="O2691" s="16"/>
      <c r="P2691" s="16" t="s">
        <v>4</v>
      </c>
      <c r="Q2691" s="51">
        <v>1</v>
      </c>
      <c r="R2691" s="16">
        <v>2</v>
      </c>
      <c r="S2691" s="16" t="s">
        <v>8</v>
      </c>
      <c r="T2691" s="20">
        <v>11</v>
      </c>
      <c r="U2691" s="16"/>
      <c r="V2691" s="16"/>
      <c r="W2691" s="20">
        <v>11</v>
      </c>
      <c r="X2691" s="16"/>
      <c r="Y2691" s="16">
        <v>0</v>
      </c>
      <c r="Z2691" s="17">
        <f t="shared" ref="Z2691:Z2698" si="61">Y2691*H2691</f>
        <v>0</v>
      </c>
      <c r="AA2691" s="16"/>
      <c r="AB2691" s="16"/>
      <c r="AC2691" s="134">
        <v>1</v>
      </c>
      <c r="AD2691" s="134" t="s">
        <v>250</v>
      </c>
      <c r="AE2691" s="134"/>
      <c r="AF2691" s="134"/>
      <c r="AG2691" s="134"/>
      <c r="AH2691" s="134"/>
      <c r="AI2691" s="134"/>
      <c r="AJ2691" s="134"/>
      <c r="AK2691" s="134"/>
      <c r="AL2691" s="134"/>
      <c r="AM2691" s="134"/>
      <c r="AN2691" s="134"/>
      <c r="AO2691" s="134"/>
      <c r="AP2691" s="134"/>
    </row>
    <row r="2692" spans="1:42" x14ac:dyDescent="0.25">
      <c r="A2692" s="18">
        <v>41613</v>
      </c>
      <c r="B2692" s="16">
        <v>1</v>
      </c>
      <c r="C2692" s="15" t="s">
        <v>0</v>
      </c>
      <c r="D2692" s="15" t="s">
        <v>1</v>
      </c>
      <c r="E2692" s="15" t="s">
        <v>2</v>
      </c>
      <c r="F2692" s="20" t="s">
        <v>112</v>
      </c>
      <c r="G2692" s="19" t="s">
        <v>57</v>
      </c>
      <c r="H2692" s="15">
        <v>1</v>
      </c>
      <c r="I2692" s="22">
        <f t="shared" si="60"/>
        <v>0.05</v>
      </c>
      <c r="J2692" s="15">
        <v>45</v>
      </c>
      <c r="K2692" s="15"/>
      <c r="L2692" s="15"/>
      <c r="M2692" s="16"/>
      <c r="N2692" s="16"/>
      <c r="O2692" s="16"/>
      <c r="P2692" s="16" t="s">
        <v>4</v>
      </c>
      <c r="Q2692" s="16">
        <v>2</v>
      </c>
      <c r="R2692" s="16" t="s">
        <v>325</v>
      </c>
      <c r="S2692" s="16" t="s">
        <v>5</v>
      </c>
      <c r="T2692" s="20">
        <v>8</v>
      </c>
      <c r="U2692" s="16"/>
      <c r="V2692" s="16"/>
      <c r="W2692" s="20">
        <v>8</v>
      </c>
      <c r="X2692" s="16"/>
      <c r="Y2692" s="16">
        <v>0</v>
      </c>
      <c r="Z2692" s="17">
        <f t="shared" si="61"/>
        <v>0</v>
      </c>
      <c r="AA2692" s="16"/>
      <c r="AB2692" s="16"/>
      <c r="AC2692" s="21">
        <v>1</v>
      </c>
      <c r="AD2692" s="21" t="s">
        <v>250</v>
      </c>
      <c r="AE2692" s="21"/>
      <c r="AF2692" s="21"/>
      <c r="AG2692" s="21"/>
      <c r="AH2692" s="21"/>
      <c r="AI2692" s="21"/>
      <c r="AJ2692" s="21"/>
      <c r="AK2692" s="21"/>
      <c r="AL2692" s="21"/>
      <c r="AM2692" s="21"/>
      <c r="AN2692" s="21"/>
      <c r="AO2692" s="21"/>
      <c r="AP2692" s="21"/>
    </row>
    <row r="2693" spans="1:42" x14ac:dyDescent="0.25">
      <c r="A2693" s="18">
        <v>41613</v>
      </c>
      <c r="B2693" s="16">
        <v>1</v>
      </c>
      <c r="C2693" s="15" t="s">
        <v>0</v>
      </c>
      <c r="D2693" s="15" t="s">
        <v>1</v>
      </c>
      <c r="E2693" s="15" t="s">
        <v>2</v>
      </c>
      <c r="F2693" s="20" t="s">
        <v>112</v>
      </c>
      <c r="G2693" s="19" t="s">
        <v>57</v>
      </c>
      <c r="H2693" s="15">
        <v>1</v>
      </c>
      <c r="I2693" s="22">
        <f t="shared" si="60"/>
        <v>0.05</v>
      </c>
      <c r="J2693" s="15">
        <v>45</v>
      </c>
      <c r="K2693" s="15"/>
      <c r="L2693" s="15"/>
      <c r="M2693" s="16"/>
      <c r="N2693" s="16"/>
      <c r="O2693" s="16"/>
      <c r="P2693" s="16" t="s">
        <v>4</v>
      </c>
      <c r="Q2693" s="16">
        <v>3</v>
      </c>
      <c r="R2693" s="16" t="s">
        <v>326</v>
      </c>
      <c r="S2693" s="16" t="s">
        <v>5</v>
      </c>
      <c r="T2693" s="20">
        <v>8</v>
      </c>
      <c r="U2693" s="16"/>
      <c r="V2693" s="16"/>
      <c r="W2693" s="20">
        <v>8</v>
      </c>
      <c r="X2693" s="16"/>
      <c r="Y2693" s="16">
        <v>0</v>
      </c>
      <c r="Z2693" s="17">
        <f t="shared" si="61"/>
        <v>0</v>
      </c>
      <c r="AA2693" s="16"/>
      <c r="AB2693" s="16"/>
      <c r="AC2693" s="21">
        <v>1</v>
      </c>
      <c r="AD2693" s="21" t="s">
        <v>127</v>
      </c>
      <c r="AE2693" s="21"/>
      <c r="AF2693" s="21"/>
      <c r="AG2693" s="21"/>
      <c r="AH2693" s="21"/>
      <c r="AI2693" s="21"/>
      <c r="AJ2693" s="21"/>
      <c r="AK2693" s="21"/>
      <c r="AL2693" s="21"/>
      <c r="AM2693" s="21"/>
      <c r="AN2693" s="21"/>
      <c r="AO2693" s="21"/>
      <c r="AP2693" s="21"/>
    </row>
    <row r="2694" spans="1:42" x14ac:dyDescent="0.25">
      <c r="A2694" s="18">
        <v>41613</v>
      </c>
      <c r="B2694" s="16">
        <v>1</v>
      </c>
      <c r="C2694" s="15" t="s">
        <v>0</v>
      </c>
      <c r="D2694" s="15" t="s">
        <v>1</v>
      </c>
      <c r="E2694" s="15" t="s">
        <v>2</v>
      </c>
      <c r="F2694" s="20" t="s">
        <v>112</v>
      </c>
      <c r="G2694" s="19" t="s">
        <v>6</v>
      </c>
      <c r="H2694" s="15">
        <v>1</v>
      </c>
      <c r="I2694" s="22">
        <f t="shared" si="60"/>
        <v>0.05</v>
      </c>
      <c r="J2694" s="15">
        <v>45</v>
      </c>
      <c r="K2694" s="15"/>
      <c r="L2694" s="15"/>
      <c r="M2694" s="16"/>
      <c r="N2694" s="16"/>
      <c r="O2694" s="16"/>
      <c r="P2694" s="16" t="s">
        <v>4</v>
      </c>
      <c r="Q2694" s="16">
        <v>4</v>
      </c>
      <c r="R2694" s="16" t="s">
        <v>327</v>
      </c>
      <c r="S2694" s="16" t="s">
        <v>5</v>
      </c>
      <c r="T2694" s="20">
        <v>40</v>
      </c>
      <c r="U2694" s="16"/>
      <c r="V2694" s="16"/>
      <c r="W2694" s="20">
        <v>40</v>
      </c>
      <c r="X2694" s="16"/>
      <c r="Y2694" s="16">
        <v>0</v>
      </c>
      <c r="Z2694" s="17">
        <f t="shared" si="61"/>
        <v>0</v>
      </c>
      <c r="AA2694" s="16"/>
      <c r="AB2694" s="16"/>
      <c r="AC2694" s="134">
        <v>1</v>
      </c>
      <c r="AD2694" s="21" t="s">
        <v>251</v>
      </c>
      <c r="AE2694" s="21"/>
      <c r="AF2694" s="21"/>
      <c r="AG2694" s="21"/>
      <c r="AH2694" s="21"/>
      <c r="AI2694" s="21"/>
      <c r="AJ2694" s="21"/>
      <c r="AK2694" s="21"/>
      <c r="AL2694" s="21"/>
      <c r="AM2694" s="21"/>
      <c r="AN2694" s="21"/>
      <c r="AO2694" s="21"/>
      <c r="AP2694" s="21"/>
    </row>
    <row r="2695" spans="1:42" x14ac:dyDescent="0.25">
      <c r="A2695" s="18">
        <v>41613</v>
      </c>
      <c r="B2695" s="16">
        <v>1</v>
      </c>
      <c r="C2695" s="15" t="s">
        <v>0</v>
      </c>
      <c r="D2695" s="15" t="s">
        <v>1</v>
      </c>
      <c r="E2695" s="15" t="s">
        <v>2</v>
      </c>
      <c r="F2695" s="20" t="s">
        <v>112</v>
      </c>
      <c r="G2695" s="19" t="s">
        <v>7</v>
      </c>
      <c r="H2695" s="15">
        <v>1</v>
      </c>
      <c r="I2695" s="22">
        <f t="shared" si="60"/>
        <v>0.05</v>
      </c>
      <c r="J2695" s="15">
        <v>45</v>
      </c>
      <c r="K2695" s="15"/>
      <c r="L2695" s="15"/>
      <c r="M2695" s="16"/>
      <c r="N2695" s="16"/>
      <c r="O2695" s="16"/>
      <c r="P2695" s="16" t="s">
        <v>4</v>
      </c>
      <c r="Q2695" s="16">
        <v>5</v>
      </c>
      <c r="R2695" s="16" t="s">
        <v>328</v>
      </c>
      <c r="S2695" s="16" t="s">
        <v>5</v>
      </c>
      <c r="T2695" s="20">
        <v>17</v>
      </c>
      <c r="U2695" s="16"/>
      <c r="V2695" s="16"/>
      <c r="W2695" s="20">
        <v>17</v>
      </c>
      <c r="X2695" s="16"/>
      <c r="Y2695" s="16">
        <v>0</v>
      </c>
      <c r="Z2695" s="17">
        <f t="shared" si="61"/>
        <v>0</v>
      </c>
      <c r="AA2695" s="16"/>
      <c r="AB2695" s="16"/>
      <c r="AC2695" s="21">
        <v>1</v>
      </c>
      <c r="AD2695" s="21" t="s">
        <v>251</v>
      </c>
      <c r="AE2695" s="21"/>
      <c r="AF2695" s="21"/>
      <c r="AG2695" s="21"/>
      <c r="AH2695" s="21"/>
      <c r="AI2695" s="21"/>
      <c r="AJ2695" s="21"/>
      <c r="AK2695" s="21"/>
      <c r="AL2695" s="21"/>
      <c r="AM2695" s="21"/>
      <c r="AN2695" s="21"/>
      <c r="AO2695" s="21"/>
      <c r="AP2695" s="21"/>
    </row>
    <row r="2696" spans="1:42" x14ac:dyDescent="0.25">
      <c r="A2696" s="18">
        <v>41613</v>
      </c>
      <c r="B2696" s="16">
        <v>1</v>
      </c>
      <c r="C2696" s="15" t="s">
        <v>0</v>
      </c>
      <c r="D2696" s="15" t="s">
        <v>1</v>
      </c>
      <c r="E2696" s="15" t="s">
        <v>2</v>
      </c>
      <c r="F2696" s="20" t="s">
        <v>112</v>
      </c>
      <c r="G2696" s="19" t="s">
        <v>7</v>
      </c>
      <c r="H2696" s="15">
        <v>1</v>
      </c>
      <c r="I2696" s="22">
        <f t="shared" si="60"/>
        <v>0.05</v>
      </c>
      <c r="J2696" s="15">
        <v>45</v>
      </c>
      <c r="K2696" s="15"/>
      <c r="L2696" s="15"/>
      <c r="M2696" s="16"/>
      <c r="N2696" s="16"/>
      <c r="O2696" s="16"/>
      <c r="P2696" s="16" t="s">
        <v>4</v>
      </c>
      <c r="Q2696" s="16">
        <v>6</v>
      </c>
      <c r="R2696" s="16" t="s">
        <v>329</v>
      </c>
      <c r="S2696" s="16" t="s">
        <v>8</v>
      </c>
      <c r="T2696" s="20">
        <v>22</v>
      </c>
      <c r="U2696" s="16"/>
      <c r="V2696" s="16"/>
      <c r="W2696" s="20">
        <v>22</v>
      </c>
      <c r="X2696" s="16"/>
      <c r="Y2696" s="16">
        <v>0</v>
      </c>
      <c r="Z2696" s="17">
        <f t="shared" si="61"/>
        <v>0</v>
      </c>
      <c r="AA2696" s="16"/>
      <c r="AB2696" s="16"/>
      <c r="AC2696" s="21">
        <v>1</v>
      </c>
      <c r="AD2696" s="21" t="s">
        <v>14</v>
      </c>
      <c r="AE2696" s="21"/>
      <c r="AF2696" s="21"/>
      <c r="AG2696" s="21"/>
      <c r="AH2696" s="21"/>
      <c r="AI2696" s="21"/>
      <c r="AJ2696" s="21"/>
      <c r="AK2696" s="21"/>
      <c r="AL2696" s="21"/>
      <c r="AM2696" s="21"/>
      <c r="AN2696" s="21"/>
      <c r="AO2696" s="21"/>
      <c r="AP2696" s="21"/>
    </row>
    <row r="2697" spans="1:42" x14ac:dyDescent="0.25">
      <c r="A2697" s="18">
        <v>41613</v>
      </c>
      <c r="B2697" s="16">
        <v>1</v>
      </c>
      <c r="C2697" s="15" t="s">
        <v>0</v>
      </c>
      <c r="D2697" s="15" t="s">
        <v>1</v>
      </c>
      <c r="E2697" s="15" t="s">
        <v>2</v>
      </c>
      <c r="F2697" s="20" t="s">
        <v>112</v>
      </c>
      <c r="G2697" s="19" t="s">
        <v>9</v>
      </c>
      <c r="H2697" s="15">
        <v>1</v>
      </c>
      <c r="I2697" s="22">
        <f t="shared" si="60"/>
        <v>0.05</v>
      </c>
      <c r="J2697" s="15">
        <v>45</v>
      </c>
      <c r="K2697" s="15"/>
      <c r="L2697" s="15"/>
      <c r="M2697" s="16"/>
      <c r="N2697" s="16"/>
      <c r="O2697" s="16"/>
      <c r="P2697" s="16" t="s">
        <v>4</v>
      </c>
      <c r="Q2697" s="16">
        <v>7</v>
      </c>
      <c r="R2697" s="16" t="s">
        <v>330</v>
      </c>
      <c r="S2697" s="16" t="s">
        <v>8</v>
      </c>
      <c r="T2697" s="20">
        <v>12</v>
      </c>
      <c r="U2697" s="16"/>
      <c r="V2697" s="16"/>
      <c r="W2697" s="20">
        <v>12</v>
      </c>
      <c r="X2697" s="16"/>
      <c r="Y2697" s="16">
        <v>0</v>
      </c>
      <c r="Z2697" s="17">
        <f t="shared" si="61"/>
        <v>0</v>
      </c>
      <c r="AA2697" s="16"/>
      <c r="AB2697" s="16"/>
      <c r="AC2697" s="21">
        <v>0</v>
      </c>
      <c r="AD2697" s="21"/>
      <c r="AE2697" s="21"/>
      <c r="AF2697" s="21"/>
      <c r="AG2697" s="21"/>
      <c r="AH2697" s="21"/>
      <c r="AI2697" s="21"/>
      <c r="AJ2697" s="21"/>
      <c r="AK2697" s="21"/>
      <c r="AL2697" s="21"/>
      <c r="AM2697" s="21"/>
      <c r="AN2697" s="21"/>
      <c r="AO2697" s="21"/>
      <c r="AP2697" s="21"/>
    </row>
    <row r="2698" spans="1:42" x14ac:dyDescent="0.25">
      <c r="A2698" s="18">
        <v>41613</v>
      </c>
      <c r="B2698" s="16">
        <v>1</v>
      </c>
      <c r="C2698" s="15" t="s">
        <v>0</v>
      </c>
      <c r="D2698" s="15" t="s">
        <v>1</v>
      </c>
      <c r="E2698" s="15" t="s">
        <v>2</v>
      </c>
      <c r="F2698" s="20" t="s">
        <v>112</v>
      </c>
      <c r="G2698" s="19" t="s">
        <v>3</v>
      </c>
      <c r="H2698" s="15">
        <v>1</v>
      </c>
      <c r="I2698" s="22">
        <f t="shared" si="60"/>
        <v>0.05</v>
      </c>
      <c r="J2698" s="15">
        <v>45</v>
      </c>
      <c r="K2698" s="15"/>
      <c r="L2698" s="15"/>
      <c r="M2698" s="16"/>
      <c r="N2698" s="16"/>
      <c r="O2698" s="16"/>
      <c r="P2698" s="16"/>
      <c r="Q2698" s="16"/>
      <c r="R2698" s="16"/>
      <c r="S2698" s="16"/>
      <c r="T2698" s="20">
        <v>10</v>
      </c>
      <c r="U2698" s="16"/>
      <c r="V2698" s="16"/>
      <c r="W2698" s="20">
        <v>10</v>
      </c>
      <c r="X2698" s="16"/>
      <c r="Y2698" s="16"/>
      <c r="Z2698" s="17">
        <f t="shared" si="61"/>
        <v>0</v>
      </c>
      <c r="AA2698" s="16"/>
      <c r="AB2698" s="16"/>
      <c r="AC2698" s="21"/>
      <c r="AD2698" s="21"/>
      <c r="AE2698" s="21"/>
      <c r="AF2698" s="21"/>
      <c r="AG2698" s="21"/>
      <c r="AH2698" s="21"/>
      <c r="AI2698" s="21"/>
      <c r="AJ2698" s="21"/>
      <c r="AK2698" s="21"/>
      <c r="AL2698" s="21"/>
      <c r="AM2698" s="21"/>
      <c r="AN2698" s="21"/>
      <c r="AO2698" s="21"/>
      <c r="AP2698" s="21"/>
    </row>
    <row r="2699" spans="1:42" x14ac:dyDescent="0.25">
      <c r="A2699" s="18">
        <v>41613</v>
      </c>
      <c r="B2699" s="51">
        <v>1</v>
      </c>
      <c r="C2699" s="15" t="s">
        <v>0</v>
      </c>
      <c r="D2699" s="52" t="s">
        <v>1</v>
      </c>
      <c r="E2699" s="52" t="s">
        <v>2</v>
      </c>
      <c r="F2699" s="137" t="s">
        <v>112</v>
      </c>
      <c r="G2699" s="141" t="s">
        <v>3</v>
      </c>
      <c r="H2699" s="52">
        <v>1</v>
      </c>
      <c r="I2699" s="22">
        <f t="shared" si="60"/>
        <v>0.05</v>
      </c>
      <c r="J2699" s="15">
        <v>45</v>
      </c>
      <c r="K2699" s="15"/>
      <c r="L2699" s="15"/>
      <c r="M2699" s="16"/>
      <c r="N2699" s="16"/>
      <c r="O2699" s="16"/>
      <c r="P2699" s="16"/>
      <c r="Q2699" s="51"/>
      <c r="R2699" s="16"/>
      <c r="S2699" s="16"/>
      <c r="T2699" s="20">
        <v>6</v>
      </c>
      <c r="U2699" s="16"/>
      <c r="V2699" s="16"/>
      <c r="W2699" s="20">
        <v>6</v>
      </c>
      <c r="X2699" s="16"/>
      <c r="Y2699" s="16"/>
      <c r="Z2699" s="17"/>
      <c r="AA2699" s="16"/>
      <c r="AB2699" s="16"/>
      <c r="AC2699" s="21"/>
      <c r="AD2699" s="134"/>
      <c r="AE2699" s="134"/>
      <c r="AF2699" s="134"/>
      <c r="AG2699" s="134"/>
      <c r="AH2699" s="134"/>
      <c r="AI2699" s="134"/>
      <c r="AJ2699" s="134"/>
      <c r="AK2699" s="134"/>
      <c r="AL2699" s="134"/>
      <c r="AM2699" s="134"/>
      <c r="AN2699" s="134"/>
      <c r="AO2699" s="134"/>
      <c r="AP2699" s="134"/>
    </row>
    <row r="2700" spans="1:42" x14ac:dyDescent="0.25">
      <c r="A2700" s="18">
        <v>41613</v>
      </c>
      <c r="B2700" s="16">
        <v>1</v>
      </c>
      <c r="C2700" s="15" t="s">
        <v>0</v>
      </c>
      <c r="D2700" s="15" t="s">
        <v>1</v>
      </c>
      <c r="E2700" s="15" t="s">
        <v>2</v>
      </c>
      <c r="F2700" s="20" t="s">
        <v>112</v>
      </c>
      <c r="G2700" s="19" t="s">
        <v>3</v>
      </c>
      <c r="H2700" s="15">
        <v>1</v>
      </c>
      <c r="I2700" s="22">
        <f t="shared" si="60"/>
        <v>0.05</v>
      </c>
      <c r="J2700" s="15">
        <v>45</v>
      </c>
      <c r="K2700" s="15"/>
      <c r="L2700" s="15"/>
      <c r="M2700" s="16"/>
      <c r="N2700" s="16"/>
      <c r="O2700" s="16"/>
      <c r="P2700" s="16"/>
      <c r="Q2700" s="16"/>
      <c r="R2700" s="16"/>
      <c r="S2700" s="16"/>
      <c r="T2700" s="20">
        <v>6</v>
      </c>
      <c r="U2700" s="16"/>
      <c r="V2700" s="16"/>
      <c r="W2700" s="20">
        <v>6</v>
      </c>
      <c r="X2700" s="16"/>
      <c r="Y2700" s="16"/>
      <c r="Z2700" s="17">
        <f>Y2700*H2700</f>
        <v>0</v>
      </c>
      <c r="AA2700" s="16"/>
      <c r="AB2700" s="16"/>
      <c r="AC2700" s="21"/>
      <c r="AD2700" s="21"/>
      <c r="AE2700" s="21"/>
      <c r="AF2700" s="21"/>
      <c r="AG2700" s="21"/>
      <c r="AH2700" s="21"/>
      <c r="AI2700" s="21"/>
      <c r="AJ2700" s="21"/>
      <c r="AK2700" s="21"/>
      <c r="AL2700" s="21"/>
      <c r="AM2700" s="21"/>
      <c r="AN2700" s="21"/>
      <c r="AO2700" s="21"/>
      <c r="AP2700" s="21"/>
    </row>
    <row r="2701" spans="1:42" x14ac:dyDescent="0.25">
      <c r="A2701" s="18">
        <v>41613</v>
      </c>
      <c r="B2701" s="16">
        <v>1</v>
      </c>
      <c r="C2701" s="15" t="s">
        <v>0</v>
      </c>
      <c r="D2701" s="15" t="s">
        <v>1</v>
      </c>
      <c r="E2701" s="15" t="s">
        <v>2</v>
      </c>
      <c r="F2701" s="20" t="s">
        <v>112</v>
      </c>
      <c r="G2701" s="19" t="s">
        <v>3</v>
      </c>
      <c r="H2701" s="15">
        <v>1</v>
      </c>
      <c r="I2701" s="22">
        <f t="shared" si="60"/>
        <v>0.05</v>
      </c>
      <c r="J2701" s="15">
        <v>45</v>
      </c>
      <c r="K2701" s="15"/>
      <c r="L2701" s="15"/>
      <c r="M2701" s="16"/>
      <c r="N2701" s="16"/>
      <c r="O2701" s="16"/>
      <c r="P2701" s="16"/>
      <c r="Q2701" s="16"/>
      <c r="R2701" s="16"/>
      <c r="S2701" s="16"/>
      <c r="T2701" s="20">
        <v>5</v>
      </c>
      <c r="U2701" s="16"/>
      <c r="V2701" s="16"/>
      <c r="W2701" s="20">
        <v>5</v>
      </c>
      <c r="X2701" s="16"/>
      <c r="Y2701" s="16"/>
      <c r="Z2701" s="17"/>
      <c r="AA2701" s="16"/>
      <c r="AB2701" s="16"/>
      <c r="AC2701" s="21"/>
      <c r="AD2701" s="21"/>
      <c r="AE2701" s="21"/>
      <c r="AF2701" s="21"/>
      <c r="AG2701" s="21"/>
      <c r="AH2701" s="21"/>
      <c r="AI2701" s="21"/>
      <c r="AJ2701" s="21"/>
      <c r="AK2701" s="21"/>
      <c r="AL2701" s="21"/>
      <c r="AM2701" s="21"/>
      <c r="AN2701" s="21"/>
      <c r="AO2701" s="21"/>
      <c r="AP2701" s="21"/>
    </row>
    <row r="2702" spans="1:42" x14ac:dyDescent="0.25">
      <c r="A2702" s="18">
        <v>41613</v>
      </c>
      <c r="B2702" s="16">
        <v>1</v>
      </c>
      <c r="C2702" s="15" t="s">
        <v>0</v>
      </c>
      <c r="D2702" s="15" t="s">
        <v>1</v>
      </c>
      <c r="E2702" s="15" t="s">
        <v>2</v>
      </c>
      <c r="F2702" s="20" t="s">
        <v>112</v>
      </c>
      <c r="G2702" s="19" t="s">
        <v>3</v>
      </c>
      <c r="H2702" s="15">
        <v>1</v>
      </c>
      <c r="I2702" s="22">
        <f t="shared" si="60"/>
        <v>0.05</v>
      </c>
      <c r="J2702" s="15">
        <v>45</v>
      </c>
      <c r="K2702" s="15"/>
      <c r="L2702" s="15"/>
      <c r="M2702" s="16"/>
      <c r="N2702" s="16"/>
      <c r="O2702" s="16"/>
      <c r="P2702" s="16"/>
      <c r="Q2702" s="16"/>
      <c r="R2702" s="16"/>
      <c r="S2702" s="16"/>
      <c r="T2702" s="20">
        <v>5</v>
      </c>
      <c r="U2702" s="16"/>
      <c r="V2702" s="16"/>
      <c r="W2702" s="20">
        <v>5</v>
      </c>
      <c r="X2702" s="16"/>
      <c r="Y2702" s="16"/>
      <c r="Z2702" s="17">
        <f>Y2702*H2702</f>
        <v>0</v>
      </c>
      <c r="AA2702" s="16"/>
      <c r="AB2702" s="16"/>
      <c r="AC2702" s="21"/>
      <c r="AD2702" s="21"/>
      <c r="AE2702" s="21"/>
      <c r="AF2702" s="21"/>
      <c r="AG2702" s="21"/>
      <c r="AH2702" s="21"/>
      <c r="AI2702" s="21"/>
      <c r="AJ2702" s="21"/>
      <c r="AK2702" s="21"/>
      <c r="AL2702" s="21"/>
      <c r="AM2702" s="21"/>
      <c r="AN2702" s="21"/>
      <c r="AO2702" s="21"/>
      <c r="AP2702" s="21"/>
    </row>
    <row r="2703" spans="1:42" x14ac:dyDescent="0.25">
      <c r="A2703" s="18">
        <v>41613</v>
      </c>
      <c r="B2703" s="16">
        <v>1</v>
      </c>
      <c r="C2703" s="15" t="s">
        <v>0</v>
      </c>
      <c r="D2703" s="15" t="s">
        <v>1</v>
      </c>
      <c r="E2703" s="15" t="s">
        <v>2</v>
      </c>
      <c r="F2703" s="20" t="s">
        <v>112</v>
      </c>
      <c r="G2703" s="19" t="s">
        <v>9</v>
      </c>
      <c r="H2703" s="15">
        <v>1</v>
      </c>
      <c r="I2703" s="22">
        <f t="shared" si="60"/>
        <v>0.05</v>
      </c>
      <c r="J2703" s="15">
        <v>45</v>
      </c>
      <c r="K2703" s="15"/>
      <c r="L2703" s="15"/>
      <c r="M2703" s="16"/>
      <c r="N2703" s="16"/>
      <c r="O2703" s="16"/>
      <c r="P2703" s="16"/>
      <c r="Q2703" s="16"/>
      <c r="R2703" s="16"/>
      <c r="S2703" s="16"/>
      <c r="T2703" s="20">
        <v>8</v>
      </c>
      <c r="U2703" s="16"/>
      <c r="V2703" s="16"/>
      <c r="W2703" s="20">
        <v>8</v>
      </c>
      <c r="X2703" s="16"/>
      <c r="Y2703" s="16"/>
      <c r="Z2703" s="17">
        <f>Y2703*H2703</f>
        <v>0</v>
      </c>
      <c r="AA2703" s="16"/>
      <c r="AB2703" s="16"/>
      <c r="AC2703" s="21"/>
      <c r="AD2703" s="21"/>
      <c r="AE2703" s="21"/>
      <c r="AF2703" s="21"/>
      <c r="AG2703" s="21"/>
      <c r="AH2703" s="21"/>
      <c r="AI2703" s="21"/>
      <c r="AJ2703" s="21"/>
      <c r="AK2703" s="21"/>
      <c r="AL2703" s="21"/>
      <c r="AM2703" s="21"/>
      <c r="AN2703" s="21"/>
      <c r="AO2703" s="21"/>
      <c r="AP2703" s="21"/>
    </row>
    <row r="2704" spans="1:42" x14ac:dyDescent="0.25">
      <c r="A2704" s="18">
        <v>41613</v>
      </c>
      <c r="B2704" s="16">
        <v>1</v>
      </c>
      <c r="C2704" s="15" t="s">
        <v>0</v>
      </c>
      <c r="D2704" s="15" t="s">
        <v>1</v>
      </c>
      <c r="E2704" s="15" t="s">
        <v>2</v>
      </c>
      <c r="F2704" s="20" t="s">
        <v>112</v>
      </c>
      <c r="G2704" s="19" t="s">
        <v>57</v>
      </c>
      <c r="H2704" s="15">
        <v>1</v>
      </c>
      <c r="I2704" s="22">
        <f t="shared" si="60"/>
        <v>0.05</v>
      </c>
      <c r="J2704" s="15">
        <v>45</v>
      </c>
      <c r="K2704" s="15"/>
      <c r="L2704" s="15"/>
      <c r="M2704" s="16"/>
      <c r="N2704" s="16"/>
      <c r="O2704" s="16"/>
      <c r="P2704" s="16"/>
      <c r="Q2704" s="16"/>
      <c r="R2704" s="16"/>
      <c r="S2704" s="16"/>
      <c r="T2704" s="20">
        <v>6</v>
      </c>
      <c r="U2704" s="16"/>
      <c r="V2704" s="16"/>
      <c r="W2704" s="20">
        <v>6</v>
      </c>
      <c r="X2704" s="16"/>
      <c r="Y2704" s="16"/>
      <c r="Z2704" s="17">
        <f>Y2704*H2704</f>
        <v>0</v>
      </c>
      <c r="AA2704" s="16"/>
      <c r="AB2704" s="16"/>
      <c r="AC2704" s="21"/>
      <c r="AD2704" s="21"/>
      <c r="AE2704" s="21"/>
      <c r="AF2704" s="21"/>
      <c r="AG2704" s="21"/>
      <c r="AH2704" s="21"/>
      <c r="AI2704" s="21"/>
      <c r="AJ2704" s="21"/>
      <c r="AK2704" s="21"/>
      <c r="AL2704" s="21"/>
      <c r="AM2704" s="21"/>
      <c r="AN2704" s="21"/>
      <c r="AO2704" s="21"/>
      <c r="AP2704" s="21"/>
    </row>
    <row r="2705" spans="1:42" x14ac:dyDescent="0.25">
      <c r="A2705" s="18">
        <v>41613</v>
      </c>
      <c r="B2705" s="16">
        <v>1</v>
      </c>
      <c r="C2705" s="15" t="s">
        <v>0</v>
      </c>
      <c r="D2705" s="15" t="s">
        <v>1</v>
      </c>
      <c r="E2705" s="15" t="s">
        <v>2</v>
      </c>
      <c r="F2705" s="20" t="s">
        <v>112</v>
      </c>
      <c r="G2705" s="19" t="s">
        <v>57</v>
      </c>
      <c r="H2705" s="15">
        <v>1</v>
      </c>
      <c r="I2705" s="22">
        <f t="shared" si="60"/>
        <v>0.05</v>
      </c>
      <c r="J2705" s="15">
        <v>45</v>
      </c>
      <c r="K2705" s="15"/>
      <c r="L2705" s="15"/>
      <c r="M2705" s="16"/>
      <c r="N2705" s="16"/>
      <c r="O2705" s="16"/>
      <c r="P2705" s="16"/>
      <c r="Q2705" s="16"/>
      <c r="R2705" s="16"/>
      <c r="S2705" s="16"/>
      <c r="T2705" s="20">
        <v>5</v>
      </c>
      <c r="U2705" s="16"/>
      <c r="V2705" s="16"/>
      <c r="W2705" s="20">
        <v>5</v>
      </c>
      <c r="X2705" s="16"/>
      <c r="Y2705" s="16"/>
      <c r="Z2705" s="17"/>
      <c r="AA2705" s="16"/>
      <c r="AB2705" s="16"/>
      <c r="AC2705" s="21"/>
      <c r="AD2705" s="21"/>
      <c r="AE2705" s="21"/>
      <c r="AF2705" s="21"/>
      <c r="AG2705" s="21"/>
      <c r="AH2705" s="21"/>
      <c r="AI2705" s="21"/>
      <c r="AJ2705" s="21"/>
      <c r="AK2705" s="21"/>
      <c r="AL2705" s="21"/>
      <c r="AM2705" s="21"/>
      <c r="AN2705" s="21"/>
      <c r="AO2705" s="21"/>
      <c r="AP2705" s="21"/>
    </row>
    <row r="2706" spans="1:42" x14ac:dyDescent="0.25">
      <c r="A2706" s="18">
        <v>41613</v>
      </c>
      <c r="B2706" s="16">
        <v>1</v>
      </c>
      <c r="C2706" s="15" t="s">
        <v>0</v>
      </c>
      <c r="D2706" s="15" t="s">
        <v>1</v>
      </c>
      <c r="E2706" s="15" t="s">
        <v>2</v>
      </c>
      <c r="F2706" s="20" t="s">
        <v>112</v>
      </c>
      <c r="G2706" s="19" t="s">
        <v>57</v>
      </c>
      <c r="H2706" s="15">
        <v>1</v>
      </c>
      <c r="I2706" s="22">
        <f t="shared" si="60"/>
        <v>0.05</v>
      </c>
      <c r="J2706" s="15">
        <v>45</v>
      </c>
      <c r="K2706" s="17"/>
      <c r="L2706" s="17"/>
      <c r="M2706" s="17"/>
      <c r="N2706" s="17"/>
      <c r="O2706" s="17"/>
      <c r="P2706" s="16"/>
      <c r="Q2706" s="16"/>
      <c r="R2706" s="17"/>
      <c r="S2706" s="17"/>
      <c r="T2706" s="20">
        <v>5</v>
      </c>
      <c r="U2706" s="16"/>
      <c r="V2706" s="17"/>
      <c r="W2706" s="20">
        <v>5</v>
      </c>
      <c r="X2706" s="17"/>
      <c r="Y2706" s="17"/>
      <c r="Z2706" s="17">
        <f>Y2706*H2706</f>
        <v>0</v>
      </c>
      <c r="AA2706" s="17"/>
      <c r="AB2706" s="17"/>
      <c r="AC2706" s="132"/>
      <c r="AD2706" s="22"/>
      <c r="AE2706" s="22"/>
      <c r="AF2706" s="22"/>
      <c r="AG2706" s="22"/>
      <c r="AH2706" s="22"/>
      <c r="AI2706" s="22"/>
      <c r="AJ2706" s="22"/>
      <c r="AK2706" s="22"/>
      <c r="AL2706" s="22"/>
      <c r="AM2706" s="22"/>
      <c r="AN2706" s="22"/>
      <c r="AO2706" s="22"/>
      <c r="AP2706" s="22"/>
    </row>
    <row r="2707" spans="1:42" x14ac:dyDescent="0.25">
      <c r="A2707" s="18">
        <v>41613</v>
      </c>
      <c r="B2707" s="51">
        <v>1</v>
      </c>
      <c r="C2707" s="15" t="s">
        <v>0</v>
      </c>
      <c r="D2707" s="52" t="s">
        <v>1</v>
      </c>
      <c r="E2707" s="52" t="s">
        <v>2</v>
      </c>
      <c r="F2707" s="137" t="s">
        <v>112</v>
      </c>
      <c r="G2707" s="141" t="s">
        <v>57</v>
      </c>
      <c r="H2707" s="53">
        <v>1</v>
      </c>
      <c r="I2707" s="22">
        <f t="shared" si="60"/>
        <v>0.05</v>
      </c>
      <c r="J2707" s="15">
        <v>45</v>
      </c>
      <c r="K2707" s="17"/>
      <c r="L2707" s="17"/>
      <c r="M2707" s="17"/>
      <c r="N2707" s="17"/>
      <c r="O2707" s="17"/>
      <c r="P2707" s="16"/>
      <c r="Q2707" s="51"/>
      <c r="R2707" s="17"/>
      <c r="S2707" s="17"/>
      <c r="T2707" s="20">
        <v>12</v>
      </c>
      <c r="U2707" s="16"/>
      <c r="V2707" s="17"/>
      <c r="W2707" s="20">
        <v>12</v>
      </c>
      <c r="X2707" s="17"/>
      <c r="Y2707" s="17"/>
      <c r="Z2707" s="17">
        <f>Y2707*H2707</f>
        <v>0</v>
      </c>
      <c r="AA2707" s="17"/>
      <c r="AB2707" s="17"/>
      <c r="AC2707" s="22"/>
      <c r="AD2707" s="132"/>
      <c r="AE2707" s="132"/>
      <c r="AF2707" s="132"/>
      <c r="AG2707" s="132"/>
      <c r="AH2707" s="132"/>
      <c r="AI2707" s="132"/>
      <c r="AJ2707" s="132"/>
      <c r="AK2707" s="132"/>
      <c r="AL2707" s="132"/>
      <c r="AM2707" s="132"/>
      <c r="AN2707" s="132"/>
      <c r="AO2707" s="132"/>
      <c r="AP2707" s="132"/>
    </row>
    <row r="2708" spans="1:42" x14ac:dyDescent="0.25">
      <c r="A2708" s="18">
        <v>41613</v>
      </c>
      <c r="B2708" s="16">
        <v>1</v>
      </c>
      <c r="C2708" s="15" t="s">
        <v>0</v>
      </c>
      <c r="D2708" s="15" t="s">
        <v>1</v>
      </c>
      <c r="E2708" s="15" t="s">
        <v>2</v>
      </c>
      <c r="F2708" s="20" t="s">
        <v>112</v>
      </c>
      <c r="G2708" s="19" t="s">
        <v>11</v>
      </c>
      <c r="H2708" s="17">
        <v>1</v>
      </c>
      <c r="I2708" s="22">
        <f t="shared" si="60"/>
        <v>0.05</v>
      </c>
      <c r="J2708" s="15">
        <v>45</v>
      </c>
      <c r="K2708" s="17"/>
      <c r="L2708" s="17"/>
      <c r="M2708" s="17"/>
      <c r="N2708" s="17"/>
      <c r="O2708" s="17"/>
      <c r="P2708" s="16"/>
      <c r="Q2708" s="16"/>
      <c r="R2708" s="17"/>
      <c r="S2708" s="17"/>
      <c r="T2708" s="20">
        <v>15</v>
      </c>
      <c r="U2708" s="16"/>
      <c r="V2708" s="17"/>
      <c r="W2708" s="20">
        <v>15</v>
      </c>
      <c r="X2708" s="17"/>
      <c r="Y2708" s="17"/>
      <c r="Z2708" s="17">
        <f>Y2708*H2708</f>
        <v>0</v>
      </c>
      <c r="AA2708" s="17"/>
      <c r="AB2708" s="17"/>
      <c r="AC2708" s="22"/>
      <c r="AD2708" s="22"/>
      <c r="AE2708" s="22"/>
      <c r="AF2708" s="22"/>
      <c r="AG2708" s="22"/>
      <c r="AH2708" s="22"/>
      <c r="AI2708" s="22"/>
      <c r="AJ2708" s="22"/>
      <c r="AK2708" s="22"/>
      <c r="AL2708" s="22"/>
      <c r="AM2708" s="22"/>
      <c r="AN2708" s="22"/>
      <c r="AO2708" s="22"/>
      <c r="AP2708" s="22"/>
    </row>
    <row r="2709" spans="1:42" x14ac:dyDescent="0.25">
      <c r="A2709" s="18">
        <v>41613</v>
      </c>
      <c r="B2709" s="16">
        <v>1</v>
      </c>
      <c r="C2709" s="15" t="s">
        <v>0</v>
      </c>
      <c r="D2709" s="15" t="s">
        <v>1</v>
      </c>
      <c r="E2709" s="15" t="s">
        <v>2</v>
      </c>
      <c r="F2709" s="20" t="s">
        <v>112</v>
      </c>
      <c r="G2709" s="19" t="s">
        <v>11</v>
      </c>
      <c r="H2709" s="17">
        <v>1</v>
      </c>
      <c r="I2709" s="22">
        <f t="shared" si="60"/>
        <v>0.05</v>
      </c>
      <c r="J2709" s="15">
        <v>45</v>
      </c>
      <c r="K2709" s="17"/>
      <c r="L2709" s="17"/>
      <c r="M2709" s="17"/>
      <c r="N2709" s="17"/>
      <c r="O2709" s="17"/>
      <c r="P2709" s="16"/>
      <c r="Q2709" s="16"/>
      <c r="R2709" s="17"/>
      <c r="S2709" s="17"/>
      <c r="T2709" s="20">
        <v>5</v>
      </c>
      <c r="U2709" s="16"/>
      <c r="V2709" s="17"/>
      <c r="W2709" s="20">
        <v>5</v>
      </c>
      <c r="X2709" s="17"/>
      <c r="Y2709" s="17"/>
      <c r="Z2709" s="17"/>
      <c r="AA2709" s="17"/>
      <c r="AB2709" s="17"/>
      <c r="AC2709" s="22"/>
      <c r="AD2709" s="22"/>
      <c r="AE2709" s="22"/>
      <c r="AF2709" s="22"/>
      <c r="AG2709" s="22"/>
      <c r="AH2709" s="22"/>
      <c r="AI2709" s="22"/>
      <c r="AJ2709" s="22"/>
      <c r="AK2709" s="22"/>
      <c r="AL2709" s="22"/>
      <c r="AM2709" s="22"/>
      <c r="AN2709" s="22"/>
      <c r="AO2709" s="22"/>
      <c r="AP2709" s="22"/>
    </row>
    <row r="2710" spans="1:42" x14ac:dyDescent="0.25">
      <c r="A2710" s="18">
        <v>41613</v>
      </c>
      <c r="B2710" s="16">
        <v>1</v>
      </c>
      <c r="C2710" s="15" t="s">
        <v>0</v>
      </c>
      <c r="D2710" s="15" t="s">
        <v>1</v>
      </c>
      <c r="E2710" s="15" t="s">
        <v>2</v>
      </c>
      <c r="F2710" s="20" t="s">
        <v>112</v>
      </c>
      <c r="G2710" s="19" t="s">
        <v>11</v>
      </c>
      <c r="H2710" s="17">
        <v>1</v>
      </c>
      <c r="I2710" s="22">
        <f t="shared" si="60"/>
        <v>0.05</v>
      </c>
      <c r="J2710" s="15">
        <v>45</v>
      </c>
      <c r="K2710" s="17"/>
      <c r="L2710" s="17"/>
      <c r="M2710" s="17"/>
      <c r="N2710" s="17"/>
      <c r="O2710" s="17"/>
      <c r="P2710" s="16"/>
      <c r="Q2710" s="16"/>
      <c r="R2710" s="17"/>
      <c r="S2710" s="17"/>
      <c r="T2710" s="20">
        <v>5</v>
      </c>
      <c r="U2710" s="16"/>
      <c r="V2710" s="17"/>
      <c r="W2710" s="20">
        <v>5</v>
      </c>
      <c r="X2710" s="17"/>
      <c r="Y2710" s="17"/>
      <c r="Z2710" s="17"/>
      <c r="AA2710" s="17"/>
      <c r="AB2710" s="17"/>
      <c r="AC2710" s="22"/>
      <c r="AD2710" s="22"/>
      <c r="AE2710" s="22"/>
      <c r="AF2710" s="22"/>
      <c r="AG2710" s="22"/>
      <c r="AH2710" s="22"/>
      <c r="AI2710" s="22"/>
      <c r="AJ2710" s="22"/>
      <c r="AK2710" s="22"/>
      <c r="AL2710" s="22"/>
      <c r="AM2710" s="22"/>
      <c r="AN2710" s="22"/>
      <c r="AO2710" s="22"/>
      <c r="AP2710" s="22"/>
    </row>
    <row r="2711" spans="1:42" x14ac:dyDescent="0.25">
      <c r="A2711" s="18">
        <v>41613</v>
      </c>
      <c r="B2711" s="16">
        <v>1</v>
      </c>
      <c r="C2711" s="15" t="s">
        <v>0</v>
      </c>
      <c r="D2711" s="15" t="s">
        <v>1</v>
      </c>
      <c r="E2711" s="15" t="s">
        <v>2</v>
      </c>
      <c r="F2711" s="20" t="s">
        <v>112</v>
      </c>
      <c r="G2711" s="19" t="s">
        <v>11</v>
      </c>
      <c r="H2711" s="17">
        <v>1</v>
      </c>
      <c r="I2711" s="22">
        <f t="shared" si="60"/>
        <v>0.05</v>
      </c>
      <c r="J2711" s="15">
        <v>45</v>
      </c>
      <c r="K2711" s="17"/>
      <c r="L2711" s="17"/>
      <c r="M2711" s="17"/>
      <c r="N2711" s="17"/>
      <c r="O2711" s="17"/>
      <c r="P2711" s="16"/>
      <c r="Q2711" s="16"/>
      <c r="R2711" s="17"/>
      <c r="S2711" s="17"/>
      <c r="T2711" s="20">
        <v>5</v>
      </c>
      <c r="U2711" s="16"/>
      <c r="V2711" s="17"/>
      <c r="W2711" s="20">
        <v>5</v>
      </c>
      <c r="X2711" s="17"/>
      <c r="Y2711" s="17"/>
      <c r="Z2711" s="17">
        <f t="shared" ref="Z2711:Z2720" si="62">Y2711*H2711</f>
        <v>0</v>
      </c>
      <c r="AA2711" s="17"/>
      <c r="AB2711" s="17"/>
      <c r="AC2711" s="22"/>
      <c r="AD2711" s="22"/>
      <c r="AE2711" s="22"/>
      <c r="AF2711" s="22"/>
      <c r="AG2711" s="22"/>
      <c r="AH2711" s="22"/>
      <c r="AI2711" s="22"/>
      <c r="AJ2711" s="22"/>
      <c r="AK2711" s="22"/>
      <c r="AL2711" s="22"/>
      <c r="AM2711" s="22"/>
      <c r="AN2711" s="22"/>
      <c r="AO2711" s="22"/>
      <c r="AP2711" s="22"/>
    </row>
    <row r="2712" spans="1:42" x14ac:dyDescent="0.25">
      <c r="A2712" s="18">
        <v>41613</v>
      </c>
      <c r="B2712" s="16">
        <v>1</v>
      </c>
      <c r="C2712" s="15" t="s">
        <v>0</v>
      </c>
      <c r="D2712" s="15" t="s">
        <v>1</v>
      </c>
      <c r="E2712" s="15" t="s">
        <v>2</v>
      </c>
      <c r="F2712" s="20" t="s">
        <v>112</v>
      </c>
      <c r="G2712" s="19" t="s">
        <v>10</v>
      </c>
      <c r="H2712" s="17">
        <v>1</v>
      </c>
      <c r="I2712" s="22">
        <f t="shared" si="60"/>
        <v>0.05</v>
      </c>
      <c r="J2712" s="15">
        <v>45</v>
      </c>
      <c r="K2712" s="17"/>
      <c r="L2712" s="17"/>
      <c r="M2712" s="17"/>
      <c r="N2712" s="17"/>
      <c r="O2712" s="17"/>
      <c r="P2712" s="16"/>
      <c r="Q2712" s="16"/>
      <c r="R2712" s="17"/>
      <c r="S2712" s="17"/>
      <c r="T2712" s="20">
        <v>10</v>
      </c>
      <c r="U2712" s="16"/>
      <c r="V2712" s="17"/>
      <c r="W2712" s="20">
        <v>10</v>
      </c>
      <c r="X2712" s="17"/>
      <c r="Y2712" s="17"/>
      <c r="Z2712" s="17">
        <f t="shared" si="62"/>
        <v>0</v>
      </c>
      <c r="AA2712" s="17"/>
      <c r="AB2712" s="17"/>
      <c r="AC2712" s="22"/>
      <c r="AD2712" s="22"/>
      <c r="AE2712" s="22"/>
      <c r="AF2712" s="22"/>
      <c r="AG2712" s="22"/>
      <c r="AH2712" s="22"/>
      <c r="AI2712" s="22"/>
      <c r="AJ2712" s="22"/>
      <c r="AK2712" s="22"/>
      <c r="AL2712" s="22"/>
      <c r="AM2712" s="22"/>
      <c r="AN2712" s="22"/>
      <c r="AO2712" s="22"/>
      <c r="AP2712" s="22"/>
    </row>
    <row r="2713" spans="1:42" x14ac:dyDescent="0.25">
      <c r="A2713" s="18">
        <v>41613</v>
      </c>
      <c r="B2713" s="51">
        <v>1</v>
      </c>
      <c r="C2713" s="15" t="s">
        <v>0</v>
      </c>
      <c r="D2713" s="52" t="s">
        <v>13</v>
      </c>
      <c r="E2713" s="52" t="s">
        <v>2</v>
      </c>
      <c r="F2713" s="52" t="s">
        <v>112</v>
      </c>
      <c r="G2713" s="141" t="s">
        <v>9</v>
      </c>
      <c r="H2713" s="52">
        <v>1</v>
      </c>
      <c r="I2713" s="22">
        <f t="shared" si="60"/>
        <v>0.05</v>
      </c>
      <c r="J2713" s="15">
        <v>45</v>
      </c>
      <c r="K2713" s="17"/>
      <c r="L2713" s="17"/>
      <c r="M2713" s="17"/>
      <c r="N2713" s="17"/>
      <c r="O2713" s="17"/>
      <c r="P2713" s="17" t="s">
        <v>4</v>
      </c>
      <c r="Q2713" s="53">
        <v>1</v>
      </c>
      <c r="R2713" s="17" t="s">
        <v>331</v>
      </c>
      <c r="S2713" s="17" t="s">
        <v>5</v>
      </c>
      <c r="T2713" s="17">
        <v>23</v>
      </c>
      <c r="U2713" s="15"/>
      <c r="V2713" s="17"/>
      <c r="W2713" s="17">
        <v>23</v>
      </c>
      <c r="X2713" s="17"/>
      <c r="Y2713" s="17">
        <v>1</v>
      </c>
      <c r="Z2713" s="17">
        <f t="shared" si="62"/>
        <v>1</v>
      </c>
      <c r="AA2713" s="17" t="s">
        <v>84</v>
      </c>
      <c r="AB2713" s="17" t="s">
        <v>85</v>
      </c>
      <c r="AC2713" s="132">
        <v>1</v>
      </c>
      <c r="AD2713" s="132" t="s">
        <v>127</v>
      </c>
      <c r="AE2713" s="132"/>
      <c r="AF2713" s="132"/>
      <c r="AG2713" s="132"/>
      <c r="AH2713" s="132"/>
      <c r="AI2713" s="132"/>
      <c r="AJ2713" s="132"/>
      <c r="AK2713" s="132"/>
      <c r="AL2713" s="132"/>
      <c r="AM2713" s="132"/>
      <c r="AN2713" s="132"/>
      <c r="AO2713" s="132"/>
      <c r="AP2713" s="132"/>
    </row>
    <row r="2714" spans="1:42" x14ac:dyDescent="0.25">
      <c r="A2714" s="18">
        <v>41613</v>
      </c>
      <c r="B2714" s="16">
        <v>1</v>
      </c>
      <c r="C2714" s="15" t="s">
        <v>0</v>
      </c>
      <c r="D2714" s="15" t="s">
        <v>13</v>
      </c>
      <c r="E2714" s="15" t="s">
        <v>2</v>
      </c>
      <c r="F2714" s="15" t="s">
        <v>112</v>
      </c>
      <c r="G2714" s="19" t="s">
        <v>10</v>
      </c>
      <c r="H2714" s="15">
        <v>1</v>
      </c>
      <c r="I2714" s="22">
        <f t="shared" si="60"/>
        <v>0.05</v>
      </c>
      <c r="J2714" s="15">
        <v>45</v>
      </c>
      <c r="K2714" s="17"/>
      <c r="L2714" s="17"/>
      <c r="M2714" s="17"/>
      <c r="N2714" s="17"/>
      <c r="O2714" s="17"/>
      <c r="P2714" s="17" t="s">
        <v>4</v>
      </c>
      <c r="Q2714" s="17">
        <v>2</v>
      </c>
      <c r="R2714" s="17" t="s">
        <v>332</v>
      </c>
      <c r="S2714" s="17" t="s">
        <v>5</v>
      </c>
      <c r="T2714" s="17">
        <v>12</v>
      </c>
      <c r="U2714" s="15"/>
      <c r="V2714" s="17"/>
      <c r="W2714" s="17">
        <v>12</v>
      </c>
      <c r="X2714" s="17"/>
      <c r="Y2714" s="17">
        <v>0</v>
      </c>
      <c r="Z2714" s="17">
        <f t="shared" si="62"/>
        <v>0</v>
      </c>
      <c r="AA2714" s="17" t="s">
        <v>106</v>
      </c>
      <c r="AB2714" s="17" t="s">
        <v>86</v>
      </c>
      <c r="AC2714" s="22">
        <v>1</v>
      </c>
      <c r="AD2714" s="22" t="s">
        <v>106</v>
      </c>
      <c r="AE2714" s="22" t="s">
        <v>249</v>
      </c>
      <c r="AF2714" s="22"/>
      <c r="AG2714" s="22"/>
      <c r="AH2714" s="22"/>
      <c r="AI2714" s="22"/>
      <c r="AJ2714" s="22"/>
      <c r="AK2714" s="22"/>
      <c r="AL2714" s="22"/>
      <c r="AM2714" s="22"/>
      <c r="AN2714" s="22"/>
      <c r="AO2714" s="22"/>
      <c r="AP2714" s="22"/>
    </row>
    <row r="2715" spans="1:42" x14ac:dyDescent="0.25">
      <c r="A2715" s="18">
        <v>41613</v>
      </c>
      <c r="B2715" s="16">
        <v>1</v>
      </c>
      <c r="C2715" s="15" t="s">
        <v>0</v>
      </c>
      <c r="D2715" s="15" t="s">
        <v>13</v>
      </c>
      <c r="E2715" s="15" t="s">
        <v>2</v>
      </c>
      <c r="F2715" s="15" t="s">
        <v>112</v>
      </c>
      <c r="G2715" s="19" t="s">
        <v>9</v>
      </c>
      <c r="H2715" s="15">
        <v>1</v>
      </c>
      <c r="I2715" s="22">
        <f t="shared" si="60"/>
        <v>0.05</v>
      </c>
      <c r="J2715" s="15">
        <v>45</v>
      </c>
      <c r="K2715" s="17"/>
      <c r="L2715" s="17"/>
      <c r="M2715" s="17"/>
      <c r="N2715" s="17"/>
      <c r="O2715" s="17"/>
      <c r="P2715" s="17" t="s">
        <v>4</v>
      </c>
      <c r="Q2715" s="17">
        <v>3</v>
      </c>
      <c r="R2715" s="17" t="s">
        <v>314</v>
      </c>
      <c r="S2715" s="17" t="s">
        <v>8</v>
      </c>
      <c r="T2715" s="17">
        <v>21</v>
      </c>
      <c r="U2715" s="15"/>
      <c r="V2715" s="17"/>
      <c r="W2715" s="17">
        <v>21</v>
      </c>
      <c r="X2715" s="17"/>
      <c r="Y2715" s="17">
        <v>0</v>
      </c>
      <c r="Z2715" s="17">
        <f t="shared" si="62"/>
        <v>0</v>
      </c>
      <c r="AA2715" s="17"/>
      <c r="AB2715" s="17"/>
      <c r="AC2715" s="22">
        <v>1</v>
      </c>
      <c r="AD2715" s="22" t="s">
        <v>252</v>
      </c>
      <c r="AE2715" s="22"/>
      <c r="AF2715" s="22"/>
      <c r="AG2715" s="22"/>
      <c r="AH2715" s="22"/>
      <c r="AI2715" s="22"/>
      <c r="AJ2715" s="22"/>
      <c r="AK2715" s="22"/>
      <c r="AL2715" s="22"/>
      <c r="AM2715" s="22"/>
      <c r="AN2715" s="22"/>
      <c r="AO2715" s="22"/>
      <c r="AP2715" s="22"/>
    </row>
    <row r="2716" spans="1:42" x14ac:dyDescent="0.25">
      <c r="A2716" s="18">
        <v>41613</v>
      </c>
      <c r="B2716" s="16">
        <v>1</v>
      </c>
      <c r="C2716" s="15" t="s">
        <v>0</v>
      </c>
      <c r="D2716" s="15" t="s">
        <v>13</v>
      </c>
      <c r="E2716" s="15" t="s">
        <v>2</v>
      </c>
      <c r="F2716" s="15" t="s">
        <v>112</v>
      </c>
      <c r="G2716" s="19" t="s">
        <v>57</v>
      </c>
      <c r="H2716" s="15">
        <v>1</v>
      </c>
      <c r="I2716" s="22">
        <f t="shared" si="60"/>
        <v>0.05</v>
      </c>
      <c r="J2716" s="15">
        <v>45</v>
      </c>
      <c r="K2716" s="17"/>
      <c r="L2716" s="17"/>
      <c r="M2716" s="17"/>
      <c r="N2716" s="17"/>
      <c r="O2716" s="17"/>
      <c r="P2716" s="17" t="s">
        <v>4</v>
      </c>
      <c r="Q2716" s="17">
        <v>4</v>
      </c>
      <c r="R2716" s="17" t="s">
        <v>333</v>
      </c>
      <c r="S2716" s="17" t="s">
        <v>5</v>
      </c>
      <c r="T2716" s="17">
        <v>7</v>
      </c>
      <c r="U2716" s="15"/>
      <c r="V2716" s="17"/>
      <c r="W2716" s="17">
        <v>7</v>
      </c>
      <c r="X2716" s="17"/>
      <c r="Y2716" s="17">
        <v>0</v>
      </c>
      <c r="Z2716" s="17">
        <f t="shared" si="62"/>
        <v>0</v>
      </c>
      <c r="AA2716" s="17"/>
      <c r="AB2716" s="17"/>
      <c r="AC2716" s="132">
        <v>1</v>
      </c>
      <c r="AD2716" s="22" t="s">
        <v>127</v>
      </c>
      <c r="AE2716" s="22"/>
      <c r="AF2716" s="22"/>
      <c r="AG2716" s="22"/>
      <c r="AH2716" s="22"/>
      <c r="AI2716" s="22"/>
      <c r="AJ2716" s="22"/>
      <c r="AK2716" s="22"/>
      <c r="AL2716" s="22"/>
      <c r="AM2716" s="22"/>
      <c r="AN2716" s="22"/>
      <c r="AO2716" s="22"/>
      <c r="AP2716" s="22"/>
    </row>
    <row r="2717" spans="1:42" x14ac:dyDescent="0.25">
      <c r="A2717" s="18">
        <v>41613</v>
      </c>
      <c r="B2717" s="16">
        <v>1</v>
      </c>
      <c r="C2717" s="15" t="s">
        <v>0</v>
      </c>
      <c r="D2717" s="15" t="s">
        <v>13</v>
      </c>
      <c r="E2717" s="15" t="s">
        <v>2</v>
      </c>
      <c r="F2717" s="15" t="s">
        <v>112</v>
      </c>
      <c r="G2717" s="19" t="s">
        <v>10</v>
      </c>
      <c r="H2717" s="15">
        <v>1</v>
      </c>
      <c r="I2717" s="22">
        <f t="shared" si="60"/>
        <v>0.05</v>
      </c>
      <c r="J2717" s="15">
        <v>45</v>
      </c>
      <c r="K2717" s="17"/>
      <c r="L2717" s="17"/>
      <c r="M2717" s="17"/>
      <c r="N2717" s="17"/>
      <c r="O2717" s="17"/>
      <c r="P2717" s="17" t="s">
        <v>4</v>
      </c>
      <c r="Q2717" s="17">
        <v>5</v>
      </c>
      <c r="R2717" s="17" t="s">
        <v>330</v>
      </c>
      <c r="S2717" s="17" t="s">
        <v>8</v>
      </c>
      <c r="T2717" s="17">
        <v>12</v>
      </c>
      <c r="U2717" s="15"/>
      <c r="V2717" s="17"/>
      <c r="W2717" s="17">
        <v>12</v>
      </c>
      <c r="X2717" s="17"/>
      <c r="Y2717" s="17">
        <v>0</v>
      </c>
      <c r="Z2717" s="17">
        <f t="shared" si="62"/>
        <v>0</v>
      </c>
      <c r="AA2717" s="17"/>
      <c r="AB2717" s="17"/>
      <c r="AC2717" s="22">
        <v>0</v>
      </c>
      <c r="AD2717" s="22"/>
      <c r="AE2717" s="22"/>
      <c r="AF2717" s="22"/>
      <c r="AG2717" s="22"/>
      <c r="AH2717" s="22"/>
      <c r="AI2717" s="22"/>
      <c r="AJ2717" s="22"/>
      <c r="AK2717" s="22"/>
      <c r="AL2717" s="22"/>
      <c r="AM2717" s="22"/>
      <c r="AN2717" s="22"/>
      <c r="AO2717" s="22"/>
      <c r="AP2717" s="22"/>
    </row>
    <row r="2718" spans="1:42" x14ac:dyDescent="0.25">
      <c r="A2718" s="18">
        <v>41613</v>
      </c>
      <c r="B2718" s="16">
        <v>1</v>
      </c>
      <c r="C2718" s="15" t="s">
        <v>0</v>
      </c>
      <c r="D2718" s="15" t="s">
        <v>13</v>
      </c>
      <c r="E2718" s="15" t="s">
        <v>2</v>
      </c>
      <c r="F2718" s="15" t="s">
        <v>112</v>
      </c>
      <c r="G2718" s="19" t="s">
        <v>3</v>
      </c>
      <c r="H2718" s="15">
        <v>1</v>
      </c>
      <c r="I2718" s="22">
        <f t="shared" si="60"/>
        <v>0.05</v>
      </c>
      <c r="J2718" s="15">
        <v>45</v>
      </c>
      <c r="K2718" s="17"/>
      <c r="L2718" s="17"/>
      <c r="M2718" s="17"/>
      <c r="N2718" s="17"/>
      <c r="O2718" s="17"/>
      <c r="P2718" s="17" t="s">
        <v>4</v>
      </c>
      <c r="Q2718" s="17">
        <v>6</v>
      </c>
      <c r="R2718" s="17" t="s">
        <v>334</v>
      </c>
      <c r="S2718" s="17" t="s">
        <v>8</v>
      </c>
      <c r="T2718" s="17">
        <v>10</v>
      </c>
      <c r="U2718" s="15"/>
      <c r="V2718" s="17"/>
      <c r="W2718" s="17">
        <v>10</v>
      </c>
      <c r="X2718" s="17"/>
      <c r="Y2718" s="17">
        <v>0</v>
      </c>
      <c r="Z2718" s="17">
        <f t="shared" si="62"/>
        <v>0</v>
      </c>
      <c r="AA2718" s="17"/>
      <c r="AB2718" s="17" t="s">
        <v>108</v>
      </c>
      <c r="AC2718" s="22">
        <v>0</v>
      </c>
      <c r="AD2718" s="22"/>
      <c r="AE2718" s="22"/>
      <c r="AF2718" s="22"/>
      <c r="AG2718" s="22"/>
      <c r="AH2718" s="22"/>
      <c r="AI2718" s="22"/>
      <c r="AJ2718" s="22"/>
      <c r="AK2718" s="22"/>
      <c r="AL2718" s="22"/>
      <c r="AM2718" s="22"/>
      <c r="AN2718" s="22"/>
      <c r="AO2718" s="22"/>
      <c r="AP2718" s="22"/>
    </row>
    <row r="2719" spans="1:42" x14ac:dyDescent="0.25">
      <c r="A2719" s="18">
        <v>41613</v>
      </c>
      <c r="B2719" s="16">
        <v>1</v>
      </c>
      <c r="C2719" s="15" t="s">
        <v>0</v>
      </c>
      <c r="D2719" s="15" t="s">
        <v>13</v>
      </c>
      <c r="E2719" s="15" t="s">
        <v>2</v>
      </c>
      <c r="F2719" s="15" t="s">
        <v>112</v>
      </c>
      <c r="G2719" s="19" t="s">
        <v>7</v>
      </c>
      <c r="H2719" s="15">
        <v>1</v>
      </c>
      <c r="I2719" s="22">
        <f t="shared" si="60"/>
        <v>0.05</v>
      </c>
      <c r="J2719" s="15">
        <v>45</v>
      </c>
      <c r="K2719" s="17"/>
      <c r="L2719" s="17"/>
      <c r="M2719" s="17"/>
      <c r="N2719" s="17"/>
      <c r="O2719" s="17"/>
      <c r="P2719" s="17" t="s">
        <v>4</v>
      </c>
      <c r="Q2719" s="17">
        <v>7</v>
      </c>
      <c r="R2719" s="17">
        <v>20</v>
      </c>
      <c r="S2719" s="17" t="s">
        <v>8</v>
      </c>
      <c r="T2719" s="17">
        <v>37</v>
      </c>
      <c r="U2719" s="15"/>
      <c r="V2719" s="17"/>
      <c r="W2719" s="17">
        <v>37</v>
      </c>
      <c r="X2719" s="17"/>
      <c r="Y2719" s="17">
        <v>0</v>
      </c>
      <c r="Z2719" s="17">
        <f t="shared" si="62"/>
        <v>0</v>
      </c>
      <c r="AA2719" s="17"/>
      <c r="AB2719" s="17"/>
      <c r="AC2719" s="22">
        <v>0</v>
      </c>
      <c r="AD2719" s="22"/>
      <c r="AE2719" s="22"/>
      <c r="AF2719" s="22"/>
      <c r="AG2719" s="22"/>
      <c r="AH2719" s="22"/>
      <c r="AI2719" s="22"/>
      <c r="AJ2719" s="22"/>
      <c r="AK2719" s="22"/>
      <c r="AL2719" s="22"/>
      <c r="AM2719" s="22"/>
      <c r="AN2719" s="22"/>
      <c r="AO2719" s="22"/>
      <c r="AP2719" s="22"/>
    </row>
    <row r="2720" spans="1:42" x14ac:dyDescent="0.25">
      <c r="A2720" s="18">
        <v>41613</v>
      </c>
      <c r="B2720" s="16">
        <v>1</v>
      </c>
      <c r="C2720" s="15" t="s">
        <v>0</v>
      </c>
      <c r="D2720" s="15" t="s">
        <v>13</v>
      </c>
      <c r="E2720" s="15" t="s">
        <v>2</v>
      </c>
      <c r="F2720" s="15" t="s">
        <v>112</v>
      </c>
      <c r="G2720" s="19" t="s">
        <v>17</v>
      </c>
      <c r="H2720" s="15">
        <v>1</v>
      </c>
      <c r="I2720" s="22">
        <f t="shared" si="60"/>
        <v>0.05</v>
      </c>
      <c r="J2720" s="15">
        <v>45</v>
      </c>
      <c r="K2720" s="17"/>
      <c r="L2720" s="17"/>
      <c r="M2720" s="17"/>
      <c r="N2720" s="17"/>
      <c r="O2720" s="17"/>
      <c r="P2720" s="17"/>
      <c r="Q2720" s="17"/>
      <c r="R2720" s="17"/>
      <c r="S2720" s="17"/>
      <c r="T2720" s="17">
        <v>7</v>
      </c>
      <c r="U2720" s="15"/>
      <c r="V2720" s="17"/>
      <c r="W2720" s="17">
        <v>7</v>
      </c>
      <c r="X2720" s="17"/>
      <c r="Y2720" s="17"/>
      <c r="Z2720" s="17">
        <f t="shared" si="62"/>
        <v>0</v>
      </c>
      <c r="AA2720" s="17"/>
      <c r="AB2720" s="17"/>
      <c r="AC2720" s="22"/>
      <c r="AD2720" s="22"/>
      <c r="AE2720" s="22"/>
      <c r="AF2720" s="22"/>
      <c r="AG2720" s="22"/>
      <c r="AH2720" s="22"/>
      <c r="AI2720" s="22"/>
      <c r="AJ2720" s="22"/>
      <c r="AK2720" s="22"/>
      <c r="AL2720" s="22"/>
      <c r="AM2720" s="22"/>
      <c r="AN2720" s="22"/>
      <c r="AO2720" s="22"/>
      <c r="AP2720" s="22"/>
    </row>
    <row r="2721" spans="1:42" x14ac:dyDescent="0.25">
      <c r="A2721" s="18">
        <v>41613</v>
      </c>
      <c r="B2721" s="16">
        <v>1</v>
      </c>
      <c r="C2721" s="15" t="s">
        <v>0</v>
      </c>
      <c r="D2721" s="15" t="s">
        <v>13</v>
      </c>
      <c r="E2721" s="15" t="s">
        <v>2</v>
      </c>
      <c r="F2721" s="15" t="s">
        <v>112</v>
      </c>
      <c r="G2721" s="19" t="s">
        <v>3</v>
      </c>
      <c r="H2721" s="15">
        <v>1</v>
      </c>
      <c r="I2721" s="22">
        <f t="shared" si="60"/>
        <v>0.05</v>
      </c>
      <c r="J2721" s="15">
        <v>45</v>
      </c>
      <c r="K2721" s="17"/>
      <c r="L2721" s="17"/>
      <c r="M2721" s="17"/>
      <c r="N2721" s="17"/>
      <c r="O2721" s="17"/>
      <c r="P2721" s="17"/>
      <c r="Q2721" s="17"/>
      <c r="R2721" s="17"/>
      <c r="S2721" s="17"/>
      <c r="T2721" s="17">
        <v>6</v>
      </c>
      <c r="U2721" s="15"/>
      <c r="V2721" s="17"/>
      <c r="W2721" s="17">
        <v>6</v>
      </c>
      <c r="X2721" s="17"/>
      <c r="Y2721" s="17"/>
      <c r="Z2721" s="17"/>
      <c r="AA2721" s="17"/>
      <c r="AB2721" s="17"/>
      <c r="AC2721" s="22"/>
      <c r="AD2721" s="22"/>
      <c r="AE2721" s="22"/>
      <c r="AF2721" s="22"/>
      <c r="AG2721" s="22"/>
      <c r="AH2721" s="22"/>
      <c r="AI2721" s="22"/>
      <c r="AJ2721" s="22"/>
      <c r="AK2721" s="22"/>
      <c r="AL2721" s="22"/>
      <c r="AM2721" s="22"/>
      <c r="AN2721" s="22"/>
      <c r="AO2721" s="22"/>
      <c r="AP2721" s="22"/>
    </row>
    <row r="2722" spans="1:42" x14ac:dyDescent="0.25">
      <c r="A2722" s="18">
        <v>41613</v>
      </c>
      <c r="B2722" s="16">
        <v>1</v>
      </c>
      <c r="C2722" s="15" t="s">
        <v>0</v>
      </c>
      <c r="D2722" s="15" t="s">
        <v>13</v>
      </c>
      <c r="E2722" s="15" t="s">
        <v>2</v>
      </c>
      <c r="F2722" s="15" t="s">
        <v>112</v>
      </c>
      <c r="G2722" s="19" t="s">
        <v>3</v>
      </c>
      <c r="H2722" s="15">
        <v>1</v>
      </c>
      <c r="I2722" s="22">
        <f t="shared" si="60"/>
        <v>0.05</v>
      </c>
      <c r="J2722" s="15">
        <v>45</v>
      </c>
      <c r="K2722" s="17"/>
      <c r="L2722" s="17"/>
      <c r="M2722" s="17"/>
      <c r="N2722" s="17"/>
      <c r="O2722" s="17"/>
      <c r="P2722" s="17"/>
      <c r="Q2722" s="17"/>
      <c r="R2722" s="17"/>
      <c r="S2722" s="17"/>
      <c r="T2722" s="17">
        <v>6</v>
      </c>
      <c r="U2722" s="15"/>
      <c r="V2722" s="17"/>
      <c r="W2722" s="17">
        <v>6</v>
      </c>
      <c r="X2722" s="17"/>
      <c r="Y2722" s="17"/>
      <c r="Z2722" s="17">
        <f>Y2722*H2722</f>
        <v>0</v>
      </c>
      <c r="AA2722" s="17"/>
      <c r="AB2722" s="17"/>
      <c r="AC2722" s="22"/>
      <c r="AD2722" s="22"/>
      <c r="AE2722" s="22"/>
      <c r="AF2722" s="22"/>
      <c r="AG2722" s="22"/>
      <c r="AH2722" s="22"/>
      <c r="AI2722" s="22"/>
      <c r="AJ2722" s="22"/>
      <c r="AK2722" s="22"/>
      <c r="AL2722" s="22"/>
      <c r="AM2722" s="22"/>
      <c r="AN2722" s="22"/>
      <c r="AO2722" s="22"/>
      <c r="AP2722" s="22"/>
    </row>
    <row r="2723" spans="1:42" x14ac:dyDescent="0.25">
      <c r="A2723" s="18">
        <v>41613</v>
      </c>
      <c r="B2723" s="16">
        <v>1</v>
      </c>
      <c r="C2723" s="15" t="s">
        <v>0</v>
      </c>
      <c r="D2723" s="15" t="s">
        <v>13</v>
      </c>
      <c r="E2723" s="15" t="s">
        <v>2</v>
      </c>
      <c r="F2723" s="15" t="s">
        <v>112</v>
      </c>
      <c r="G2723" s="19" t="s">
        <v>3</v>
      </c>
      <c r="H2723" s="15">
        <v>1</v>
      </c>
      <c r="I2723" s="22">
        <f t="shared" si="60"/>
        <v>0.05</v>
      </c>
      <c r="J2723" s="15">
        <v>45</v>
      </c>
      <c r="K2723" s="17"/>
      <c r="L2723" s="17"/>
      <c r="M2723" s="17"/>
      <c r="N2723" s="17"/>
      <c r="O2723" s="17"/>
      <c r="P2723" s="17"/>
      <c r="Q2723" s="17"/>
      <c r="R2723" s="17"/>
      <c r="S2723" s="17"/>
      <c r="T2723" s="17">
        <v>5</v>
      </c>
      <c r="U2723" s="15"/>
      <c r="V2723" s="17"/>
      <c r="W2723" s="17">
        <v>5</v>
      </c>
      <c r="X2723" s="17"/>
      <c r="Y2723" s="17"/>
      <c r="Z2723" s="17">
        <f>Y2723*H2723</f>
        <v>0</v>
      </c>
      <c r="AA2723" s="17"/>
      <c r="AB2723" s="17"/>
      <c r="AC2723" s="22"/>
      <c r="AD2723" s="22"/>
      <c r="AE2723" s="22"/>
      <c r="AF2723" s="22"/>
      <c r="AG2723" s="22"/>
      <c r="AH2723" s="22"/>
      <c r="AI2723" s="22"/>
      <c r="AJ2723" s="22"/>
      <c r="AK2723" s="22"/>
      <c r="AL2723" s="22"/>
      <c r="AM2723" s="22"/>
      <c r="AN2723" s="22"/>
      <c r="AO2723" s="22"/>
      <c r="AP2723" s="22"/>
    </row>
    <row r="2724" spans="1:42" x14ac:dyDescent="0.25">
      <c r="A2724" s="18">
        <v>41613</v>
      </c>
      <c r="B2724" s="16">
        <v>1</v>
      </c>
      <c r="C2724" s="15" t="s">
        <v>0</v>
      </c>
      <c r="D2724" s="15" t="s">
        <v>13</v>
      </c>
      <c r="E2724" s="15" t="s">
        <v>2</v>
      </c>
      <c r="F2724" s="15" t="s">
        <v>112</v>
      </c>
      <c r="G2724" s="19" t="s">
        <v>3</v>
      </c>
      <c r="H2724" s="15">
        <v>1</v>
      </c>
      <c r="I2724" s="22">
        <f t="shared" si="60"/>
        <v>0.05</v>
      </c>
      <c r="J2724" s="15">
        <v>45</v>
      </c>
      <c r="K2724" s="17"/>
      <c r="L2724" s="17"/>
      <c r="M2724" s="17"/>
      <c r="N2724" s="17"/>
      <c r="O2724" s="17"/>
      <c r="P2724" s="17"/>
      <c r="Q2724" s="17"/>
      <c r="R2724" s="17"/>
      <c r="S2724" s="17"/>
      <c r="T2724" s="17">
        <v>7</v>
      </c>
      <c r="U2724" s="15"/>
      <c r="V2724" s="17"/>
      <c r="W2724" s="17">
        <v>7</v>
      </c>
      <c r="X2724" s="17"/>
      <c r="Y2724" s="17"/>
      <c r="Z2724" s="17">
        <f>Y2724*H2724</f>
        <v>0</v>
      </c>
      <c r="AA2724" s="17"/>
      <c r="AB2724" s="17"/>
      <c r="AC2724" s="22"/>
      <c r="AD2724" s="22"/>
      <c r="AE2724" s="22"/>
      <c r="AF2724" s="22"/>
      <c r="AG2724" s="22"/>
      <c r="AH2724" s="22"/>
      <c r="AI2724" s="22"/>
      <c r="AJ2724" s="22"/>
      <c r="AK2724" s="22"/>
      <c r="AL2724" s="22"/>
      <c r="AM2724" s="22"/>
      <c r="AN2724" s="22"/>
      <c r="AO2724" s="22"/>
      <c r="AP2724" s="22"/>
    </row>
    <row r="2725" spans="1:42" x14ac:dyDescent="0.25">
      <c r="A2725" s="18">
        <v>41613</v>
      </c>
      <c r="B2725" s="16">
        <v>1</v>
      </c>
      <c r="C2725" s="15" t="s">
        <v>0</v>
      </c>
      <c r="D2725" s="15" t="s">
        <v>13</v>
      </c>
      <c r="E2725" s="15" t="s">
        <v>2</v>
      </c>
      <c r="F2725" s="15" t="s">
        <v>112</v>
      </c>
      <c r="G2725" s="19" t="s">
        <v>3</v>
      </c>
      <c r="H2725" s="15">
        <v>1</v>
      </c>
      <c r="I2725" s="22">
        <f t="shared" si="60"/>
        <v>0.05</v>
      </c>
      <c r="J2725" s="15">
        <v>45</v>
      </c>
      <c r="K2725" s="17"/>
      <c r="L2725" s="17"/>
      <c r="M2725" s="17"/>
      <c r="N2725" s="17"/>
      <c r="O2725" s="17"/>
      <c r="P2725" s="17"/>
      <c r="Q2725" s="17"/>
      <c r="R2725" s="17"/>
      <c r="S2725" s="17"/>
      <c r="T2725" s="17">
        <v>16</v>
      </c>
      <c r="U2725" s="15"/>
      <c r="V2725" s="17"/>
      <c r="W2725" s="17">
        <v>16</v>
      </c>
      <c r="X2725" s="17"/>
      <c r="Y2725" s="17"/>
      <c r="Z2725" s="17">
        <f>Y2725*H2725</f>
        <v>0</v>
      </c>
      <c r="AA2725" s="17"/>
      <c r="AB2725" s="17"/>
      <c r="AC2725" s="22"/>
      <c r="AD2725" s="22"/>
      <c r="AE2725" s="22"/>
      <c r="AF2725" s="22"/>
      <c r="AG2725" s="22"/>
      <c r="AH2725" s="22"/>
      <c r="AI2725" s="22"/>
      <c r="AJ2725" s="22"/>
      <c r="AK2725" s="22"/>
      <c r="AL2725" s="22"/>
      <c r="AM2725" s="22"/>
      <c r="AN2725" s="22"/>
      <c r="AO2725" s="22"/>
      <c r="AP2725" s="22"/>
    </row>
    <row r="2726" spans="1:42" x14ac:dyDescent="0.25">
      <c r="A2726" s="18">
        <v>41613</v>
      </c>
      <c r="B2726" s="16">
        <v>1</v>
      </c>
      <c r="C2726" s="15" t="s">
        <v>0</v>
      </c>
      <c r="D2726" s="15" t="s">
        <v>13</v>
      </c>
      <c r="E2726" s="15" t="s">
        <v>2</v>
      </c>
      <c r="F2726" s="15" t="s">
        <v>112</v>
      </c>
      <c r="G2726" s="19" t="s">
        <v>57</v>
      </c>
      <c r="H2726" s="15">
        <v>1</v>
      </c>
      <c r="I2726" s="22">
        <f t="shared" si="60"/>
        <v>0.05</v>
      </c>
      <c r="J2726" s="15">
        <v>45</v>
      </c>
      <c r="K2726" s="17"/>
      <c r="L2726" s="17"/>
      <c r="M2726" s="17"/>
      <c r="N2726" s="17"/>
      <c r="O2726" s="17"/>
      <c r="P2726" s="17"/>
      <c r="Q2726" s="17"/>
      <c r="R2726" s="17"/>
      <c r="S2726" s="17"/>
      <c r="T2726" s="17">
        <v>6</v>
      </c>
      <c r="U2726" s="15"/>
      <c r="V2726" s="17"/>
      <c r="W2726" s="17">
        <v>6</v>
      </c>
      <c r="X2726" s="17"/>
      <c r="Y2726" s="17"/>
      <c r="Z2726" s="17"/>
      <c r="AA2726" s="17"/>
      <c r="AB2726" s="17"/>
      <c r="AC2726" s="22"/>
      <c r="AD2726" s="22"/>
      <c r="AE2726" s="22"/>
      <c r="AF2726" s="22"/>
      <c r="AG2726" s="22"/>
      <c r="AH2726" s="22"/>
      <c r="AI2726" s="22"/>
      <c r="AJ2726" s="22"/>
      <c r="AK2726" s="22"/>
      <c r="AL2726" s="22"/>
      <c r="AM2726" s="22"/>
      <c r="AN2726" s="22"/>
      <c r="AO2726" s="22"/>
      <c r="AP2726" s="22"/>
    </row>
    <row r="2727" spans="1:42" x14ac:dyDescent="0.25">
      <c r="A2727" s="18">
        <v>41613</v>
      </c>
      <c r="B2727" s="16">
        <v>1</v>
      </c>
      <c r="C2727" s="15" t="s">
        <v>0</v>
      </c>
      <c r="D2727" s="15" t="s">
        <v>13</v>
      </c>
      <c r="E2727" s="15" t="s">
        <v>2</v>
      </c>
      <c r="F2727" s="15" t="s">
        <v>112</v>
      </c>
      <c r="G2727" s="19" t="s">
        <v>57</v>
      </c>
      <c r="H2727" s="15">
        <v>1</v>
      </c>
      <c r="I2727" s="22">
        <f t="shared" si="60"/>
        <v>0.05</v>
      </c>
      <c r="J2727" s="15">
        <v>45</v>
      </c>
      <c r="K2727" s="17"/>
      <c r="L2727" s="17"/>
      <c r="M2727" s="17"/>
      <c r="N2727" s="17"/>
      <c r="O2727" s="17"/>
      <c r="P2727" s="17"/>
      <c r="Q2727" s="17"/>
      <c r="R2727" s="17"/>
      <c r="S2727" s="17"/>
      <c r="T2727" s="17">
        <v>6</v>
      </c>
      <c r="U2727" s="15"/>
      <c r="V2727" s="17"/>
      <c r="W2727" s="17">
        <v>6</v>
      </c>
      <c r="X2727" s="17"/>
      <c r="Y2727" s="17"/>
      <c r="Z2727" s="17"/>
      <c r="AA2727" s="17"/>
      <c r="AB2727" s="17"/>
      <c r="AC2727" s="22"/>
      <c r="AD2727" s="22"/>
      <c r="AE2727" s="22"/>
      <c r="AF2727" s="22"/>
      <c r="AG2727" s="22"/>
      <c r="AH2727" s="22"/>
      <c r="AI2727" s="22"/>
      <c r="AJ2727" s="22"/>
      <c r="AK2727" s="22"/>
      <c r="AL2727" s="22"/>
      <c r="AM2727" s="22"/>
      <c r="AN2727" s="22"/>
      <c r="AO2727" s="22"/>
      <c r="AP2727" s="22"/>
    </row>
    <row r="2728" spans="1:42" x14ac:dyDescent="0.25">
      <c r="A2728" s="18">
        <v>41613</v>
      </c>
      <c r="B2728" s="16">
        <v>1</v>
      </c>
      <c r="C2728" s="15" t="s">
        <v>0</v>
      </c>
      <c r="D2728" s="15" t="s">
        <v>13</v>
      </c>
      <c r="E2728" s="15" t="s">
        <v>2</v>
      </c>
      <c r="F2728" s="15" t="s">
        <v>112</v>
      </c>
      <c r="G2728" s="19" t="s">
        <v>57</v>
      </c>
      <c r="H2728" s="15">
        <v>1</v>
      </c>
      <c r="I2728" s="22">
        <f t="shared" si="60"/>
        <v>0.05</v>
      </c>
      <c r="J2728" s="15">
        <v>45</v>
      </c>
      <c r="K2728" s="17"/>
      <c r="L2728" s="17"/>
      <c r="M2728" s="17"/>
      <c r="N2728" s="17"/>
      <c r="O2728" s="17"/>
      <c r="P2728" s="17"/>
      <c r="Q2728" s="17"/>
      <c r="R2728" s="17"/>
      <c r="S2728" s="17"/>
      <c r="T2728" s="17">
        <v>6</v>
      </c>
      <c r="U2728" s="15"/>
      <c r="V2728" s="17"/>
      <c r="W2728" s="17">
        <v>6</v>
      </c>
      <c r="X2728" s="17"/>
      <c r="Y2728" s="17"/>
      <c r="Z2728" s="17">
        <f>Y2728*H2728</f>
        <v>0</v>
      </c>
      <c r="AA2728" s="17"/>
      <c r="AB2728" s="17"/>
      <c r="AC2728" s="22"/>
      <c r="AD2728" s="22"/>
      <c r="AE2728" s="22"/>
      <c r="AF2728" s="22"/>
      <c r="AG2728" s="22"/>
      <c r="AH2728" s="22"/>
      <c r="AI2728" s="22"/>
      <c r="AJ2728" s="22"/>
      <c r="AK2728" s="22"/>
      <c r="AL2728" s="22"/>
      <c r="AM2728" s="22"/>
      <c r="AN2728" s="22"/>
      <c r="AO2728" s="22"/>
      <c r="AP2728" s="22"/>
    </row>
    <row r="2729" spans="1:42" x14ac:dyDescent="0.25">
      <c r="A2729" s="18">
        <v>41613</v>
      </c>
      <c r="B2729" s="16">
        <v>1</v>
      </c>
      <c r="C2729" s="15" t="s">
        <v>0</v>
      </c>
      <c r="D2729" s="15" t="s">
        <v>13</v>
      </c>
      <c r="E2729" s="15" t="s">
        <v>2</v>
      </c>
      <c r="F2729" s="15" t="s">
        <v>112</v>
      </c>
      <c r="G2729" s="19" t="s">
        <v>57</v>
      </c>
      <c r="H2729" s="15">
        <v>1</v>
      </c>
      <c r="I2729" s="22">
        <f t="shared" si="60"/>
        <v>0.05</v>
      </c>
      <c r="J2729" s="15">
        <v>45</v>
      </c>
      <c r="K2729" s="17"/>
      <c r="L2729" s="17"/>
      <c r="M2729" s="17"/>
      <c r="N2729" s="17"/>
      <c r="O2729" s="17"/>
      <c r="P2729" s="17"/>
      <c r="Q2729" s="17"/>
      <c r="R2729" s="17"/>
      <c r="S2729" s="17"/>
      <c r="T2729" s="17">
        <v>5</v>
      </c>
      <c r="U2729" s="15"/>
      <c r="V2729" s="17"/>
      <c r="W2729" s="17">
        <v>5</v>
      </c>
      <c r="X2729" s="17"/>
      <c r="Y2729" s="17"/>
      <c r="Z2729" s="17"/>
      <c r="AA2729" s="17"/>
      <c r="AB2729" s="17"/>
      <c r="AC2729" s="22"/>
      <c r="AD2729" s="22"/>
      <c r="AE2729" s="22"/>
      <c r="AF2729" s="22"/>
      <c r="AG2729" s="22"/>
      <c r="AH2729" s="22"/>
      <c r="AI2729" s="22"/>
      <c r="AJ2729" s="22"/>
      <c r="AK2729" s="22"/>
      <c r="AL2729" s="22"/>
      <c r="AM2729" s="22"/>
      <c r="AN2729" s="22"/>
      <c r="AO2729" s="22"/>
      <c r="AP2729" s="22"/>
    </row>
    <row r="2730" spans="1:42" x14ac:dyDescent="0.25">
      <c r="A2730" s="18">
        <v>41613</v>
      </c>
      <c r="B2730" s="16">
        <v>1</v>
      </c>
      <c r="C2730" s="15" t="s">
        <v>0</v>
      </c>
      <c r="D2730" s="15" t="s">
        <v>13</v>
      </c>
      <c r="E2730" s="15" t="s">
        <v>2</v>
      </c>
      <c r="F2730" s="15" t="s">
        <v>112</v>
      </c>
      <c r="G2730" s="19" t="s">
        <v>57</v>
      </c>
      <c r="H2730" s="15">
        <v>1</v>
      </c>
      <c r="I2730" s="22">
        <f t="shared" si="60"/>
        <v>0.05</v>
      </c>
      <c r="J2730" s="15">
        <v>45</v>
      </c>
      <c r="K2730" s="17"/>
      <c r="L2730" s="17"/>
      <c r="M2730" s="17"/>
      <c r="N2730" s="17"/>
      <c r="O2730" s="17"/>
      <c r="P2730" s="17"/>
      <c r="Q2730" s="17"/>
      <c r="R2730" s="17"/>
      <c r="S2730" s="17"/>
      <c r="T2730" s="17">
        <v>5</v>
      </c>
      <c r="U2730" s="15"/>
      <c r="V2730" s="17"/>
      <c r="W2730" s="17">
        <v>5</v>
      </c>
      <c r="X2730" s="17"/>
      <c r="Y2730" s="17"/>
      <c r="Z2730" s="17"/>
      <c r="AA2730" s="17"/>
      <c r="AB2730" s="17"/>
      <c r="AC2730" s="22"/>
      <c r="AD2730" s="22"/>
      <c r="AE2730" s="22"/>
      <c r="AF2730" s="22"/>
      <c r="AG2730" s="22"/>
      <c r="AH2730" s="22"/>
      <c r="AI2730" s="22"/>
      <c r="AJ2730" s="22"/>
      <c r="AK2730" s="22"/>
      <c r="AL2730" s="22"/>
      <c r="AM2730" s="22"/>
      <c r="AN2730" s="22"/>
      <c r="AO2730" s="22"/>
      <c r="AP2730" s="22"/>
    </row>
    <row r="2731" spans="1:42" x14ac:dyDescent="0.25">
      <c r="A2731" s="18">
        <v>41613</v>
      </c>
      <c r="B2731" s="16">
        <v>1</v>
      </c>
      <c r="C2731" s="15" t="s">
        <v>0</v>
      </c>
      <c r="D2731" s="15" t="s">
        <v>13</v>
      </c>
      <c r="E2731" s="15" t="s">
        <v>2</v>
      </c>
      <c r="F2731" s="15" t="s">
        <v>112</v>
      </c>
      <c r="G2731" s="19" t="s">
        <v>57</v>
      </c>
      <c r="H2731" s="15">
        <v>1</v>
      </c>
      <c r="I2731" s="22">
        <f t="shared" si="60"/>
        <v>0.05</v>
      </c>
      <c r="J2731" s="15">
        <v>45</v>
      </c>
      <c r="K2731" s="17"/>
      <c r="L2731" s="17"/>
      <c r="M2731" s="17"/>
      <c r="N2731" s="17"/>
      <c r="O2731" s="17"/>
      <c r="P2731" s="17"/>
      <c r="Q2731" s="17"/>
      <c r="R2731" s="17"/>
      <c r="S2731" s="17"/>
      <c r="T2731" s="17">
        <v>5</v>
      </c>
      <c r="U2731" s="15"/>
      <c r="V2731" s="17"/>
      <c r="W2731" s="17">
        <v>5</v>
      </c>
      <c r="X2731" s="17"/>
      <c r="Y2731" s="17"/>
      <c r="Z2731" s="17">
        <f t="shared" ref="Z2731:Z2745" si="63">Y2731*H2731</f>
        <v>0</v>
      </c>
      <c r="AA2731" s="17"/>
      <c r="AB2731" s="17"/>
      <c r="AC2731" s="22"/>
      <c r="AD2731" s="22"/>
      <c r="AE2731" s="22"/>
      <c r="AF2731" s="22"/>
      <c r="AG2731" s="22"/>
      <c r="AH2731" s="22"/>
      <c r="AI2731" s="22"/>
      <c r="AJ2731" s="22"/>
      <c r="AK2731" s="22"/>
      <c r="AL2731" s="22"/>
      <c r="AM2731" s="22"/>
      <c r="AN2731" s="22"/>
      <c r="AO2731" s="22"/>
      <c r="AP2731" s="22"/>
    </row>
    <row r="2732" spans="1:42" x14ac:dyDescent="0.25">
      <c r="A2732" s="18">
        <v>41613</v>
      </c>
      <c r="B2732" s="16">
        <v>1</v>
      </c>
      <c r="C2732" s="15" t="s">
        <v>0</v>
      </c>
      <c r="D2732" s="15" t="s">
        <v>13</v>
      </c>
      <c r="E2732" s="15" t="s">
        <v>2</v>
      </c>
      <c r="F2732" s="15" t="s">
        <v>112</v>
      </c>
      <c r="G2732" s="19" t="s">
        <v>57</v>
      </c>
      <c r="H2732" s="15">
        <v>1</v>
      </c>
      <c r="I2732" s="22">
        <f t="shared" si="60"/>
        <v>0.05</v>
      </c>
      <c r="J2732" s="15">
        <v>45</v>
      </c>
      <c r="K2732" s="17"/>
      <c r="L2732" s="17"/>
      <c r="M2732" s="17"/>
      <c r="N2732" s="17"/>
      <c r="O2732" s="17"/>
      <c r="P2732" s="17"/>
      <c r="Q2732" s="17"/>
      <c r="R2732" s="17"/>
      <c r="S2732" s="17"/>
      <c r="T2732" s="17">
        <v>13</v>
      </c>
      <c r="U2732" s="15"/>
      <c r="V2732" s="17"/>
      <c r="W2732" s="17">
        <v>13</v>
      </c>
      <c r="X2732" s="17"/>
      <c r="Y2732" s="17"/>
      <c r="Z2732" s="17">
        <f t="shared" si="63"/>
        <v>0</v>
      </c>
      <c r="AA2732" s="17"/>
      <c r="AB2732" s="17"/>
      <c r="AC2732" s="22"/>
      <c r="AD2732" s="22"/>
      <c r="AE2732" s="22"/>
      <c r="AF2732" s="22"/>
      <c r="AG2732" s="22"/>
      <c r="AH2732" s="22"/>
      <c r="AI2732" s="22"/>
      <c r="AJ2732" s="22"/>
      <c r="AK2732" s="22"/>
      <c r="AL2732" s="22"/>
      <c r="AM2732" s="22"/>
      <c r="AN2732" s="22"/>
      <c r="AO2732" s="22"/>
      <c r="AP2732" s="22"/>
    </row>
    <row r="2733" spans="1:42" x14ac:dyDescent="0.25">
      <c r="A2733" s="18">
        <v>41613</v>
      </c>
      <c r="B2733" s="16">
        <v>1</v>
      </c>
      <c r="C2733" s="15" t="s">
        <v>0</v>
      </c>
      <c r="D2733" s="15" t="s">
        <v>13</v>
      </c>
      <c r="E2733" s="15" t="s">
        <v>2</v>
      </c>
      <c r="F2733" s="15" t="s">
        <v>112</v>
      </c>
      <c r="G2733" s="19" t="s">
        <v>11</v>
      </c>
      <c r="H2733" s="15">
        <v>1</v>
      </c>
      <c r="I2733" s="22">
        <f t="shared" si="60"/>
        <v>0.05</v>
      </c>
      <c r="J2733" s="15">
        <v>45</v>
      </c>
      <c r="K2733" s="17"/>
      <c r="L2733" s="17"/>
      <c r="M2733" s="17"/>
      <c r="N2733" s="17"/>
      <c r="O2733" s="17"/>
      <c r="P2733" s="17"/>
      <c r="Q2733" s="17"/>
      <c r="R2733" s="17"/>
      <c r="S2733" s="17"/>
      <c r="T2733" s="17">
        <v>6</v>
      </c>
      <c r="U2733" s="15"/>
      <c r="V2733" s="17"/>
      <c r="W2733" s="17">
        <v>6</v>
      </c>
      <c r="X2733" s="17"/>
      <c r="Y2733" s="17"/>
      <c r="Z2733" s="17">
        <f t="shared" si="63"/>
        <v>0</v>
      </c>
      <c r="AA2733" s="17"/>
      <c r="AB2733" s="17"/>
      <c r="AC2733" s="22"/>
      <c r="AD2733" s="22"/>
      <c r="AE2733" s="22"/>
      <c r="AF2733" s="22"/>
      <c r="AG2733" s="22"/>
      <c r="AH2733" s="22"/>
      <c r="AI2733" s="22"/>
      <c r="AJ2733" s="22"/>
      <c r="AK2733" s="22"/>
      <c r="AL2733" s="22"/>
      <c r="AM2733" s="22"/>
      <c r="AN2733" s="22"/>
      <c r="AO2733" s="22"/>
      <c r="AP2733" s="22"/>
    </row>
    <row r="2734" spans="1:42" x14ac:dyDescent="0.25">
      <c r="A2734" s="18">
        <v>41613</v>
      </c>
      <c r="B2734" s="16">
        <v>1</v>
      </c>
      <c r="C2734" s="15" t="s">
        <v>0</v>
      </c>
      <c r="D2734" s="15" t="s">
        <v>13</v>
      </c>
      <c r="E2734" s="15" t="s">
        <v>2</v>
      </c>
      <c r="F2734" s="15" t="s">
        <v>112</v>
      </c>
      <c r="G2734" s="19" t="s">
        <v>10</v>
      </c>
      <c r="H2734" s="15">
        <v>1</v>
      </c>
      <c r="I2734" s="22">
        <f t="shared" si="60"/>
        <v>0.05</v>
      </c>
      <c r="J2734" s="15">
        <v>45</v>
      </c>
      <c r="K2734" s="17"/>
      <c r="L2734" s="17"/>
      <c r="M2734" s="17"/>
      <c r="N2734" s="17"/>
      <c r="O2734" s="17"/>
      <c r="P2734" s="17"/>
      <c r="Q2734" s="17"/>
      <c r="R2734" s="17"/>
      <c r="S2734" s="17"/>
      <c r="T2734" s="17">
        <v>1</v>
      </c>
      <c r="U2734" s="15"/>
      <c r="V2734" s="17"/>
      <c r="W2734" s="17">
        <v>1</v>
      </c>
      <c r="X2734" s="17"/>
      <c r="Y2734" s="17"/>
      <c r="Z2734" s="17">
        <f t="shared" si="63"/>
        <v>0</v>
      </c>
      <c r="AA2734" s="17"/>
      <c r="AB2734" s="17"/>
      <c r="AC2734" s="22"/>
      <c r="AD2734" s="22"/>
      <c r="AE2734" s="22"/>
      <c r="AF2734" s="22"/>
      <c r="AG2734" s="22"/>
      <c r="AH2734" s="22"/>
      <c r="AI2734" s="22"/>
      <c r="AJ2734" s="22"/>
      <c r="AK2734" s="22"/>
      <c r="AL2734" s="22"/>
      <c r="AM2734" s="22"/>
      <c r="AN2734" s="22"/>
      <c r="AO2734" s="22"/>
      <c r="AP2734" s="22"/>
    </row>
    <row r="2735" spans="1:42" x14ac:dyDescent="0.25">
      <c r="A2735" s="18">
        <v>41613</v>
      </c>
      <c r="B2735" s="51">
        <v>1</v>
      </c>
      <c r="C2735" s="15" t="s">
        <v>0</v>
      </c>
      <c r="D2735" s="52" t="s">
        <v>15</v>
      </c>
      <c r="E2735" s="53" t="s">
        <v>2</v>
      </c>
      <c r="F2735" s="52" t="s">
        <v>112</v>
      </c>
      <c r="G2735" s="54" t="s">
        <v>3</v>
      </c>
      <c r="H2735" s="53">
        <v>1</v>
      </c>
      <c r="I2735" s="22">
        <f t="shared" si="60"/>
        <v>0.05</v>
      </c>
      <c r="J2735" s="17">
        <v>44</v>
      </c>
      <c r="K2735" s="17"/>
      <c r="L2735" s="17"/>
      <c r="M2735" s="17"/>
      <c r="N2735" s="17"/>
      <c r="O2735" s="17"/>
      <c r="P2735" s="17" t="s">
        <v>4</v>
      </c>
      <c r="Q2735" s="53">
        <v>1</v>
      </c>
      <c r="R2735" s="17" t="s">
        <v>319</v>
      </c>
      <c r="S2735" s="17" t="s">
        <v>5</v>
      </c>
      <c r="T2735" s="17">
        <v>8</v>
      </c>
      <c r="U2735" s="17"/>
      <c r="V2735" s="17"/>
      <c r="W2735" s="17">
        <v>8</v>
      </c>
      <c r="X2735" s="17"/>
      <c r="Y2735" s="17">
        <v>0</v>
      </c>
      <c r="Z2735" s="17">
        <f t="shared" si="63"/>
        <v>0</v>
      </c>
      <c r="AA2735" s="17"/>
      <c r="AB2735" s="17" t="s">
        <v>87</v>
      </c>
      <c r="AC2735" s="132">
        <v>1</v>
      </c>
      <c r="AD2735" s="132" t="s">
        <v>99</v>
      </c>
      <c r="AE2735" s="132" t="s">
        <v>254</v>
      </c>
      <c r="AF2735" s="132"/>
      <c r="AG2735" s="132"/>
      <c r="AH2735" s="132"/>
      <c r="AI2735" s="132"/>
      <c r="AJ2735" s="132"/>
      <c r="AK2735" s="132"/>
      <c r="AL2735" s="132"/>
      <c r="AM2735" s="132"/>
      <c r="AN2735" s="132"/>
      <c r="AO2735" s="132"/>
      <c r="AP2735" s="132"/>
    </row>
    <row r="2736" spans="1:42" x14ac:dyDescent="0.25">
      <c r="A2736" s="18">
        <v>41613</v>
      </c>
      <c r="B2736" s="16">
        <v>1</v>
      </c>
      <c r="C2736" s="15" t="s">
        <v>0</v>
      </c>
      <c r="D2736" s="15" t="s">
        <v>15</v>
      </c>
      <c r="E2736" s="17" t="s">
        <v>2</v>
      </c>
      <c r="F2736" s="15" t="s">
        <v>112</v>
      </c>
      <c r="G2736" s="23" t="s">
        <v>57</v>
      </c>
      <c r="H2736" s="17">
        <v>1</v>
      </c>
      <c r="I2736" s="22">
        <f t="shared" si="60"/>
        <v>0.05</v>
      </c>
      <c r="J2736" s="17">
        <v>44</v>
      </c>
      <c r="K2736" s="17"/>
      <c r="L2736" s="17"/>
      <c r="M2736" s="17"/>
      <c r="N2736" s="17"/>
      <c r="O2736" s="17"/>
      <c r="P2736" s="17" t="s">
        <v>4</v>
      </c>
      <c r="Q2736" s="17">
        <v>2</v>
      </c>
      <c r="R2736" s="17" t="s">
        <v>335</v>
      </c>
      <c r="S2736" s="17" t="s">
        <v>5</v>
      </c>
      <c r="T2736" s="17">
        <v>8</v>
      </c>
      <c r="U2736" s="17"/>
      <c r="V2736" s="17"/>
      <c r="W2736" s="17">
        <v>8</v>
      </c>
      <c r="X2736" s="17"/>
      <c r="Y2736" s="17">
        <v>1</v>
      </c>
      <c r="Z2736" s="17">
        <f t="shared" si="63"/>
        <v>1</v>
      </c>
      <c r="AA2736" s="17" t="s">
        <v>88</v>
      </c>
      <c r="AB2736" s="17" t="s">
        <v>89</v>
      </c>
      <c r="AC2736" s="22">
        <v>1</v>
      </c>
      <c r="AD2736" s="22" t="s">
        <v>127</v>
      </c>
      <c r="AE2736" s="22"/>
      <c r="AF2736" s="22"/>
      <c r="AG2736" s="22"/>
      <c r="AH2736" s="22"/>
      <c r="AI2736" s="22"/>
      <c r="AJ2736" s="22"/>
      <c r="AK2736" s="22"/>
      <c r="AL2736" s="22"/>
      <c r="AM2736" s="22"/>
      <c r="AN2736" s="22"/>
      <c r="AO2736" s="22"/>
      <c r="AP2736" s="22"/>
    </row>
    <row r="2737" spans="1:42" x14ac:dyDescent="0.25">
      <c r="A2737" s="18">
        <v>41613</v>
      </c>
      <c r="B2737" s="16">
        <v>1</v>
      </c>
      <c r="C2737" s="15" t="s">
        <v>0</v>
      </c>
      <c r="D2737" s="15" t="s">
        <v>15</v>
      </c>
      <c r="E2737" s="17" t="s">
        <v>2</v>
      </c>
      <c r="F2737" s="15" t="s">
        <v>112</v>
      </c>
      <c r="G2737" s="23" t="s">
        <v>9</v>
      </c>
      <c r="H2737" s="17">
        <v>1</v>
      </c>
      <c r="I2737" s="22">
        <f t="shared" si="60"/>
        <v>0.05</v>
      </c>
      <c r="J2737" s="17">
        <v>44</v>
      </c>
      <c r="K2737" s="17"/>
      <c r="L2737" s="17"/>
      <c r="M2737" s="17"/>
      <c r="N2737" s="17"/>
      <c r="O2737" s="17"/>
      <c r="P2737" s="17" t="s">
        <v>4</v>
      </c>
      <c r="Q2737" s="17">
        <v>3</v>
      </c>
      <c r="R2737" s="17" t="s">
        <v>336</v>
      </c>
      <c r="S2737" s="17" t="s">
        <v>5</v>
      </c>
      <c r="T2737" s="17">
        <v>17</v>
      </c>
      <c r="U2737" s="17"/>
      <c r="V2737" s="17"/>
      <c r="W2737" s="17">
        <v>17</v>
      </c>
      <c r="X2737" s="17"/>
      <c r="Y2737" s="17">
        <v>0</v>
      </c>
      <c r="Z2737" s="17">
        <f t="shared" si="63"/>
        <v>0</v>
      </c>
      <c r="AA2737" s="17"/>
      <c r="AB2737" s="17"/>
      <c r="AC2737" s="22">
        <v>1</v>
      </c>
      <c r="AD2737" s="22" t="s">
        <v>127</v>
      </c>
      <c r="AE2737" s="22"/>
      <c r="AF2737" s="22"/>
      <c r="AG2737" s="22"/>
      <c r="AH2737" s="22"/>
      <c r="AI2737" s="22"/>
      <c r="AJ2737" s="22"/>
      <c r="AK2737" s="22"/>
      <c r="AL2737" s="22"/>
      <c r="AM2737" s="22"/>
      <c r="AN2737" s="22"/>
      <c r="AO2737" s="22"/>
      <c r="AP2737" s="22"/>
    </row>
    <row r="2738" spans="1:42" x14ac:dyDescent="0.25">
      <c r="A2738" s="18">
        <v>41613</v>
      </c>
      <c r="B2738" s="16">
        <v>1</v>
      </c>
      <c r="C2738" s="15" t="s">
        <v>0</v>
      </c>
      <c r="D2738" s="15" t="s">
        <v>15</v>
      </c>
      <c r="E2738" s="17" t="s">
        <v>2</v>
      </c>
      <c r="F2738" s="15" t="s">
        <v>112</v>
      </c>
      <c r="G2738" s="23" t="s">
        <v>90</v>
      </c>
      <c r="H2738" s="17">
        <v>1</v>
      </c>
      <c r="I2738" s="22">
        <f t="shared" si="60"/>
        <v>0.05</v>
      </c>
      <c r="J2738" s="17">
        <v>44</v>
      </c>
      <c r="K2738" s="17"/>
      <c r="L2738" s="17"/>
      <c r="M2738" s="17"/>
      <c r="N2738" s="17"/>
      <c r="O2738" s="17"/>
      <c r="P2738" s="17" t="s">
        <v>4</v>
      </c>
      <c r="Q2738" s="17">
        <v>4</v>
      </c>
      <c r="R2738" s="17" t="s">
        <v>337</v>
      </c>
      <c r="S2738" s="17" t="s">
        <v>8</v>
      </c>
      <c r="T2738" s="17">
        <v>67</v>
      </c>
      <c r="U2738" s="17"/>
      <c r="V2738" s="17"/>
      <c r="W2738" s="17">
        <v>67</v>
      </c>
      <c r="X2738" s="17"/>
      <c r="Y2738" s="17">
        <v>0</v>
      </c>
      <c r="Z2738" s="17">
        <f t="shared" si="63"/>
        <v>0</v>
      </c>
      <c r="AA2738" s="17"/>
      <c r="AB2738" s="17" t="s">
        <v>91</v>
      </c>
      <c r="AC2738" s="22">
        <v>0</v>
      </c>
      <c r="AD2738" s="22"/>
      <c r="AE2738" s="22"/>
      <c r="AF2738" s="22"/>
      <c r="AG2738" s="22"/>
      <c r="AH2738" s="22"/>
      <c r="AI2738" s="22"/>
      <c r="AJ2738" s="22"/>
      <c r="AK2738" s="22"/>
      <c r="AL2738" s="22"/>
      <c r="AM2738" s="22"/>
      <c r="AN2738" s="22"/>
      <c r="AO2738" s="22"/>
      <c r="AP2738" s="22"/>
    </row>
    <row r="2739" spans="1:42" x14ac:dyDescent="0.25">
      <c r="A2739" s="18">
        <v>41613</v>
      </c>
      <c r="B2739" s="16">
        <v>1</v>
      </c>
      <c r="C2739" s="15" t="s">
        <v>0</v>
      </c>
      <c r="D2739" s="15" t="s">
        <v>15</v>
      </c>
      <c r="E2739" s="17" t="s">
        <v>2</v>
      </c>
      <c r="F2739" s="15" t="s">
        <v>112</v>
      </c>
      <c r="G2739" s="23" t="s">
        <v>7</v>
      </c>
      <c r="H2739" s="17">
        <v>1</v>
      </c>
      <c r="I2739" s="22">
        <f t="shared" si="60"/>
        <v>0.05</v>
      </c>
      <c r="J2739" s="17">
        <v>44</v>
      </c>
      <c r="K2739" s="17"/>
      <c r="L2739" s="17"/>
      <c r="M2739" s="17"/>
      <c r="N2739" s="17"/>
      <c r="O2739" s="17"/>
      <c r="P2739" s="17" t="s">
        <v>4</v>
      </c>
      <c r="Q2739" s="17">
        <v>5</v>
      </c>
      <c r="R2739" s="17" t="s">
        <v>338</v>
      </c>
      <c r="S2739" s="17" t="s">
        <v>8</v>
      </c>
      <c r="T2739" s="17">
        <v>13</v>
      </c>
      <c r="U2739" s="17"/>
      <c r="V2739" s="17"/>
      <c r="W2739" s="17">
        <v>13</v>
      </c>
      <c r="X2739" s="17"/>
      <c r="Y2739" s="17">
        <v>0</v>
      </c>
      <c r="Z2739" s="17">
        <f t="shared" si="63"/>
        <v>0</v>
      </c>
      <c r="AA2739" s="17"/>
      <c r="AB2739" s="17"/>
      <c r="AC2739" s="22">
        <v>0</v>
      </c>
      <c r="AD2739" s="22"/>
      <c r="AE2739" s="22"/>
      <c r="AF2739" s="22"/>
      <c r="AG2739" s="22"/>
      <c r="AH2739" s="22"/>
      <c r="AI2739" s="22"/>
      <c r="AJ2739" s="22"/>
      <c r="AK2739" s="22"/>
      <c r="AL2739" s="22"/>
      <c r="AM2739" s="22"/>
      <c r="AN2739" s="22"/>
      <c r="AO2739" s="22"/>
      <c r="AP2739" s="22"/>
    </row>
    <row r="2740" spans="1:42" x14ac:dyDescent="0.25">
      <c r="A2740" s="18">
        <v>41613</v>
      </c>
      <c r="B2740" s="16">
        <v>1</v>
      </c>
      <c r="C2740" s="15" t="s">
        <v>0</v>
      </c>
      <c r="D2740" s="15" t="s">
        <v>15</v>
      </c>
      <c r="E2740" s="17" t="s">
        <v>2</v>
      </c>
      <c r="F2740" s="15" t="s">
        <v>112</v>
      </c>
      <c r="G2740" s="23" t="s">
        <v>10</v>
      </c>
      <c r="H2740" s="17">
        <v>1</v>
      </c>
      <c r="I2740" s="22">
        <f t="shared" si="60"/>
        <v>0.05</v>
      </c>
      <c r="J2740" s="17">
        <v>44</v>
      </c>
      <c r="K2740" s="17"/>
      <c r="L2740" s="17"/>
      <c r="M2740" s="17"/>
      <c r="N2740" s="17"/>
      <c r="O2740" s="17"/>
      <c r="P2740" s="17" t="s">
        <v>4</v>
      </c>
      <c r="Q2740" s="17">
        <v>6</v>
      </c>
      <c r="R2740" s="17" t="s">
        <v>339</v>
      </c>
      <c r="S2740" s="17" t="s">
        <v>8</v>
      </c>
      <c r="T2740" s="17">
        <v>12</v>
      </c>
      <c r="U2740" s="17"/>
      <c r="V2740" s="17"/>
      <c r="W2740" s="17">
        <v>12</v>
      </c>
      <c r="X2740" s="17"/>
      <c r="Y2740" s="17">
        <v>0</v>
      </c>
      <c r="Z2740" s="17">
        <f t="shared" si="63"/>
        <v>0</v>
      </c>
      <c r="AA2740" s="17"/>
      <c r="AB2740" s="17"/>
      <c r="AC2740" s="22">
        <v>0</v>
      </c>
      <c r="AD2740" s="22"/>
      <c r="AE2740" s="22"/>
      <c r="AF2740" s="22"/>
      <c r="AG2740" s="22"/>
      <c r="AH2740" s="22"/>
      <c r="AI2740" s="22"/>
      <c r="AJ2740" s="22"/>
      <c r="AK2740" s="22"/>
      <c r="AL2740" s="22"/>
      <c r="AM2740" s="22"/>
      <c r="AN2740" s="22"/>
      <c r="AO2740" s="22"/>
      <c r="AP2740" s="22"/>
    </row>
    <row r="2741" spans="1:42" x14ac:dyDescent="0.25">
      <c r="A2741" s="18">
        <v>41613</v>
      </c>
      <c r="B2741" s="16">
        <v>1</v>
      </c>
      <c r="C2741" s="15" t="s">
        <v>0</v>
      </c>
      <c r="D2741" s="15" t="s">
        <v>15</v>
      </c>
      <c r="E2741" s="17" t="s">
        <v>2</v>
      </c>
      <c r="F2741" s="15" t="s">
        <v>112</v>
      </c>
      <c r="G2741" s="23" t="s">
        <v>3</v>
      </c>
      <c r="H2741" s="17">
        <v>1</v>
      </c>
      <c r="I2741" s="22">
        <f t="shared" si="60"/>
        <v>0.05</v>
      </c>
      <c r="J2741" s="17">
        <v>44</v>
      </c>
      <c r="K2741" s="17"/>
      <c r="L2741" s="17"/>
      <c r="M2741" s="17"/>
      <c r="N2741" s="17"/>
      <c r="O2741" s="17"/>
      <c r="P2741" s="17" t="s">
        <v>4</v>
      </c>
      <c r="Q2741" s="17">
        <v>7</v>
      </c>
      <c r="R2741" s="17" t="s">
        <v>340</v>
      </c>
      <c r="S2741" s="17" t="s">
        <v>8</v>
      </c>
      <c r="T2741" s="17">
        <v>22</v>
      </c>
      <c r="U2741" s="17"/>
      <c r="V2741" s="17"/>
      <c r="W2741" s="17">
        <v>22</v>
      </c>
      <c r="X2741" s="17"/>
      <c r="Y2741" s="17">
        <v>1</v>
      </c>
      <c r="Z2741" s="17">
        <f t="shared" si="63"/>
        <v>1</v>
      </c>
      <c r="AA2741" s="17" t="s">
        <v>38</v>
      </c>
      <c r="AB2741" s="17" t="s">
        <v>92</v>
      </c>
      <c r="AC2741" s="22">
        <v>1</v>
      </c>
      <c r="AD2741" s="22" t="s">
        <v>215</v>
      </c>
      <c r="AE2741" s="22" t="s">
        <v>253</v>
      </c>
      <c r="AF2741" s="22"/>
      <c r="AG2741" s="22"/>
      <c r="AH2741" s="22"/>
      <c r="AI2741" s="22"/>
      <c r="AJ2741" s="22"/>
      <c r="AK2741" s="22"/>
      <c r="AL2741" s="22"/>
      <c r="AM2741" s="22"/>
      <c r="AN2741" s="22"/>
      <c r="AO2741" s="22"/>
      <c r="AP2741" s="22"/>
    </row>
    <row r="2742" spans="1:42" x14ac:dyDescent="0.25">
      <c r="A2742" s="18">
        <v>41613</v>
      </c>
      <c r="B2742" s="16">
        <v>1</v>
      </c>
      <c r="C2742" s="15" t="s">
        <v>0</v>
      </c>
      <c r="D2742" s="15" t="s">
        <v>15</v>
      </c>
      <c r="E2742" s="17" t="s">
        <v>2</v>
      </c>
      <c r="F2742" s="15" t="s">
        <v>112</v>
      </c>
      <c r="G2742" s="23" t="s">
        <v>57</v>
      </c>
      <c r="H2742" s="17">
        <v>1</v>
      </c>
      <c r="I2742" s="22">
        <f t="shared" si="60"/>
        <v>0.05</v>
      </c>
      <c r="J2742" s="17">
        <v>44</v>
      </c>
      <c r="K2742" s="17"/>
      <c r="L2742" s="17"/>
      <c r="M2742" s="17"/>
      <c r="N2742" s="17"/>
      <c r="O2742" s="17"/>
      <c r="P2742" s="17" t="s">
        <v>4</v>
      </c>
      <c r="Q2742" s="17">
        <v>8</v>
      </c>
      <c r="R2742" s="17">
        <v>15</v>
      </c>
      <c r="S2742" s="17" t="s">
        <v>36</v>
      </c>
      <c r="T2742" s="17">
        <v>13</v>
      </c>
      <c r="U2742" s="17"/>
      <c r="V2742" s="17"/>
      <c r="W2742" s="17">
        <v>13</v>
      </c>
      <c r="X2742" s="17"/>
      <c r="Y2742" s="17">
        <v>0</v>
      </c>
      <c r="Z2742" s="17">
        <f t="shared" si="63"/>
        <v>0</v>
      </c>
      <c r="AA2742" s="17"/>
      <c r="AB2742" s="17"/>
      <c r="AC2742" s="22">
        <v>0</v>
      </c>
      <c r="AD2742" s="22"/>
      <c r="AE2742" s="22"/>
      <c r="AF2742" s="22"/>
      <c r="AG2742" s="22"/>
      <c r="AH2742" s="22"/>
      <c r="AI2742" s="22"/>
      <c r="AJ2742" s="22"/>
      <c r="AK2742" s="22"/>
      <c r="AL2742" s="22"/>
      <c r="AM2742" s="22"/>
      <c r="AN2742" s="22"/>
      <c r="AO2742" s="22"/>
      <c r="AP2742" s="22"/>
    </row>
    <row r="2743" spans="1:42" x14ac:dyDescent="0.25">
      <c r="A2743" s="18">
        <v>41613</v>
      </c>
      <c r="B2743" s="16">
        <v>1</v>
      </c>
      <c r="C2743" s="15" t="s">
        <v>0</v>
      </c>
      <c r="D2743" s="15" t="s">
        <v>15</v>
      </c>
      <c r="E2743" s="17" t="s">
        <v>2</v>
      </c>
      <c r="F2743" s="15" t="s">
        <v>112</v>
      </c>
      <c r="G2743" s="23" t="s">
        <v>16</v>
      </c>
      <c r="H2743" s="17">
        <v>1</v>
      </c>
      <c r="I2743" s="22">
        <f t="shared" si="60"/>
        <v>0.05</v>
      </c>
      <c r="J2743" s="17">
        <v>44</v>
      </c>
      <c r="K2743" s="17"/>
      <c r="L2743" s="17"/>
      <c r="M2743" s="17"/>
      <c r="N2743" s="17"/>
      <c r="O2743" s="17"/>
      <c r="P2743" s="17" t="s">
        <v>4</v>
      </c>
      <c r="Q2743" s="17">
        <v>9</v>
      </c>
      <c r="R2743" s="17" t="s">
        <v>341</v>
      </c>
      <c r="S2743" s="17" t="s">
        <v>93</v>
      </c>
      <c r="T2743" s="17">
        <v>13</v>
      </c>
      <c r="U2743" s="17"/>
      <c r="V2743" s="17"/>
      <c r="W2743" s="17">
        <v>13</v>
      </c>
      <c r="X2743" s="17"/>
      <c r="Y2743" s="17">
        <v>0</v>
      </c>
      <c r="Z2743" s="17">
        <f t="shared" si="63"/>
        <v>0</v>
      </c>
      <c r="AA2743" s="17"/>
      <c r="AB2743" s="17" t="s">
        <v>86</v>
      </c>
      <c r="AC2743" s="22">
        <v>0</v>
      </c>
      <c r="AD2743" s="22"/>
      <c r="AE2743" s="22"/>
      <c r="AF2743" s="22"/>
      <c r="AG2743" s="22"/>
      <c r="AH2743" s="22"/>
      <c r="AI2743" s="22"/>
      <c r="AJ2743" s="22"/>
      <c r="AK2743" s="22"/>
      <c r="AL2743" s="22"/>
      <c r="AM2743" s="22"/>
      <c r="AN2743" s="22"/>
      <c r="AO2743" s="22"/>
      <c r="AP2743" s="22"/>
    </row>
    <row r="2744" spans="1:42" x14ac:dyDescent="0.25">
      <c r="A2744" s="18">
        <v>41613</v>
      </c>
      <c r="B2744" s="16">
        <v>1</v>
      </c>
      <c r="C2744" s="15" t="s">
        <v>0</v>
      </c>
      <c r="D2744" s="15" t="s">
        <v>15</v>
      </c>
      <c r="E2744" s="17" t="s">
        <v>2</v>
      </c>
      <c r="F2744" s="15" t="s">
        <v>112</v>
      </c>
      <c r="G2744" s="23" t="s">
        <v>57</v>
      </c>
      <c r="H2744" s="17">
        <v>1</v>
      </c>
      <c r="I2744" s="22">
        <f t="shared" si="60"/>
        <v>0.05</v>
      </c>
      <c r="J2744" s="17">
        <v>44</v>
      </c>
      <c r="K2744" s="17"/>
      <c r="L2744" s="17"/>
      <c r="M2744" s="17"/>
      <c r="N2744" s="17"/>
      <c r="O2744" s="17"/>
      <c r="P2744" s="17" t="s">
        <v>4</v>
      </c>
      <c r="Q2744" s="17">
        <v>10</v>
      </c>
      <c r="R2744" s="17" t="s">
        <v>342</v>
      </c>
      <c r="S2744" s="17" t="s">
        <v>8</v>
      </c>
      <c r="T2744" s="17">
        <v>17</v>
      </c>
      <c r="U2744" s="17"/>
      <c r="V2744" s="17"/>
      <c r="W2744" s="17">
        <v>17</v>
      </c>
      <c r="X2744" s="17"/>
      <c r="Y2744" s="17">
        <v>0</v>
      </c>
      <c r="Z2744" s="17">
        <f t="shared" si="63"/>
        <v>0</v>
      </c>
      <c r="AA2744" s="17"/>
      <c r="AB2744" s="17" t="s">
        <v>94</v>
      </c>
      <c r="AC2744" s="22">
        <v>1</v>
      </c>
      <c r="AD2744" s="22" t="s">
        <v>127</v>
      </c>
      <c r="AE2744" s="22"/>
      <c r="AF2744" s="22"/>
      <c r="AG2744" s="22"/>
      <c r="AH2744" s="22"/>
      <c r="AI2744" s="22"/>
      <c r="AJ2744" s="22"/>
      <c r="AK2744" s="22"/>
      <c r="AL2744" s="22"/>
      <c r="AM2744" s="22"/>
      <c r="AN2744" s="22"/>
      <c r="AO2744" s="22"/>
      <c r="AP2744" s="22"/>
    </row>
    <row r="2745" spans="1:42" x14ac:dyDescent="0.25">
      <c r="A2745" s="18">
        <v>41613</v>
      </c>
      <c r="B2745" s="16">
        <v>1</v>
      </c>
      <c r="C2745" s="15" t="s">
        <v>0</v>
      </c>
      <c r="D2745" s="15" t="s">
        <v>15</v>
      </c>
      <c r="E2745" s="17" t="s">
        <v>2</v>
      </c>
      <c r="F2745" s="15" t="s">
        <v>112</v>
      </c>
      <c r="G2745" s="23" t="s">
        <v>17</v>
      </c>
      <c r="H2745" s="17">
        <v>1</v>
      </c>
      <c r="I2745" s="22">
        <f t="shared" si="60"/>
        <v>0.05</v>
      </c>
      <c r="J2745" s="17">
        <v>44</v>
      </c>
      <c r="K2745" s="17"/>
      <c r="L2745" s="17"/>
      <c r="M2745" s="17"/>
      <c r="N2745" s="17"/>
      <c r="O2745" s="17"/>
      <c r="P2745" s="17"/>
      <c r="Q2745" s="17"/>
      <c r="R2745" s="17"/>
      <c r="S2745" s="17"/>
      <c r="T2745" s="17">
        <v>7</v>
      </c>
      <c r="U2745" s="17"/>
      <c r="V2745" s="17"/>
      <c r="W2745" s="17">
        <v>7</v>
      </c>
      <c r="X2745" s="17"/>
      <c r="Y2745" s="17"/>
      <c r="Z2745" s="17">
        <f t="shared" si="63"/>
        <v>0</v>
      </c>
      <c r="AA2745" s="17"/>
      <c r="AB2745" s="17"/>
      <c r="AC2745" s="22"/>
      <c r="AD2745" s="22"/>
      <c r="AE2745" s="22"/>
      <c r="AF2745" s="22"/>
      <c r="AG2745" s="22"/>
      <c r="AH2745" s="22"/>
      <c r="AI2745" s="22"/>
      <c r="AJ2745" s="22"/>
      <c r="AK2745" s="22"/>
      <c r="AL2745" s="22"/>
      <c r="AM2745" s="22"/>
      <c r="AN2745" s="22"/>
      <c r="AO2745" s="22"/>
      <c r="AP2745" s="22"/>
    </row>
    <row r="2746" spans="1:42" x14ac:dyDescent="0.25">
      <c r="A2746" s="18">
        <v>41613</v>
      </c>
      <c r="B2746" s="16">
        <v>1</v>
      </c>
      <c r="C2746" s="15" t="s">
        <v>0</v>
      </c>
      <c r="D2746" s="15" t="s">
        <v>15</v>
      </c>
      <c r="E2746" s="17" t="s">
        <v>2</v>
      </c>
      <c r="F2746" s="15" t="s">
        <v>112</v>
      </c>
      <c r="G2746" s="23" t="s">
        <v>17</v>
      </c>
      <c r="H2746" s="17">
        <v>1</v>
      </c>
      <c r="I2746" s="22">
        <f t="shared" si="60"/>
        <v>0.05</v>
      </c>
      <c r="J2746" s="17">
        <v>44</v>
      </c>
      <c r="K2746" s="17"/>
      <c r="L2746" s="17"/>
      <c r="M2746" s="17"/>
      <c r="N2746" s="17"/>
      <c r="O2746" s="17"/>
      <c r="P2746" s="17"/>
      <c r="Q2746" s="17"/>
      <c r="R2746" s="17"/>
      <c r="S2746" s="17"/>
      <c r="T2746" s="17">
        <v>5</v>
      </c>
      <c r="U2746" s="17"/>
      <c r="V2746" s="17"/>
      <c r="W2746" s="17">
        <v>5</v>
      </c>
      <c r="X2746" s="17"/>
      <c r="Y2746" s="17"/>
      <c r="Z2746" s="17"/>
      <c r="AA2746" s="17"/>
      <c r="AB2746" s="17"/>
      <c r="AC2746" s="22"/>
      <c r="AD2746" s="22"/>
      <c r="AE2746" s="22"/>
      <c r="AF2746" s="22"/>
      <c r="AG2746" s="22"/>
      <c r="AH2746" s="22"/>
      <c r="AI2746" s="22"/>
      <c r="AJ2746" s="22"/>
      <c r="AK2746" s="22"/>
      <c r="AL2746" s="22"/>
      <c r="AM2746" s="22"/>
      <c r="AN2746" s="22"/>
      <c r="AO2746" s="22"/>
      <c r="AP2746" s="22"/>
    </row>
    <row r="2747" spans="1:42" x14ac:dyDescent="0.25">
      <c r="A2747" s="18">
        <v>41613</v>
      </c>
      <c r="B2747" s="16">
        <v>1</v>
      </c>
      <c r="C2747" s="15" t="s">
        <v>0</v>
      </c>
      <c r="D2747" s="15" t="s">
        <v>15</v>
      </c>
      <c r="E2747" s="17" t="s">
        <v>2</v>
      </c>
      <c r="F2747" s="15" t="s">
        <v>112</v>
      </c>
      <c r="G2747" s="23" t="s">
        <v>17</v>
      </c>
      <c r="H2747" s="17">
        <v>1</v>
      </c>
      <c r="I2747" s="22">
        <f t="shared" si="60"/>
        <v>0.05</v>
      </c>
      <c r="J2747" s="17">
        <v>44</v>
      </c>
      <c r="K2747" s="17"/>
      <c r="L2747" s="17"/>
      <c r="M2747" s="17"/>
      <c r="N2747" s="17"/>
      <c r="O2747" s="17"/>
      <c r="P2747" s="17"/>
      <c r="Q2747" s="17"/>
      <c r="R2747" s="17"/>
      <c r="S2747" s="17"/>
      <c r="T2747" s="17">
        <v>5</v>
      </c>
      <c r="U2747" s="17"/>
      <c r="V2747" s="17"/>
      <c r="W2747" s="17">
        <v>5</v>
      </c>
      <c r="X2747" s="17"/>
      <c r="Y2747" s="17"/>
      <c r="Z2747" s="17">
        <f>Y2747*H2747</f>
        <v>0</v>
      </c>
      <c r="AA2747" s="17"/>
      <c r="AB2747" s="17"/>
      <c r="AC2747" s="22"/>
      <c r="AD2747" s="22"/>
      <c r="AE2747" s="22"/>
      <c r="AF2747" s="22"/>
      <c r="AG2747" s="22"/>
      <c r="AH2747" s="22"/>
      <c r="AI2747" s="22"/>
      <c r="AJ2747" s="22"/>
      <c r="AK2747" s="22"/>
      <c r="AL2747" s="22"/>
      <c r="AM2747" s="22"/>
      <c r="AN2747" s="22"/>
      <c r="AO2747" s="22"/>
      <c r="AP2747" s="22"/>
    </row>
    <row r="2748" spans="1:42" x14ac:dyDescent="0.25">
      <c r="A2748" s="18">
        <v>41613</v>
      </c>
      <c r="B2748" s="16">
        <v>1</v>
      </c>
      <c r="C2748" s="15" t="s">
        <v>0</v>
      </c>
      <c r="D2748" s="15" t="s">
        <v>15</v>
      </c>
      <c r="E2748" s="17" t="s">
        <v>2</v>
      </c>
      <c r="F2748" s="15" t="s">
        <v>112</v>
      </c>
      <c r="G2748" s="23" t="s">
        <v>3</v>
      </c>
      <c r="H2748" s="17">
        <v>1</v>
      </c>
      <c r="I2748" s="22">
        <f t="shared" si="60"/>
        <v>0.05</v>
      </c>
      <c r="J2748" s="17">
        <v>44</v>
      </c>
      <c r="K2748" s="17"/>
      <c r="L2748" s="17"/>
      <c r="M2748" s="17"/>
      <c r="N2748" s="17"/>
      <c r="O2748" s="17"/>
      <c r="P2748" s="17"/>
      <c r="Q2748" s="17"/>
      <c r="R2748" s="17"/>
      <c r="S2748" s="17"/>
      <c r="T2748" s="17">
        <v>5</v>
      </c>
      <c r="U2748" s="17"/>
      <c r="V2748" s="17"/>
      <c r="W2748" s="17">
        <v>5</v>
      </c>
      <c r="X2748" s="17"/>
      <c r="Y2748" s="17"/>
      <c r="Z2748" s="17"/>
      <c r="AA2748" s="17"/>
      <c r="AB2748" s="17"/>
      <c r="AC2748" s="22"/>
      <c r="AD2748" s="22"/>
      <c r="AE2748" s="22"/>
      <c r="AF2748" s="22"/>
      <c r="AG2748" s="22"/>
      <c r="AH2748" s="22"/>
      <c r="AI2748" s="22"/>
      <c r="AJ2748" s="22"/>
      <c r="AK2748" s="22"/>
      <c r="AL2748" s="22"/>
      <c r="AM2748" s="22"/>
      <c r="AN2748" s="22"/>
      <c r="AO2748" s="22"/>
      <c r="AP2748" s="22"/>
    </row>
    <row r="2749" spans="1:42" x14ac:dyDescent="0.25">
      <c r="A2749" s="18">
        <v>41613</v>
      </c>
      <c r="B2749" s="16">
        <v>1</v>
      </c>
      <c r="C2749" s="15" t="s">
        <v>0</v>
      </c>
      <c r="D2749" s="15" t="s">
        <v>15</v>
      </c>
      <c r="E2749" s="17" t="s">
        <v>2</v>
      </c>
      <c r="F2749" s="15" t="s">
        <v>112</v>
      </c>
      <c r="G2749" s="23" t="s">
        <v>3</v>
      </c>
      <c r="H2749" s="17">
        <v>1</v>
      </c>
      <c r="I2749" s="22">
        <f t="shared" si="60"/>
        <v>0.05</v>
      </c>
      <c r="J2749" s="17">
        <v>44</v>
      </c>
      <c r="K2749" s="17"/>
      <c r="L2749" s="17"/>
      <c r="M2749" s="17"/>
      <c r="N2749" s="17"/>
      <c r="O2749" s="17"/>
      <c r="P2749" s="17"/>
      <c r="Q2749" s="17"/>
      <c r="R2749" s="17"/>
      <c r="S2749" s="17"/>
      <c r="T2749" s="17">
        <v>5</v>
      </c>
      <c r="U2749" s="17"/>
      <c r="V2749" s="17"/>
      <c r="W2749" s="17">
        <v>5</v>
      </c>
      <c r="X2749" s="17"/>
      <c r="Y2749" s="17"/>
      <c r="Z2749" s="17">
        <f>Y2749*H2749</f>
        <v>0</v>
      </c>
      <c r="AA2749" s="17"/>
      <c r="AB2749" s="17"/>
      <c r="AC2749" s="22"/>
      <c r="AD2749" s="22"/>
      <c r="AE2749" s="22"/>
      <c r="AF2749" s="22"/>
      <c r="AG2749" s="22"/>
      <c r="AH2749" s="22"/>
      <c r="AI2749" s="22"/>
      <c r="AJ2749" s="22"/>
      <c r="AK2749" s="22"/>
      <c r="AL2749" s="22"/>
      <c r="AM2749" s="22"/>
      <c r="AN2749" s="22"/>
      <c r="AO2749" s="22"/>
      <c r="AP2749" s="22"/>
    </row>
    <row r="2750" spans="1:42" x14ac:dyDescent="0.25">
      <c r="A2750" s="18">
        <v>41613</v>
      </c>
      <c r="B2750" s="16">
        <v>1</v>
      </c>
      <c r="C2750" s="15" t="s">
        <v>0</v>
      </c>
      <c r="D2750" s="15" t="s">
        <v>15</v>
      </c>
      <c r="E2750" s="17" t="s">
        <v>2</v>
      </c>
      <c r="F2750" s="15" t="s">
        <v>112</v>
      </c>
      <c r="G2750" s="23" t="s">
        <v>3</v>
      </c>
      <c r="H2750" s="17">
        <v>1</v>
      </c>
      <c r="I2750" s="22">
        <f t="shared" si="60"/>
        <v>0.05</v>
      </c>
      <c r="J2750" s="17">
        <v>44</v>
      </c>
      <c r="K2750" s="17"/>
      <c r="L2750" s="17"/>
      <c r="M2750" s="17"/>
      <c r="N2750" s="17"/>
      <c r="O2750" s="17"/>
      <c r="P2750" s="17"/>
      <c r="Q2750" s="17"/>
      <c r="R2750" s="17"/>
      <c r="S2750" s="17"/>
      <c r="T2750" s="17">
        <v>6</v>
      </c>
      <c r="U2750" s="17"/>
      <c r="V2750" s="17"/>
      <c r="W2750" s="17">
        <v>6</v>
      </c>
      <c r="X2750" s="17"/>
      <c r="Y2750" s="17"/>
      <c r="Z2750" s="17">
        <f>Y2750*H2750</f>
        <v>0</v>
      </c>
      <c r="AA2750" s="17"/>
      <c r="AB2750" s="17"/>
      <c r="AC2750" s="22"/>
      <c r="AD2750" s="22"/>
      <c r="AE2750" s="22"/>
      <c r="AF2750" s="22"/>
      <c r="AG2750" s="22"/>
      <c r="AH2750" s="22"/>
      <c r="AI2750" s="22"/>
      <c r="AJ2750" s="22"/>
      <c r="AK2750" s="22"/>
      <c r="AL2750" s="22"/>
      <c r="AM2750" s="22"/>
      <c r="AN2750" s="22"/>
      <c r="AO2750" s="22"/>
      <c r="AP2750" s="22"/>
    </row>
    <row r="2751" spans="1:42" x14ac:dyDescent="0.25">
      <c r="A2751" s="18">
        <v>41613</v>
      </c>
      <c r="B2751" s="16">
        <v>1</v>
      </c>
      <c r="C2751" s="15" t="s">
        <v>0</v>
      </c>
      <c r="D2751" s="15" t="s">
        <v>15</v>
      </c>
      <c r="E2751" s="17" t="s">
        <v>2</v>
      </c>
      <c r="F2751" s="15" t="s">
        <v>112</v>
      </c>
      <c r="G2751" s="23" t="s">
        <v>3</v>
      </c>
      <c r="H2751" s="17">
        <v>1</v>
      </c>
      <c r="I2751" s="22">
        <f t="shared" si="60"/>
        <v>0.05</v>
      </c>
      <c r="J2751" s="17">
        <v>44</v>
      </c>
      <c r="K2751" s="17"/>
      <c r="L2751" s="17"/>
      <c r="M2751" s="17"/>
      <c r="N2751" s="17"/>
      <c r="O2751" s="17"/>
      <c r="P2751" s="17"/>
      <c r="Q2751" s="17"/>
      <c r="R2751" s="17"/>
      <c r="S2751" s="17"/>
      <c r="T2751" s="17">
        <v>10</v>
      </c>
      <c r="U2751" s="17"/>
      <c r="V2751" s="17"/>
      <c r="W2751" s="17">
        <v>10</v>
      </c>
      <c r="X2751" s="17"/>
      <c r="Y2751" s="17"/>
      <c r="Z2751" s="17">
        <f>Y2751*H2751</f>
        <v>0</v>
      </c>
      <c r="AA2751" s="17"/>
      <c r="AB2751" s="17"/>
      <c r="AC2751" s="22"/>
      <c r="AD2751" s="22"/>
      <c r="AE2751" s="22"/>
      <c r="AF2751" s="22"/>
      <c r="AG2751" s="22"/>
      <c r="AH2751" s="22"/>
      <c r="AI2751" s="22"/>
      <c r="AJ2751" s="22"/>
      <c r="AK2751" s="22"/>
      <c r="AL2751" s="22"/>
      <c r="AM2751" s="22"/>
      <c r="AN2751" s="22"/>
      <c r="AO2751" s="22"/>
      <c r="AP2751" s="22"/>
    </row>
    <row r="2752" spans="1:42" x14ac:dyDescent="0.25">
      <c r="A2752" s="18">
        <v>41613</v>
      </c>
      <c r="B2752" s="16">
        <v>1</v>
      </c>
      <c r="C2752" s="15" t="s">
        <v>0</v>
      </c>
      <c r="D2752" s="15" t="s">
        <v>15</v>
      </c>
      <c r="E2752" s="17" t="s">
        <v>2</v>
      </c>
      <c r="F2752" s="15" t="s">
        <v>112</v>
      </c>
      <c r="G2752" s="23" t="s">
        <v>57</v>
      </c>
      <c r="H2752" s="17">
        <v>1</v>
      </c>
      <c r="I2752" s="22">
        <f t="shared" si="60"/>
        <v>0.05</v>
      </c>
      <c r="J2752" s="17">
        <v>44</v>
      </c>
      <c r="K2752" s="17"/>
      <c r="L2752" s="17"/>
      <c r="M2752" s="17"/>
      <c r="N2752" s="17"/>
      <c r="O2752" s="17"/>
      <c r="P2752" s="17"/>
      <c r="Q2752" s="17"/>
      <c r="R2752" s="17"/>
      <c r="S2752" s="17"/>
      <c r="T2752" s="17">
        <v>6</v>
      </c>
      <c r="U2752" s="17"/>
      <c r="V2752" s="17"/>
      <c r="W2752" s="17">
        <v>6</v>
      </c>
      <c r="X2752" s="17"/>
      <c r="Y2752" s="17"/>
      <c r="Z2752" s="17"/>
      <c r="AA2752" s="17"/>
      <c r="AB2752" s="17"/>
      <c r="AC2752" s="22"/>
      <c r="AD2752" s="22"/>
      <c r="AE2752" s="22"/>
      <c r="AF2752" s="22"/>
      <c r="AG2752" s="22"/>
      <c r="AH2752" s="22"/>
      <c r="AI2752" s="22"/>
      <c r="AJ2752" s="22"/>
      <c r="AK2752" s="22"/>
      <c r="AL2752" s="22"/>
      <c r="AM2752" s="22"/>
      <c r="AN2752" s="22"/>
      <c r="AO2752" s="22"/>
      <c r="AP2752" s="22"/>
    </row>
    <row r="2753" spans="1:42" x14ac:dyDescent="0.25">
      <c r="A2753" s="18">
        <v>41613</v>
      </c>
      <c r="B2753" s="16">
        <v>1</v>
      </c>
      <c r="C2753" s="15" t="s">
        <v>0</v>
      </c>
      <c r="D2753" s="15" t="s">
        <v>15</v>
      </c>
      <c r="E2753" s="17" t="s">
        <v>2</v>
      </c>
      <c r="F2753" s="15" t="s">
        <v>112</v>
      </c>
      <c r="G2753" s="23" t="s">
        <v>57</v>
      </c>
      <c r="H2753" s="17">
        <v>1</v>
      </c>
      <c r="I2753" s="22">
        <f t="shared" si="60"/>
        <v>0.05</v>
      </c>
      <c r="J2753" s="17">
        <v>44</v>
      </c>
      <c r="K2753" s="17"/>
      <c r="L2753" s="17"/>
      <c r="M2753" s="17"/>
      <c r="N2753" s="17"/>
      <c r="O2753" s="17"/>
      <c r="P2753" s="17"/>
      <c r="Q2753" s="17"/>
      <c r="R2753" s="17"/>
      <c r="S2753" s="17"/>
      <c r="T2753" s="17">
        <v>6</v>
      </c>
      <c r="U2753" s="17"/>
      <c r="V2753" s="17"/>
      <c r="W2753" s="17">
        <v>6</v>
      </c>
      <c r="X2753" s="17"/>
      <c r="Y2753" s="17"/>
      <c r="Z2753" s="17">
        <f t="shared" ref="Z2753:Z2758" si="64">Y2753*H2753</f>
        <v>0</v>
      </c>
      <c r="AA2753" s="17"/>
      <c r="AB2753" s="17"/>
      <c r="AC2753" s="22"/>
      <c r="AD2753" s="22"/>
      <c r="AE2753" s="22"/>
      <c r="AF2753" s="22"/>
      <c r="AG2753" s="22"/>
      <c r="AH2753" s="22"/>
      <c r="AI2753" s="22"/>
      <c r="AJ2753" s="22"/>
      <c r="AK2753" s="22"/>
      <c r="AL2753" s="22"/>
      <c r="AM2753" s="22"/>
      <c r="AN2753" s="22"/>
      <c r="AO2753" s="22"/>
      <c r="AP2753" s="22"/>
    </row>
    <row r="2754" spans="1:42" x14ac:dyDescent="0.25">
      <c r="A2754" s="18">
        <v>41613</v>
      </c>
      <c r="B2754" s="16">
        <v>1</v>
      </c>
      <c r="C2754" s="15" t="s">
        <v>0</v>
      </c>
      <c r="D2754" s="15" t="s">
        <v>15</v>
      </c>
      <c r="E2754" s="17" t="s">
        <v>2</v>
      </c>
      <c r="F2754" s="15" t="s">
        <v>112</v>
      </c>
      <c r="G2754" s="23" t="s">
        <v>57</v>
      </c>
      <c r="H2754" s="17">
        <v>1</v>
      </c>
      <c r="I2754" s="22">
        <f t="shared" ref="I2754:I2817" si="65">H2754/20</f>
        <v>0.05</v>
      </c>
      <c r="J2754" s="17">
        <v>44</v>
      </c>
      <c r="K2754" s="17"/>
      <c r="L2754" s="17"/>
      <c r="M2754" s="17"/>
      <c r="N2754" s="17"/>
      <c r="O2754" s="17"/>
      <c r="P2754" s="17"/>
      <c r="Q2754" s="17"/>
      <c r="R2754" s="17"/>
      <c r="S2754" s="17"/>
      <c r="T2754" s="17">
        <v>7</v>
      </c>
      <c r="U2754" s="17"/>
      <c r="V2754" s="17"/>
      <c r="W2754" s="17">
        <v>7</v>
      </c>
      <c r="X2754" s="17"/>
      <c r="Y2754" s="17"/>
      <c r="Z2754" s="17">
        <f t="shared" si="64"/>
        <v>0</v>
      </c>
      <c r="AA2754" s="17"/>
      <c r="AB2754" s="17"/>
      <c r="AC2754" s="22"/>
      <c r="AD2754" s="22"/>
      <c r="AE2754" s="22"/>
      <c r="AF2754" s="22"/>
      <c r="AG2754" s="22"/>
      <c r="AH2754" s="22"/>
      <c r="AI2754" s="22"/>
      <c r="AJ2754" s="22"/>
      <c r="AK2754" s="22"/>
      <c r="AL2754" s="22"/>
      <c r="AM2754" s="22"/>
      <c r="AN2754" s="22"/>
      <c r="AO2754" s="22"/>
      <c r="AP2754" s="22"/>
    </row>
    <row r="2755" spans="1:42" x14ac:dyDescent="0.25">
      <c r="A2755" s="18">
        <v>41613</v>
      </c>
      <c r="B2755" s="16">
        <v>1</v>
      </c>
      <c r="C2755" s="15" t="s">
        <v>0</v>
      </c>
      <c r="D2755" s="15" t="s">
        <v>15</v>
      </c>
      <c r="E2755" s="17" t="s">
        <v>2</v>
      </c>
      <c r="F2755" s="15" t="s">
        <v>112</v>
      </c>
      <c r="G2755" s="23" t="s">
        <v>57</v>
      </c>
      <c r="H2755" s="17">
        <v>1</v>
      </c>
      <c r="I2755" s="22">
        <f t="shared" si="65"/>
        <v>0.05</v>
      </c>
      <c r="J2755" s="17">
        <v>44</v>
      </c>
      <c r="K2755" s="17"/>
      <c r="L2755" s="17"/>
      <c r="M2755" s="17"/>
      <c r="N2755" s="17"/>
      <c r="O2755" s="17"/>
      <c r="P2755" s="17"/>
      <c r="Q2755" s="17"/>
      <c r="R2755" s="17"/>
      <c r="S2755" s="17"/>
      <c r="T2755" s="17">
        <v>5</v>
      </c>
      <c r="U2755" s="17"/>
      <c r="V2755" s="17"/>
      <c r="W2755" s="17">
        <v>5</v>
      </c>
      <c r="X2755" s="17"/>
      <c r="Y2755" s="17"/>
      <c r="Z2755" s="17">
        <f t="shared" si="64"/>
        <v>0</v>
      </c>
      <c r="AA2755" s="17"/>
      <c r="AB2755" s="17"/>
      <c r="AC2755" s="22"/>
      <c r="AD2755" s="22"/>
      <c r="AE2755" s="22"/>
      <c r="AF2755" s="22"/>
      <c r="AG2755" s="22"/>
      <c r="AH2755" s="22"/>
      <c r="AI2755" s="22"/>
      <c r="AJ2755" s="22"/>
      <c r="AK2755" s="22"/>
      <c r="AL2755" s="22"/>
      <c r="AM2755" s="22"/>
      <c r="AN2755" s="22"/>
      <c r="AO2755" s="22"/>
      <c r="AP2755" s="22"/>
    </row>
    <row r="2756" spans="1:42" x14ac:dyDescent="0.25">
      <c r="A2756" s="18">
        <v>41613</v>
      </c>
      <c r="B2756" s="51">
        <v>1</v>
      </c>
      <c r="C2756" s="15" t="s">
        <v>0</v>
      </c>
      <c r="D2756" s="52" t="s">
        <v>15</v>
      </c>
      <c r="E2756" s="53" t="s">
        <v>2</v>
      </c>
      <c r="F2756" s="52" t="s">
        <v>112</v>
      </c>
      <c r="G2756" s="54" t="s">
        <v>10</v>
      </c>
      <c r="H2756" s="53">
        <v>1</v>
      </c>
      <c r="I2756" s="22">
        <f t="shared" si="65"/>
        <v>0.05</v>
      </c>
      <c r="J2756" s="17">
        <v>44</v>
      </c>
      <c r="K2756" s="17"/>
      <c r="L2756" s="17"/>
      <c r="M2756" s="17"/>
      <c r="N2756" s="17"/>
      <c r="O2756" s="17"/>
      <c r="P2756" s="17"/>
      <c r="Q2756" s="53"/>
      <c r="R2756" s="17"/>
      <c r="S2756" s="17"/>
      <c r="T2756" s="17">
        <v>5</v>
      </c>
      <c r="U2756" s="17"/>
      <c r="V2756" s="17"/>
      <c r="W2756" s="17">
        <v>5</v>
      </c>
      <c r="X2756" s="17"/>
      <c r="Y2756" s="17"/>
      <c r="Z2756" s="17">
        <f t="shared" si="64"/>
        <v>0</v>
      </c>
      <c r="AA2756" s="17"/>
      <c r="AB2756" s="17"/>
      <c r="AC2756" s="22"/>
      <c r="AD2756" s="132"/>
      <c r="AE2756" s="132"/>
      <c r="AF2756" s="132"/>
      <c r="AG2756" s="132"/>
      <c r="AH2756" s="132"/>
      <c r="AI2756" s="132"/>
      <c r="AJ2756" s="132"/>
      <c r="AK2756" s="132"/>
      <c r="AL2756" s="132"/>
      <c r="AM2756" s="132"/>
      <c r="AN2756" s="132"/>
      <c r="AO2756" s="132"/>
      <c r="AP2756" s="132"/>
    </row>
    <row r="2757" spans="1:42" x14ac:dyDescent="0.25">
      <c r="A2757" s="18">
        <v>41613</v>
      </c>
      <c r="B2757" s="16">
        <v>1</v>
      </c>
      <c r="C2757" s="15" t="s">
        <v>0</v>
      </c>
      <c r="D2757" s="15" t="s">
        <v>15</v>
      </c>
      <c r="E2757" s="17" t="s">
        <v>2</v>
      </c>
      <c r="F2757" s="15" t="s">
        <v>112</v>
      </c>
      <c r="G2757" s="23" t="s">
        <v>10</v>
      </c>
      <c r="H2757" s="17">
        <v>1</v>
      </c>
      <c r="I2757" s="22">
        <f t="shared" si="65"/>
        <v>0.05</v>
      </c>
      <c r="J2757" s="17">
        <v>44</v>
      </c>
      <c r="K2757" s="17"/>
      <c r="L2757" s="17"/>
      <c r="M2757" s="17"/>
      <c r="N2757" s="17"/>
      <c r="O2757" s="17"/>
      <c r="P2757" s="17"/>
      <c r="Q2757" s="17"/>
      <c r="R2757" s="17"/>
      <c r="S2757" s="17"/>
      <c r="T2757" s="17">
        <v>6</v>
      </c>
      <c r="U2757" s="17"/>
      <c r="V2757" s="17"/>
      <c r="W2757" s="17">
        <v>6</v>
      </c>
      <c r="X2757" s="17"/>
      <c r="Y2757" s="17"/>
      <c r="Z2757" s="17">
        <f t="shared" si="64"/>
        <v>0</v>
      </c>
      <c r="AA2757" s="17"/>
      <c r="AB2757" s="17"/>
      <c r="AC2757" s="22"/>
      <c r="AD2757" s="22"/>
      <c r="AE2757" s="22"/>
      <c r="AF2757" s="22"/>
      <c r="AG2757" s="22"/>
      <c r="AH2757" s="22"/>
      <c r="AI2757" s="22"/>
      <c r="AJ2757" s="22"/>
      <c r="AK2757" s="22"/>
      <c r="AL2757" s="22"/>
      <c r="AM2757" s="22"/>
      <c r="AN2757" s="22"/>
      <c r="AO2757" s="22"/>
      <c r="AP2757" s="22"/>
    </row>
    <row r="2758" spans="1:42" x14ac:dyDescent="0.25">
      <c r="A2758" s="18">
        <v>41613</v>
      </c>
      <c r="B2758" s="16">
        <v>1</v>
      </c>
      <c r="C2758" s="15" t="s">
        <v>0</v>
      </c>
      <c r="D2758" s="15" t="s">
        <v>15</v>
      </c>
      <c r="E2758" s="17" t="s">
        <v>2</v>
      </c>
      <c r="F2758" s="15" t="s">
        <v>112</v>
      </c>
      <c r="G2758" s="23" t="s">
        <v>10</v>
      </c>
      <c r="H2758" s="17">
        <v>1</v>
      </c>
      <c r="I2758" s="22">
        <f t="shared" si="65"/>
        <v>0.05</v>
      </c>
      <c r="J2758" s="17">
        <v>44</v>
      </c>
      <c r="K2758" s="17"/>
      <c r="L2758" s="17"/>
      <c r="M2758" s="17"/>
      <c r="N2758" s="17"/>
      <c r="O2758" s="17"/>
      <c r="P2758" s="17"/>
      <c r="Q2758" s="17"/>
      <c r="R2758" s="17"/>
      <c r="S2758" s="17"/>
      <c r="T2758" s="17">
        <v>7</v>
      </c>
      <c r="U2758" s="17"/>
      <c r="V2758" s="17"/>
      <c r="W2758" s="17">
        <v>7</v>
      </c>
      <c r="X2758" s="17"/>
      <c r="Y2758" s="17"/>
      <c r="Z2758" s="17">
        <f t="shared" si="64"/>
        <v>0</v>
      </c>
      <c r="AA2758" s="17"/>
      <c r="AB2758" s="17"/>
      <c r="AC2758" s="22"/>
      <c r="AD2758" s="22"/>
      <c r="AE2758" s="22"/>
      <c r="AF2758" s="22"/>
      <c r="AG2758" s="22"/>
      <c r="AH2758" s="22"/>
      <c r="AI2758" s="22"/>
      <c r="AJ2758" s="22"/>
      <c r="AK2758" s="22"/>
      <c r="AL2758" s="22"/>
      <c r="AM2758" s="22"/>
      <c r="AN2758" s="22"/>
      <c r="AO2758" s="22"/>
      <c r="AP2758" s="22"/>
    </row>
    <row r="2759" spans="1:42" x14ac:dyDescent="0.25">
      <c r="A2759" s="24">
        <v>41613</v>
      </c>
      <c r="B2759" s="132">
        <v>1</v>
      </c>
      <c r="C2759" s="22" t="s">
        <v>176</v>
      </c>
      <c r="D2759" s="132" t="s">
        <v>177</v>
      </c>
      <c r="E2759" s="132" t="s">
        <v>2</v>
      </c>
      <c r="F2759" s="132" t="s">
        <v>112</v>
      </c>
      <c r="G2759" s="139" t="s">
        <v>9</v>
      </c>
      <c r="H2759" s="132">
        <v>1</v>
      </c>
      <c r="I2759" s="22">
        <f t="shared" si="65"/>
        <v>0.05</v>
      </c>
      <c r="J2759" s="22">
        <v>43</v>
      </c>
      <c r="K2759" s="22"/>
      <c r="L2759" s="22"/>
      <c r="M2759" s="22"/>
      <c r="N2759" s="22"/>
      <c r="O2759" s="22"/>
      <c r="P2759" s="22" t="s">
        <v>4</v>
      </c>
      <c r="Q2759" s="132">
        <v>1</v>
      </c>
      <c r="R2759" s="22" t="s">
        <v>343</v>
      </c>
      <c r="S2759" s="22" t="s">
        <v>5</v>
      </c>
      <c r="T2759" s="22">
        <v>17</v>
      </c>
      <c r="U2759" s="22"/>
      <c r="V2759" s="22"/>
      <c r="W2759" s="22">
        <v>17</v>
      </c>
      <c r="X2759" s="22"/>
      <c r="Y2759" s="22">
        <v>0</v>
      </c>
      <c r="Z2759" s="22">
        <v>0</v>
      </c>
      <c r="AA2759" s="22"/>
      <c r="AB2759" s="22"/>
      <c r="AC2759" s="47">
        <v>1</v>
      </c>
      <c r="AD2759" s="47" t="s">
        <v>127</v>
      </c>
      <c r="AE2759" s="47"/>
      <c r="AF2759" s="47"/>
      <c r="AG2759" s="47"/>
      <c r="AH2759" s="47"/>
      <c r="AI2759" s="47"/>
      <c r="AJ2759" s="47"/>
      <c r="AK2759" s="47"/>
      <c r="AL2759" s="47"/>
      <c r="AM2759" s="47"/>
      <c r="AN2759" s="47"/>
      <c r="AO2759" s="47"/>
      <c r="AP2759" s="47"/>
    </row>
    <row r="2760" spans="1:42" x14ac:dyDescent="0.25">
      <c r="A2760" s="24">
        <v>41613</v>
      </c>
      <c r="B2760" s="22">
        <v>1</v>
      </c>
      <c r="C2760" s="22" t="s">
        <v>176</v>
      </c>
      <c r="D2760" s="22" t="s">
        <v>177</v>
      </c>
      <c r="E2760" s="22" t="s">
        <v>2</v>
      </c>
      <c r="F2760" s="22" t="s">
        <v>112</v>
      </c>
      <c r="G2760" s="25" t="s">
        <v>11</v>
      </c>
      <c r="H2760" s="22">
        <v>1</v>
      </c>
      <c r="I2760" s="22">
        <f t="shared" si="65"/>
        <v>0.05</v>
      </c>
      <c r="J2760" s="22">
        <v>43</v>
      </c>
      <c r="K2760" s="22"/>
      <c r="L2760" s="22"/>
      <c r="M2760" s="22"/>
      <c r="N2760" s="22"/>
      <c r="O2760" s="22"/>
      <c r="P2760" s="22" t="s">
        <v>4</v>
      </c>
      <c r="Q2760" s="22">
        <v>2</v>
      </c>
      <c r="R2760" s="22" t="s">
        <v>415</v>
      </c>
      <c r="S2760" s="22" t="s">
        <v>5</v>
      </c>
      <c r="T2760" s="22">
        <v>24</v>
      </c>
      <c r="U2760" s="22"/>
      <c r="V2760" s="22"/>
      <c r="W2760" s="22">
        <v>24</v>
      </c>
      <c r="X2760" s="22"/>
      <c r="Y2760" s="22">
        <v>0</v>
      </c>
      <c r="Z2760" s="22">
        <v>0</v>
      </c>
      <c r="AA2760" s="22"/>
      <c r="AB2760" s="22" t="s">
        <v>178</v>
      </c>
      <c r="AC2760" s="47">
        <v>1</v>
      </c>
      <c r="AD2760" s="6" t="s">
        <v>251</v>
      </c>
    </row>
    <row r="2761" spans="1:42" x14ac:dyDescent="0.25">
      <c r="A2761" s="24">
        <v>41613</v>
      </c>
      <c r="B2761" s="22">
        <v>1</v>
      </c>
      <c r="C2761" s="22" t="s">
        <v>176</v>
      </c>
      <c r="D2761" s="22" t="s">
        <v>177</v>
      </c>
      <c r="E2761" s="22" t="s">
        <v>2</v>
      </c>
      <c r="F2761" s="22" t="s">
        <v>112</v>
      </c>
      <c r="G2761" s="25" t="s">
        <v>11</v>
      </c>
      <c r="H2761" s="22">
        <v>1</v>
      </c>
      <c r="I2761" s="22">
        <f t="shared" si="65"/>
        <v>0.05</v>
      </c>
      <c r="J2761" s="22">
        <v>43</v>
      </c>
      <c r="K2761" s="22"/>
      <c r="L2761" s="22"/>
      <c r="M2761" s="22"/>
      <c r="N2761" s="22"/>
      <c r="O2761" s="22"/>
      <c r="P2761" s="22" t="s">
        <v>4</v>
      </c>
      <c r="Q2761" s="22">
        <v>3</v>
      </c>
      <c r="R2761" s="22">
        <v>5</v>
      </c>
      <c r="S2761" s="22" t="s">
        <v>8</v>
      </c>
      <c r="T2761" s="22">
        <v>17</v>
      </c>
      <c r="U2761" s="22"/>
      <c r="V2761" s="22"/>
      <c r="W2761" s="22">
        <v>17</v>
      </c>
      <c r="X2761" s="22"/>
      <c r="Y2761" s="22">
        <v>0</v>
      </c>
      <c r="Z2761" s="22">
        <v>0</v>
      </c>
      <c r="AA2761" s="22"/>
      <c r="AB2761" s="22"/>
      <c r="AC2761" s="6">
        <v>1</v>
      </c>
      <c r="AD2761" s="6" t="s">
        <v>252</v>
      </c>
    </row>
    <row r="2762" spans="1:42" x14ac:dyDescent="0.25">
      <c r="A2762" s="24">
        <v>41613</v>
      </c>
      <c r="B2762" s="22">
        <v>1</v>
      </c>
      <c r="C2762" s="22" t="s">
        <v>176</v>
      </c>
      <c r="D2762" s="22" t="s">
        <v>177</v>
      </c>
      <c r="E2762" s="22" t="s">
        <v>2</v>
      </c>
      <c r="F2762" s="22" t="s">
        <v>112</v>
      </c>
      <c r="G2762" s="25" t="s">
        <v>10</v>
      </c>
      <c r="H2762" s="22">
        <v>1</v>
      </c>
      <c r="I2762" s="22">
        <f t="shared" si="65"/>
        <v>0.05</v>
      </c>
      <c r="J2762" s="22">
        <v>43</v>
      </c>
      <c r="K2762" s="22"/>
      <c r="L2762" s="22"/>
      <c r="M2762" s="22"/>
      <c r="N2762" s="22"/>
      <c r="O2762" s="22"/>
      <c r="P2762" s="22" t="s">
        <v>4</v>
      </c>
      <c r="Q2762" s="22">
        <v>4</v>
      </c>
      <c r="R2762" s="22">
        <v>11</v>
      </c>
      <c r="S2762" s="22" t="s">
        <v>8</v>
      </c>
      <c r="T2762" s="22">
        <v>10</v>
      </c>
      <c r="U2762" s="22"/>
      <c r="V2762" s="22"/>
      <c r="W2762" s="22">
        <v>10</v>
      </c>
      <c r="X2762" s="22"/>
      <c r="Y2762" s="22">
        <v>0</v>
      </c>
      <c r="Z2762" s="22">
        <v>0</v>
      </c>
      <c r="AA2762" s="22"/>
      <c r="AB2762" s="22"/>
      <c r="AC2762" s="6">
        <v>1</v>
      </c>
      <c r="AD2762" s="6" t="s">
        <v>250</v>
      </c>
    </row>
    <row r="2763" spans="1:42" x14ac:dyDescent="0.25">
      <c r="A2763" s="24">
        <v>41613</v>
      </c>
      <c r="B2763" s="22">
        <v>1</v>
      </c>
      <c r="C2763" s="22" t="s">
        <v>176</v>
      </c>
      <c r="D2763" s="22" t="s">
        <v>177</v>
      </c>
      <c r="E2763" s="22" t="s">
        <v>2</v>
      </c>
      <c r="F2763" s="22" t="s">
        <v>112</v>
      </c>
      <c r="G2763" s="25" t="s">
        <v>10</v>
      </c>
      <c r="H2763" s="22">
        <v>1</v>
      </c>
      <c r="I2763" s="22">
        <f t="shared" si="65"/>
        <v>0.05</v>
      </c>
      <c r="J2763" s="22">
        <v>43</v>
      </c>
      <c r="K2763" s="22"/>
      <c r="L2763" s="22"/>
      <c r="M2763" s="22"/>
      <c r="N2763" s="22"/>
      <c r="O2763" s="22"/>
      <c r="P2763" s="22" t="s">
        <v>4</v>
      </c>
      <c r="Q2763" s="22">
        <v>5</v>
      </c>
      <c r="R2763" s="22" t="s">
        <v>328</v>
      </c>
      <c r="S2763" s="22" t="s">
        <v>8</v>
      </c>
      <c r="T2763" s="22">
        <v>11</v>
      </c>
      <c r="U2763" s="22"/>
      <c r="V2763" s="22"/>
      <c r="W2763" s="22">
        <v>11</v>
      </c>
      <c r="X2763" s="22"/>
      <c r="Y2763" s="22">
        <v>0</v>
      </c>
      <c r="Z2763" s="22">
        <v>0</v>
      </c>
      <c r="AA2763" s="22"/>
      <c r="AB2763" s="22"/>
      <c r="AC2763" s="6">
        <v>1</v>
      </c>
      <c r="AD2763" s="6" t="s">
        <v>250</v>
      </c>
    </row>
    <row r="2764" spans="1:42" x14ac:dyDescent="0.25">
      <c r="A2764" s="24">
        <v>41613</v>
      </c>
      <c r="B2764" s="22">
        <v>1</v>
      </c>
      <c r="C2764" s="22" t="s">
        <v>176</v>
      </c>
      <c r="D2764" s="22" t="s">
        <v>177</v>
      </c>
      <c r="E2764" s="22" t="s">
        <v>2</v>
      </c>
      <c r="F2764" s="22" t="s">
        <v>112</v>
      </c>
      <c r="G2764" s="25" t="s">
        <v>11</v>
      </c>
      <c r="H2764" s="22">
        <v>1</v>
      </c>
      <c r="I2764" s="22">
        <f t="shared" si="65"/>
        <v>0.05</v>
      </c>
      <c r="J2764" s="22">
        <v>43</v>
      </c>
      <c r="K2764" s="22"/>
      <c r="L2764" s="22"/>
      <c r="M2764" s="22"/>
      <c r="N2764" s="22"/>
      <c r="O2764" s="22"/>
      <c r="P2764" s="22" t="s">
        <v>4</v>
      </c>
      <c r="Q2764" s="22">
        <v>6</v>
      </c>
      <c r="R2764" s="22" t="s">
        <v>340</v>
      </c>
      <c r="S2764" s="22" t="s">
        <v>8</v>
      </c>
      <c r="T2764" s="22">
        <v>19</v>
      </c>
      <c r="U2764" s="22"/>
      <c r="V2764" s="22"/>
      <c r="W2764" s="22">
        <v>19</v>
      </c>
      <c r="X2764" s="22"/>
      <c r="Y2764" s="22">
        <v>0</v>
      </c>
      <c r="Z2764" s="22">
        <v>0</v>
      </c>
      <c r="AA2764" s="22"/>
      <c r="AB2764" s="22"/>
      <c r="AC2764" s="6">
        <v>1</v>
      </c>
      <c r="AD2764" s="6" t="s">
        <v>251</v>
      </c>
    </row>
    <row r="2765" spans="1:42" x14ac:dyDescent="0.25">
      <c r="A2765" s="24">
        <v>41613</v>
      </c>
      <c r="B2765" s="22">
        <v>1</v>
      </c>
      <c r="C2765" s="22" t="s">
        <v>176</v>
      </c>
      <c r="D2765" s="22" t="s">
        <v>177</v>
      </c>
      <c r="E2765" s="22" t="s">
        <v>2</v>
      </c>
      <c r="F2765" s="22" t="s">
        <v>112</v>
      </c>
      <c r="G2765" s="25" t="s">
        <v>10</v>
      </c>
      <c r="H2765" s="22">
        <v>1</v>
      </c>
      <c r="I2765" s="22">
        <f t="shared" si="65"/>
        <v>0.05</v>
      </c>
      <c r="J2765" s="22">
        <v>43</v>
      </c>
      <c r="K2765" s="22"/>
      <c r="L2765" s="22"/>
      <c r="M2765" s="22"/>
      <c r="N2765" s="22"/>
      <c r="O2765" s="22"/>
      <c r="P2765" s="22" t="s">
        <v>4</v>
      </c>
      <c r="Q2765" s="22">
        <v>7</v>
      </c>
      <c r="R2765" s="22" t="s">
        <v>311</v>
      </c>
      <c r="S2765" s="22" t="s">
        <v>5</v>
      </c>
      <c r="T2765" s="22">
        <v>9</v>
      </c>
      <c r="U2765" s="22"/>
      <c r="V2765" s="22"/>
      <c r="W2765" s="22">
        <v>9</v>
      </c>
      <c r="X2765" s="22"/>
      <c r="Y2765" s="22">
        <v>0</v>
      </c>
      <c r="Z2765" s="22">
        <v>0</v>
      </c>
      <c r="AA2765" s="22"/>
      <c r="AB2765" s="22"/>
      <c r="AC2765" s="6">
        <v>1</v>
      </c>
      <c r="AD2765" s="6" t="s">
        <v>14</v>
      </c>
    </row>
    <row r="2766" spans="1:42" x14ac:dyDescent="0.25">
      <c r="A2766" s="24">
        <v>41613</v>
      </c>
      <c r="B2766" s="22">
        <v>1</v>
      </c>
      <c r="C2766" s="22" t="s">
        <v>176</v>
      </c>
      <c r="D2766" s="22" t="s">
        <v>177</v>
      </c>
      <c r="E2766" s="22" t="s">
        <v>2</v>
      </c>
      <c r="F2766" s="22" t="s">
        <v>112</v>
      </c>
      <c r="G2766" s="25" t="s">
        <v>9</v>
      </c>
      <c r="H2766" s="22">
        <v>1</v>
      </c>
      <c r="I2766" s="22">
        <f t="shared" si="65"/>
        <v>0.05</v>
      </c>
      <c r="J2766" s="22">
        <v>43</v>
      </c>
      <c r="K2766" s="22"/>
      <c r="L2766" s="22"/>
      <c r="M2766" s="22"/>
      <c r="N2766" s="22"/>
      <c r="O2766" s="22"/>
      <c r="P2766" s="22" t="s">
        <v>4</v>
      </c>
      <c r="Q2766" s="22">
        <v>8</v>
      </c>
      <c r="R2766" s="22" t="s">
        <v>416</v>
      </c>
      <c r="S2766" s="22" t="s">
        <v>8</v>
      </c>
      <c r="T2766" s="22">
        <v>13</v>
      </c>
      <c r="U2766" s="22"/>
      <c r="V2766" s="22"/>
      <c r="W2766" s="22">
        <v>13</v>
      </c>
      <c r="X2766" s="22"/>
      <c r="Y2766" s="22">
        <v>0</v>
      </c>
      <c r="Z2766" s="22">
        <v>0</v>
      </c>
      <c r="AA2766" s="22"/>
      <c r="AB2766" s="22"/>
      <c r="AC2766" s="6">
        <v>1</v>
      </c>
      <c r="AD2766" s="6" t="s">
        <v>127</v>
      </c>
    </row>
    <row r="2767" spans="1:42" x14ac:dyDescent="0.25">
      <c r="A2767" s="24">
        <v>41613</v>
      </c>
      <c r="B2767" s="22">
        <v>1</v>
      </c>
      <c r="C2767" s="22" t="s">
        <v>176</v>
      </c>
      <c r="D2767" s="22" t="s">
        <v>177</v>
      </c>
      <c r="E2767" s="22" t="s">
        <v>2</v>
      </c>
      <c r="F2767" s="22" t="s">
        <v>112</v>
      </c>
      <c r="G2767" s="25" t="s">
        <v>9</v>
      </c>
      <c r="H2767" s="22">
        <v>1</v>
      </c>
      <c r="I2767" s="22">
        <f t="shared" si="65"/>
        <v>0.05</v>
      </c>
      <c r="J2767" s="22">
        <v>43</v>
      </c>
      <c r="K2767" s="22"/>
      <c r="L2767" s="22"/>
      <c r="M2767" s="22"/>
      <c r="N2767" s="22"/>
      <c r="O2767" s="22"/>
      <c r="P2767" s="22" t="s">
        <v>4</v>
      </c>
      <c r="Q2767" s="22">
        <v>9</v>
      </c>
      <c r="R2767" s="22" t="s">
        <v>359</v>
      </c>
      <c r="S2767" s="22" t="s">
        <v>8</v>
      </c>
      <c r="T2767" s="22">
        <v>7</v>
      </c>
      <c r="U2767" s="22"/>
      <c r="V2767" s="22"/>
      <c r="W2767" s="22">
        <v>7</v>
      </c>
      <c r="X2767" s="22"/>
      <c r="Y2767" s="22">
        <v>0</v>
      </c>
      <c r="Z2767" s="22">
        <v>0</v>
      </c>
      <c r="AA2767" s="22"/>
      <c r="AB2767" s="22" t="s">
        <v>118</v>
      </c>
      <c r="AC2767" s="6">
        <v>0</v>
      </c>
      <c r="AE2767" s="6" t="s">
        <v>249</v>
      </c>
    </row>
    <row r="2768" spans="1:42" x14ac:dyDescent="0.25">
      <c r="A2768" s="24">
        <v>41613</v>
      </c>
      <c r="B2768" s="22">
        <v>1</v>
      </c>
      <c r="C2768" s="22" t="s">
        <v>176</v>
      </c>
      <c r="D2768" s="22" t="s">
        <v>177</v>
      </c>
      <c r="E2768" s="22" t="s">
        <v>2</v>
      </c>
      <c r="F2768" s="22" t="s">
        <v>112</v>
      </c>
      <c r="G2768" s="25" t="s">
        <v>9</v>
      </c>
      <c r="H2768" s="22">
        <v>1</v>
      </c>
      <c r="I2768" s="22">
        <f t="shared" si="65"/>
        <v>0.05</v>
      </c>
      <c r="J2768" s="22">
        <v>43</v>
      </c>
      <c r="K2768" s="22"/>
      <c r="L2768" s="22"/>
      <c r="M2768" s="22"/>
      <c r="N2768" s="22"/>
      <c r="O2768" s="22"/>
      <c r="P2768" s="22" t="s">
        <v>4</v>
      </c>
      <c r="Q2768" s="22">
        <v>10</v>
      </c>
      <c r="R2768" s="22" t="s">
        <v>417</v>
      </c>
      <c r="S2768" s="22" t="s">
        <v>5</v>
      </c>
      <c r="T2768" s="22">
        <v>13</v>
      </c>
      <c r="U2768" s="22"/>
      <c r="V2768" s="22"/>
      <c r="W2768" s="22">
        <v>13</v>
      </c>
      <c r="X2768" s="22"/>
      <c r="Y2768" s="22">
        <v>0</v>
      </c>
      <c r="Z2768" s="22">
        <v>0</v>
      </c>
      <c r="AA2768" s="22"/>
      <c r="AB2768" s="22"/>
      <c r="AC2768" s="47">
        <v>1</v>
      </c>
      <c r="AD2768" s="6" t="s">
        <v>127</v>
      </c>
    </row>
    <row r="2769" spans="1:28" x14ac:dyDescent="0.25">
      <c r="A2769" s="24">
        <v>41613</v>
      </c>
      <c r="B2769" s="22">
        <v>1</v>
      </c>
      <c r="C2769" s="22" t="s">
        <v>176</v>
      </c>
      <c r="D2769" s="22" t="s">
        <v>177</v>
      </c>
      <c r="E2769" s="22" t="s">
        <v>2</v>
      </c>
      <c r="F2769" s="22" t="s">
        <v>112</v>
      </c>
      <c r="G2769" s="25" t="s">
        <v>3</v>
      </c>
      <c r="H2769" s="22">
        <v>1</v>
      </c>
      <c r="I2769" s="22">
        <f t="shared" si="65"/>
        <v>0.05</v>
      </c>
      <c r="J2769" s="22">
        <v>43</v>
      </c>
      <c r="K2769" s="22"/>
      <c r="L2769" s="22"/>
      <c r="M2769" s="22"/>
      <c r="N2769" s="22"/>
      <c r="O2769" s="22"/>
      <c r="P2769" s="22"/>
      <c r="Q2769" s="22"/>
      <c r="R2769" s="22"/>
      <c r="S2769" s="22"/>
      <c r="T2769" s="22">
        <v>5</v>
      </c>
      <c r="U2769" s="22"/>
      <c r="V2769" s="22"/>
      <c r="W2769" s="22">
        <v>5</v>
      </c>
      <c r="X2769" s="22"/>
      <c r="Y2769" s="22"/>
      <c r="Z2769" s="22"/>
      <c r="AA2769" s="22"/>
      <c r="AB2769" s="22"/>
    </row>
    <row r="2770" spans="1:28" x14ac:dyDescent="0.25">
      <c r="A2770" s="24">
        <v>41613</v>
      </c>
      <c r="B2770" s="22">
        <v>1</v>
      </c>
      <c r="C2770" s="22" t="s">
        <v>176</v>
      </c>
      <c r="D2770" s="22" t="s">
        <v>177</v>
      </c>
      <c r="E2770" s="22" t="s">
        <v>2</v>
      </c>
      <c r="F2770" s="22" t="s">
        <v>112</v>
      </c>
      <c r="G2770" s="25" t="s">
        <v>3</v>
      </c>
      <c r="H2770" s="22">
        <v>1</v>
      </c>
      <c r="I2770" s="22">
        <f t="shared" si="65"/>
        <v>0.05</v>
      </c>
      <c r="J2770" s="22">
        <v>43</v>
      </c>
      <c r="K2770" s="22"/>
      <c r="L2770" s="22"/>
      <c r="M2770" s="22"/>
      <c r="N2770" s="22"/>
      <c r="O2770" s="22"/>
      <c r="P2770" s="22"/>
      <c r="Q2770" s="22"/>
      <c r="R2770" s="22"/>
      <c r="S2770" s="22"/>
      <c r="T2770" s="22">
        <v>5</v>
      </c>
      <c r="U2770" s="22"/>
      <c r="V2770" s="22"/>
      <c r="W2770" s="22">
        <v>5</v>
      </c>
      <c r="X2770" s="22"/>
      <c r="Y2770" s="22"/>
      <c r="Z2770" s="22"/>
      <c r="AA2770" s="22"/>
      <c r="AB2770" s="22"/>
    </row>
    <row r="2771" spans="1:28" x14ac:dyDescent="0.25">
      <c r="A2771" s="24">
        <v>41613</v>
      </c>
      <c r="B2771" s="22">
        <v>1</v>
      </c>
      <c r="C2771" s="22" t="s">
        <v>176</v>
      </c>
      <c r="D2771" s="22" t="s">
        <v>177</v>
      </c>
      <c r="E2771" s="22" t="s">
        <v>2</v>
      </c>
      <c r="F2771" s="22" t="s">
        <v>112</v>
      </c>
      <c r="G2771" s="25" t="s">
        <v>3</v>
      </c>
      <c r="H2771" s="22">
        <v>1</v>
      </c>
      <c r="I2771" s="22">
        <f t="shared" si="65"/>
        <v>0.05</v>
      </c>
      <c r="J2771" s="22">
        <v>43</v>
      </c>
      <c r="K2771" s="22"/>
      <c r="L2771" s="22"/>
      <c r="M2771" s="22"/>
      <c r="N2771" s="22"/>
      <c r="O2771" s="22"/>
      <c r="P2771" s="22"/>
      <c r="Q2771" s="22"/>
      <c r="R2771" s="22"/>
      <c r="S2771" s="22"/>
      <c r="T2771" s="22">
        <v>5</v>
      </c>
      <c r="U2771" s="22"/>
      <c r="V2771" s="22"/>
      <c r="W2771" s="22">
        <v>5</v>
      </c>
      <c r="X2771" s="22"/>
      <c r="Y2771" s="22"/>
      <c r="Z2771" s="22"/>
      <c r="AA2771" s="22"/>
      <c r="AB2771" s="22"/>
    </row>
    <row r="2772" spans="1:28" x14ac:dyDescent="0.25">
      <c r="A2772" s="24">
        <v>41613</v>
      </c>
      <c r="B2772" s="22">
        <v>1</v>
      </c>
      <c r="C2772" s="22" t="s">
        <v>176</v>
      </c>
      <c r="D2772" s="22" t="s">
        <v>177</v>
      </c>
      <c r="E2772" s="22" t="s">
        <v>2</v>
      </c>
      <c r="F2772" s="22" t="s">
        <v>112</v>
      </c>
      <c r="G2772" s="25" t="s">
        <v>3</v>
      </c>
      <c r="H2772" s="22">
        <v>1</v>
      </c>
      <c r="I2772" s="22">
        <f t="shared" si="65"/>
        <v>0.05</v>
      </c>
      <c r="J2772" s="22">
        <v>43</v>
      </c>
      <c r="K2772" s="22"/>
      <c r="L2772" s="22"/>
      <c r="M2772" s="22"/>
      <c r="N2772" s="22"/>
      <c r="O2772" s="22"/>
      <c r="P2772" s="22"/>
      <c r="Q2772" s="22"/>
      <c r="R2772" s="22"/>
      <c r="S2772" s="22"/>
      <c r="T2772" s="22">
        <v>5</v>
      </c>
      <c r="U2772" s="22"/>
      <c r="V2772" s="22"/>
      <c r="W2772" s="22">
        <v>5</v>
      </c>
      <c r="X2772" s="22"/>
      <c r="Y2772" s="22"/>
      <c r="Z2772" s="22"/>
      <c r="AA2772" s="22"/>
      <c r="AB2772" s="22"/>
    </row>
    <row r="2773" spans="1:28" x14ac:dyDescent="0.25">
      <c r="A2773" s="24">
        <v>41613</v>
      </c>
      <c r="B2773" s="22">
        <v>1</v>
      </c>
      <c r="C2773" s="22" t="s">
        <v>176</v>
      </c>
      <c r="D2773" s="22" t="s">
        <v>177</v>
      </c>
      <c r="E2773" s="22" t="s">
        <v>2</v>
      </c>
      <c r="F2773" s="22" t="s">
        <v>112</v>
      </c>
      <c r="G2773" s="25" t="s">
        <v>3</v>
      </c>
      <c r="H2773" s="22">
        <v>1</v>
      </c>
      <c r="I2773" s="22">
        <f t="shared" si="65"/>
        <v>0.05</v>
      </c>
      <c r="J2773" s="22">
        <v>43</v>
      </c>
      <c r="K2773" s="22"/>
      <c r="L2773" s="22"/>
      <c r="M2773" s="22"/>
      <c r="N2773" s="22"/>
      <c r="O2773" s="22"/>
      <c r="P2773" s="22"/>
      <c r="Q2773" s="22"/>
      <c r="R2773" s="22"/>
      <c r="S2773" s="22"/>
      <c r="T2773" s="22">
        <v>6</v>
      </c>
      <c r="U2773" s="22"/>
      <c r="V2773" s="22"/>
      <c r="W2773" s="22">
        <v>6</v>
      </c>
      <c r="X2773" s="22"/>
      <c r="Y2773" s="22"/>
      <c r="Z2773" s="22"/>
      <c r="AA2773" s="22"/>
      <c r="AB2773" s="22"/>
    </row>
    <row r="2774" spans="1:28" x14ac:dyDescent="0.25">
      <c r="A2774" s="24">
        <v>41613</v>
      </c>
      <c r="B2774" s="22">
        <v>1</v>
      </c>
      <c r="C2774" s="22" t="s">
        <v>176</v>
      </c>
      <c r="D2774" s="22" t="s">
        <v>177</v>
      </c>
      <c r="E2774" s="22" t="s">
        <v>2</v>
      </c>
      <c r="F2774" s="22" t="s">
        <v>112</v>
      </c>
      <c r="G2774" s="25" t="s">
        <v>57</v>
      </c>
      <c r="H2774" s="22">
        <v>1</v>
      </c>
      <c r="I2774" s="22">
        <f t="shared" si="65"/>
        <v>0.05</v>
      </c>
      <c r="J2774" s="22">
        <v>43</v>
      </c>
      <c r="K2774" s="22"/>
      <c r="L2774" s="22"/>
      <c r="M2774" s="22"/>
      <c r="N2774" s="22"/>
      <c r="O2774" s="22"/>
      <c r="P2774" s="22"/>
      <c r="Q2774" s="22"/>
      <c r="R2774" s="22"/>
      <c r="S2774" s="22"/>
      <c r="T2774" s="22">
        <v>5</v>
      </c>
      <c r="U2774" s="22"/>
      <c r="V2774" s="22"/>
      <c r="W2774" s="22">
        <v>5</v>
      </c>
      <c r="X2774" s="22"/>
      <c r="Y2774" s="22"/>
      <c r="Z2774" s="22"/>
      <c r="AA2774" s="22"/>
      <c r="AB2774" s="22"/>
    </row>
    <row r="2775" spans="1:28" x14ac:dyDescent="0.25">
      <c r="A2775" s="24">
        <v>41613</v>
      </c>
      <c r="B2775" s="22">
        <v>1</v>
      </c>
      <c r="C2775" s="22" t="s">
        <v>176</v>
      </c>
      <c r="D2775" s="22" t="s">
        <v>177</v>
      </c>
      <c r="E2775" s="22" t="s">
        <v>2</v>
      </c>
      <c r="F2775" s="22" t="s">
        <v>112</v>
      </c>
      <c r="G2775" s="25" t="s">
        <v>57</v>
      </c>
      <c r="H2775" s="22">
        <v>1</v>
      </c>
      <c r="I2775" s="22">
        <f t="shared" si="65"/>
        <v>0.05</v>
      </c>
      <c r="J2775" s="22">
        <v>43</v>
      </c>
      <c r="K2775" s="22"/>
      <c r="L2775" s="22"/>
      <c r="M2775" s="22"/>
      <c r="N2775" s="22"/>
      <c r="O2775" s="22"/>
      <c r="P2775" s="22"/>
      <c r="Q2775" s="22"/>
      <c r="R2775" s="22"/>
      <c r="S2775" s="22"/>
      <c r="T2775" s="22">
        <v>7</v>
      </c>
      <c r="U2775" s="22"/>
      <c r="V2775" s="22"/>
      <c r="W2775" s="22">
        <v>7</v>
      </c>
      <c r="X2775" s="22"/>
      <c r="Y2775" s="22"/>
      <c r="Z2775" s="22"/>
      <c r="AA2775" s="22"/>
      <c r="AB2775" s="22"/>
    </row>
    <row r="2776" spans="1:28" x14ac:dyDescent="0.25">
      <c r="A2776" s="24">
        <v>41613</v>
      </c>
      <c r="B2776" s="22">
        <v>1</v>
      </c>
      <c r="C2776" s="22" t="s">
        <v>176</v>
      </c>
      <c r="D2776" s="22" t="s">
        <v>177</v>
      </c>
      <c r="E2776" s="22" t="s">
        <v>2</v>
      </c>
      <c r="F2776" s="22" t="s">
        <v>112</v>
      </c>
      <c r="G2776" s="25" t="s">
        <v>11</v>
      </c>
      <c r="H2776" s="22">
        <v>1</v>
      </c>
      <c r="I2776" s="22">
        <f t="shared" si="65"/>
        <v>0.05</v>
      </c>
      <c r="J2776" s="22">
        <v>43</v>
      </c>
      <c r="K2776" s="22"/>
      <c r="L2776" s="22"/>
      <c r="M2776" s="22"/>
      <c r="N2776" s="22"/>
      <c r="O2776" s="22"/>
      <c r="P2776" s="22"/>
      <c r="Q2776" s="22"/>
      <c r="R2776" s="22"/>
      <c r="S2776" s="22"/>
      <c r="T2776" s="22">
        <v>5</v>
      </c>
      <c r="U2776" s="22"/>
      <c r="V2776" s="22"/>
      <c r="W2776" s="22">
        <v>5</v>
      </c>
      <c r="X2776" s="22"/>
      <c r="Y2776" s="22"/>
      <c r="Z2776" s="22"/>
      <c r="AA2776" s="22"/>
      <c r="AB2776" s="22"/>
    </row>
    <row r="2777" spans="1:28" x14ac:dyDescent="0.25">
      <c r="A2777" s="24">
        <v>41613</v>
      </c>
      <c r="B2777" s="22">
        <v>1</v>
      </c>
      <c r="C2777" s="22" t="s">
        <v>176</v>
      </c>
      <c r="D2777" s="22" t="s">
        <v>177</v>
      </c>
      <c r="E2777" s="22" t="s">
        <v>2</v>
      </c>
      <c r="F2777" s="22" t="s">
        <v>112</v>
      </c>
      <c r="G2777" s="25" t="s">
        <v>11</v>
      </c>
      <c r="H2777" s="22">
        <v>1</v>
      </c>
      <c r="I2777" s="22">
        <f t="shared" si="65"/>
        <v>0.05</v>
      </c>
      <c r="J2777" s="22">
        <v>43</v>
      </c>
      <c r="K2777" s="22"/>
      <c r="L2777" s="22"/>
      <c r="M2777" s="22"/>
      <c r="N2777" s="22"/>
      <c r="O2777" s="22"/>
      <c r="P2777" s="22"/>
      <c r="Q2777" s="22"/>
      <c r="R2777" s="22"/>
      <c r="S2777" s="22"/>
      <c r="T2777" s="22">
        <v>5</v>
      </c>
      <c r="U2777" s="22"/>
      <c r="V2777" s="22"/>
      <c r="W2777" s="22">
        <v>5</v>
      </c>
      <c r="X2777" s="22"/>
      <c r="Y2777" s="22"/>
      <c r="Z2777" s="22"/>
      <c r="AA2777" s="22"/>
      <c r="AB2777" s="22"/>
    </row>
    <row r="2778" spans="1:28" x14ac:dyDescent="0.25">
      <c r="A2778" s="24">
        <v>41613</v>
      </c>
      <c r="B2778" s="22">
        <v>1</v>
      </c>
      <c r="C2778" s="22" t="s">
        <v>176</v>
      </c>
      <c r="D2778" s="22" t="s">
        <v>177</v>
      </c>
      <c r="E2778" s="22" t="s">
        <v>2</v>
      </c>
      <c r="F2778" s="22" t="s">
        <v>112</v>
      </c>
      <c r="G2778" s="25" t="s">
        <v>11</v>
      </c>
      <c r="H2778" s="22">
        <v>1</v>
      </c>
      <c r="I2778" s="22">
        <f t="shared" si="65"/>
        <v>0.05</v>
      </c>
      <c r="J2778" s="22">
        <v>43</v>
      </c>
      <c r="K2778" s="22"/>
      <c r="L2778" s="22"/>
      <c r="M2778" s="22"/>
      <c r="N2778" s="22"/>
      <c r="O2778" s="22"/>
      <c r="P2778" s="22"/>
      <c r="Q2778" s="22"/>
      <c r="R2778" s="22"/>
      <c r="S2778" s="22"/>
      <c r="T2778" s="22">
        <v>5</v>
      </c>
      <c r="U2778" s="22"/>
      <c r="V2778" s="22"/>
      <c r="W2778" s="22">
        <v>5</v>
      </c>
      <c r="X2778" s="22"/>
      <c r="Y2778" s="22"/>
      <c r="Z2778" s="22"/>
      <c r="AA2778" s="22"/>
      <c r="AB2778" s="22"/>
    </row>
    <row r="2779" spans="1:28" x14ac:dyDescent="0.25">
      <c r="A2779" s="24">
        <v>41613</v>
      </c>
      <c r="B2779" s="22">
        <v>1</v>
      </c>
      <c r="C2779" s="22" t="s">
        <v>176</v>
      </c>
      <c r="D2779" s="22" t="s">
        <v>177</v>
      </c>
      <c r="E2779" s="22" t="s">
        <v>2</v>
      </c>
      <c r="F2779" s="22" t="s">
        <v>112</v>
      </c>
      <c r="G2779" s="25" t="s">
        <v>16</v>
      </c>
      <c r="H2779" s="22">
        <v>1</v>
      </c>
      <c r="I2779" s="22">
        <f t="shared" si="65"/>
        <v>0.05</v>
      </c>
      <c r="J2779" s="22">
        <v>43</v>
      </c>
      <c r="K2779" s="22"/>
      <c r="L2779" s="22"/>
      <c r="M2779" s="22"/>
      <c r="N2779" s="22"/>
      <c r="O2779" s="22"/>
      <c r="P2779" s="22"/>
      <c r="Q2779" s="22"/>
      <c r="R2779" s="22"/>
      <c r="S2779" s="22"/>
      <c r="T2779" s="22">
        <v>10</v>
      </c>
      <c r="U2779" s="22"/>
      <c r="V2779" s="22"/>
      <c r="W2779" s="22">
        <v>10</v>
      </c>
      <c r="X2779" s="22"/>
      <c r="Y2779" s="22"/>
      <c r="Z2779" s="22"/>
      <c r="AA2779" s="22"/>
      <c r="AB2779" s="22"/>
    </row>
    <row r="2780" spans="1:28" x14ac:dyDescent="0.25">
      <c r="A2780" s="24">
        <v>41613</v>
      </c>
      <c r="B2780" s="22">
        <v>1</v>
      </c>
      <c r="C2780" s="22" t="s">
        <v>176</v>
      </c>
      <c r="D2780" s="22" t="s">
        <v>177</v>
      </c>
      <c r="E2780" s="22" t="s">
        <v>2</v>
      </c>
      <c r="F2780" s="22" t="s">
        <v>112</v>
      </c>
      <c r="G2780" s="25" t="s">
        <v>10</v>
      </c>
      <c r="H2780" s="22">
        <v>1</v>
      </c>
      <c r="I2780" s="22">
        <f t="shared" si="65"/>
        <v>0.05</v>
      </c>
      <c r="J2780" s="22">
        <v>43</v>
      </c>
      <c r="K2780" s="22"/>
      <c r="L2780" s="22"/>
      <c r="M2780" s="22"/>
      <c r="N2780" s="22"/>
      <c r="O2780" s="22"/>
      <c r="P2780" s="22"/>
      <c r="Q2780" s="22"/>
      <c r="R2780" s="22"/>
      <c r="S2780" s="22"/>
      <c r="T2780" s="22">
        <v>5</v>
      </c>
      <c r="U2780" s="22"/>
      <c r="V2780" s="22"/>
      <c r="W2780" s="22">
        <v>5</v>
      </c>
      <c r="X2780" s="22"/>
      <c r="Y2780" s="22"/>
      <c r="Z2780" s="22"/>
      <c r="AA2780" s="22"/>
      <c r="AB2780" s="22"/>
    </row>
    <row r="2781" spans="1:28" x14ac:dyDescent="0.25">
      <c r="A2781" s="24">
        <v>41613</v>
      </c>
      <c r="B2781" s="22">
        <v>1</v>
      </c>
      <c r="C2781" s="22" t="s">
        <v>176</v>
      </c>
      <c r="D2781" s="22" t="s">
        <v>177</v>
      </c>
      <c r="E2781" s="22" t="s">
        <v>2</v>
      </c>
      <c r="F2781" s="22" t="s">
        <v>112</v>
      </c>
      <c r="G2781" s="25" t="s">
        <v>10</v>
      </c>
      <c r="H2781" s="22">
        <v>1</v>
      </c>
      <c r="I2781" s="22">
        <f t="shared" si="65"/>
        <v>0.05</v>
      </c>
      <c r="J2781" s="22">
        <v>43</v>
      </c>
      <c r="K2781" s="22"/>
      <c r="L2781" s="22"/>
      <c r="M2781" s="22"/>
      <c r="N2781" s="22"/>
      <c r="O2781" s="22"/>
      <c r="P2781" s="22"/>
      <c r="Q2781" s="22"/>
      <c r="R2781" s="22"/>
      <c r="S2781" s="22"/>
      <c r="T2781" s="22">
        <v>5</v>
      </c>
      <c r="U2781" s="22"/>
      <c r="V2781" s="22"/>
      <c r="W2781" s="22">
        <v>5</v>
      </c>
      <c r="X2781" s="22"/>
      <c r="Y2781" s="22"/>
      <c r="Z2781" s="22"/>
      <c r="AA2781" s="22"/>
      <c r="AB2781" s="22"/>
    </row>
    <row r="2782" spans="1:28" x14ac:dyDescent="0.25">
      <c r="A2782" s="24">
        <v>41613</v>
      </c>
      <c r="B2782" s="22">
        <v>1</v>
      </c>
      <c r="C2782" s="22" t="s">
        <v>176</v>
      </c>
      <c r="D2782" s="22" t="s">
        <v>177</v>
      </c>
      <c r="E2782" s="22" t="s">
        <v>2</v>
      </c>
      <c r="F2782" s="22" t="s">
        <v>112</v>
      </c>
      <c r="G2782" s="25" t="s">
        <v>10</v>
      </c>
      <c r="H2782" s="22">
        <v>1</v>
      </c>
      <c r="I2782" s="22">
        <f t="shared" si="65"/>
        <v>0.05</v>
      </c>
      <c r="J2782" s="22">
        <v>43</v>
      </c>
      <c r="K2782" s="22"/>
      <c r="L2782" s="22"/>
      <c r="M2782" s="22"/>
      <c r="N2782" s="22"/>
      <c r="O2782" s="22"/>
      <c r="P2782" s="22"/>
      <c r="Q2782" s="22"/>
      <c r="R2782" s="22"/>
      <c r="S2782" s="22"/>
      <c r="T2782" s="22">
        <v>5</v>
      </c>
      <c r="U2782" s="22"/>
      <c r="V2782" s="22"/>
      <c r="W2782" s="22">
        <v>5</v>
      </c>
      <c r="X2782" s="22"/>
      <c r="Y2782" s="22"/>
      <c r="Z2782" s="22"/>
      <c r="AA2782" s="22"/>
      <c r="AB2782" s="22"/>
    </row>
    <row r="2783" spans="1:28" x14ac:dyDescent="0.25">
      <c r="A2783" s="24">
        <v>41613</v>
      </c>
      <c r="B2783" s="22">
        <v>1</v>
      </c>
      <c r="C2783" s="22" t="s">
        <v>176</v>
      </c>
      <c r="D2783" s="22" t="s">
        <v>177</v>
      </c>
      <c r="E2783" s="22" t="s">
        <v>2</v>
      </c>
      <c r="F2783" s="22" t="s">
        <v>112</v>
      </c>
      <c r="G2783" s="25" t="s">
        <v>10</v>
      </c>
      <c r="H2783" s="22">
        <v>1</v>
      </c>
      <c r="I2783" s="22">
        <f t="shared" si="65"/>
        <v>0.05</v>
      </c>
      <c r="J2783" s="22">
        <v>43</v>
      </c>
      <c r="K2783" s="22"/>
      <c r="L2783" s="22"/>
      <c r="M2783" s="22"/>
      <c r="N2783" s="22"/>
      <c r="O2783" s="22"/>
      <c r="P2783" s="22"/>
      <c r="Q2783" s="22"/>
      <c r="R2783" s="22"/>
      <c r="S2783" s="22"/>
      <c r="T2783" s="22">
        <v>8</v>
      </c>
      <c r="U2783" s="22"/>
      <c r="V2783" s="22"/>
      <c r="W2783" s="22">
        <v>8</v>
      </c>
      <c r="X2783" s="22"/>
      <c r="Y2783" s="22"/>
      <c r="Z2783" s="22"/>
      <c r="AA2783" s="22"/>
      <c r="AB2783" s="22"/>
    </row>
    <row r="2784" spans="1:28" x14ac:dyDescent="0.25">
      <c r="A2784" s="24">
        <v>41613</v>
      </c>
      <c r="B2784" s="22">
        <v>1</v>
      </c>
      <c r="C2784" s="22" t="s">
        <v>176</v>
      </c>
      <c r="D2784" s="22" t="s">
        <v>177</v>
      </c>
      <c r="E2784" s="22" t="s">
        <v>2</v>
      </c>
      <c r="F2784" s="22" t="s">
        <v>112</v>
      </c>
      <c r="G2784" s="25" t="s">
        <v>10</v>
      </c>
      <c r="H2784" s="22">
        <v>1</v>
      </c>
      <c r="I2784" s="22">
        <f t="shared" si="65"/>
        <v>0.05</v>
      </c>
      <c r="J2784" s="22">
        <v>43</v>
      </c>
      <c r="K2784" s="22"/>
      <c r="L2784" s="22"/>
      <c r="M2784" s="22"/>
      <c r="N2784" s="22"/>
      <c r="O2784" s="22"/>
      <c r="P2784" s="22"/>
      <c r="Q2784" s="22"/>
      <c r="R2784" s="22"/>
      <c r="S2784" s="22"/>
      <c r="T2784" s="22">
        <v>7</v>
      </c>
      <c r="U2784" s="22"/>
      <c r="V2784" s="22"/>
      <c r="W2784" s="22">
        <v>7</v>
      </c>
      <c r="X2784" s="22"/>
      <c r="Y2784" s="22"/>
      <c r="Z2784" s="22"/>
      <c r="AA2784" s="22"/>
      <c r="AB2784" s="22"/>
    </row>
    <row r="2785" spans="1:42" x14ac:dyDescent="0.25">
      <c r="A2785" s="24">
        <v>41613</v>
      </c>
      <c r="B2785" s="22">
        <v>1</v>
      </c>
      <c r="C2785" s="22" t="s">
        <v>176</v>
      </c>
      <c r="D2785" s="22" t="s">
        <v>177</v>
      </c>
      <c r="E2785" s="22" t="s">
        <v>2</v>
      </c>
      <c r="F2785" s="22" t="s">
        <v>112</v>
      </c>
      <c r="G2785" s="25" t="s">
        <v>10</v>
      </c>
      <c r="H2785" s="22">
        <v>1</v>
      </c>
      <c r="I2785" s="22">
        <f t="shared" si="65"/>
        <v>0.05</v>
      </c>
      <c r="J2785" s="22">
        <v>43</v>
      </c>
      <c r="K2785" s="22"/>
      <c r="L2785" s="22"/>
      <c r="M2785" s="22"/>
      <c r="N2785" s="22"/>
      <c r="O2785" s="22"/>
      <c r="P2785" s="22"/>
      <c r="Q2785" s="22"/>
      <c r="R2785" s="22"/>
      <c r="S2785" s="22"/>
      <c r="T2785" s="22">
        <v>6</v>
      </c>
      <c r="U2785" s="22"/>
      <c r="V2785" s="22"/>
      <c r="W2785" s="22">
        <v>6</v>
      </c>
      <c r="X2785" s="22"/>
      <c r="Y2785" s="22"/>
      <c r="Z2785" s="22"/>
      <c r="AA2785" s="22"/>
      <c r="AB2785" s="22"/>
    </row>
    <row r="2786" spans="1:42" x14ac:dyDescent="0.25">
      <c r="A2786" s="24">
        <v>41613</v>
      </c>
      <c r="B2786" s="22">
        <v>1</v>
      </c>
      <c r="C2786" s="22" t="s">
        <v>176</v>
      </c>
      <c r="D2786" s="22" t="s">
        <v>177</v>
      </c>
      <c r="E2786" s="22" t="s">
        <v>2</v>
      </c>
      <c r="F2786" s="22" t="s">
        <v>112</v>
      </c>
      <c r="G2786" s="25" t="s">
        <v>10</v>
      </c>
      <c r="H2786" s="22">
        <v>1</v>
      </c>
      <c r="I2786" s="22">
        <f t="shared" si="65"/>
        <v>0.05</v>
      </c>
      <c r="J2786" s="22">
        <v>43</v>
      </c>
      <c r="K2786" s="22"/>
      <c r="L2786" s="22"/>
      <c r="M2786" s="22"/>
      <c r="N2786" s="22"/>
      <c r="O2786" s="22"/>
      <c r="P2786" s="22"/>
      <c r="Q2786" s="22"/>
      <c r="R2786" s="22"/>
      <c r="S2786" s="22"/>
      <c r="T2786" s="22">
        <v>10</v>
      </c>
      <c r="U2786" s="22"/>
      <c r="V2786" s="22"/>
      <c r="W2786" s="22">
        <v>10</v>
      </c>
      <c r="X2786" s="22"/>
      <c r="Y2786" s="22"/>
      <c r="Z2786" s="22"/>
      <c r="AA2786" s="22"/>
      <c r="AB2786" s="22"/>
    </row>
    <row r="2787" spans="1:42" x14ac:dyDescent="0.25">
      <c r="A2787" s="24">
        <v>41613</v>
      </c>
      <c r="B2787" s="22">
        <v>1</v>
      </c>
      <c r="C2787" s="22" t="s">
        <v>176</v>
      </c>
      <c r="D2787" s="22" t="s">
        <v>177</v>
      </c>
      <c r="E2787" s="22" t="s">
        <v>2</v>
      </c>
      <c r="F2787" s="22" t="s">
        <v>112</v>
      </c>
      <c r="G2787" s="25" t="s">
        <v>10</v>
      </c>
      <c r="H2787" s="22">
        <v>1</v>
      </c>
      <c r="I2787" s="22">
        <f t="shared" si="65"/>
        <v>0.05</v>
      </c>
      <c r="J2787" s="22">
        <v>43</v>
      </c>
      <c r="K2787" s="22"/>
      <c r="L2787" s="22"/>
      <c r="M2787" s="22"/>
      <c r="N2787" s="22"/>
      <c r="O2787" s="22"/>
      <c r="P2787" s="22"/>
      <c r="Q2787" s="22"/>
      <c r="R2787" s="22"/>
      <c r="S2787" s="22"/>
      <c r="T2787" s="22">
        <v>10</v>
      </c>
      <c r="U2787" s="22"/>
      <c r="V2787" s="22"/>
      <c r="W2787" s="22">
        <v>10</v>
      </c>
      <c r="X2787" s="22"/>
      <c r="Y2787" s="22"/>
      <c r="Z2787" s="22"/>
      <c r="AA2787" s="22"/>
      <c r="AB2787" s="22"/>
    </row>
    <row r="2788" spans="1:42" x14ac:dyDescent="0.25">
      <c r="A2788" s="24">
        <v>41613</v>
      </c>
      <c r="B2788" s="22">
        <v>1</v>
      </c>
      <c r="C2788" s="22" t="s">
        <v>176</v>
      </c>
      <c r="D2788" s="22" t="s">
        <v>177</v>
      </c>
      <c r="E2788" s="22" t="s">
        <v>2</v>
      </c>
      <c r="F2788" s="22" t="s">
        <v>112</v>
      </c>
      <c r="G2788" s="25" t="s">
        <v>76</v>
      </c>
      <c r="H2788" s="22">
        <v>1</v>
      </c>
      <c r="I2788" s="22">
        <f t="shared" si="65"/>
        <v>0.05</v>
      </c>
      <c r="J2788" s="22">
        <v>43</v>
      </c>
      <c r="K2788" s="22"/>
      <c r="L2788" s="22"/>
      <c r="M2788" s="22"/>
      <c r="N2788" s="22"/>
      <c r="O2788" s="22"/>
      <c r="P2788" s="22"/>
      <c r="Q2788" s="22"/>
      <c r="R2788" s="22"/>
      <c r="S2788" s="22"/>
      <c r="T2788" s="22">
        <v>5</v>
      </c>
      <c r="U2788" s="22"/>
      <c r="V2788" s="22"/>
      <c r="W2788" s="22">
        <v>5</v>
      </c>
      <c r="X2788" s="22"/>
      <c r="Y2788" s="22"/>
      <c r="Z2788" s="22"/>
      <c r="AA2788" s="22"/>
      <c r="AB2788" s="22"/>
    </row>
    <row r="2789" spans="1:42" x14ac:dyDescent="0.25">
      <c r="A2789" s="24">
        <v>41613</v>
      </c>
      <c r="B2789" s="134">
        <v>1</v>
      </c>
      <c r="C2789" s="22" t="s">
        <v>176</v>
      </c>
      <c r="D2789" s="134" t="s">
        <v>180</v>
      </c>
      <c r="E2789" s="134" t="s">
        <v>2</v>
      </c>
      <c r="F2789" s="134" t="s">
        <v>112</v>
      </c>
      <c r="G2789" s="139" t="s">
        <v>181</v>
      </c>
      <c r="H2789" s="134">
        <v>1</v>
      </c>
      <c r="I2789" s="22">
        <f t="shared" si="65"/>
        <v>0.05</v>
      </c>
      <c r="J2789" s="22">
        <v>43</v>
      </c>
      <c r="K2789" s="22"/>
      <c r="L2789" s="22"/>
      <c r="M2789" s="22"/>
      <c r="N2789" s="22"/>
      <c r="O2789" s="22"/>
      <c r="P2789" s="22" t="s">
        <v>4</v>
      </c>
      <c r="Q2789" s="134">
        <v>1</v>
      </c>
      <c r="R2789" s="22" t="s">
        <v>394</v>
      </c>
      <c r="S2789" s="22" t="s">
        <v>5</v>
      </c>
      <c r="T2789" s="22">
        <v>20</v>
      </c>
      <c r="U2789" s="22"/>
      <c r="V2789" s="22"/>
      <c r="W2789" s="22">
        <v>20</v>
      </c>
      <c r="X2789" s="22"/>
      <c r="Y2789" s="22">
        <v>0</v>
      </c>
      <c r="Z2789" s="22">
        <v>0</v>
      </c>
      <c r="AA2789" s="22"/>
      <c r="AB2789" s="22" t="s">
        <v>182</v>
      </c>
      <c r="AC2789" s="47">
        <v>1</v>
      </c>
      <c r="AD2789" s="49" t="s">
        <v>38</v>
      </c>
      <c r="AE2789" s="49"/>
      <c r="AF2789" s="49"/>
      <c r="AG2789" s="49"/>
      <c r="AH2789" s="49"/>
      <c r="AI2789" s="49"/>
      <c r="AJ2789" s="49"/>
      <c r="AK2789" s="49"/>
      <c r="AL2789" s="49"/>
      <c r="AM2789" s="49"/>
      <c r="AN2789" s="49"/>
      <c r="AO2789" s="49"/>
      <c r="AP2789" s="49"/>
    </row>
    <row r="2790" spans="1:42" x14ac:dyDescent="0.25">
      <c r="A2790" s="24">
        <v>41613</v>
      </c>
      <c r="B2790" s="22">
        <v>1</v>
      </c>
      <c r="C2790" s="22" t="s">
        <v>176</v>
      </c>
      <c r="D2790" s="22" t="s">
        <v>180</v>
      </c>
      <c r="E2790" s="22" t="s">
        <v>2</v>
      </c>
      <c r="F2790" s="22" t="s">
        <v>112</v>
      </c>
      <c r="G2790" s="25" t="s">
        <v>7</v>
      </c>
      <c r="H2790" s="22">
        <v>1</v>
      </c>
      <c r="I2790" s="22">
        <f t="shared" si="65"/>
        <v>0.05</v>
      </c>
      <c r="J2790" s="22">
        <v>43</v>
      </c>
      <c r="K2790" s="22"/>
      <c r="L2790" s="22"/>
      <c r="M2790" s="22"/>
      <c r="N2790" s="22"/>
      <c r="O2790" s="22"/>
      <c r="P2790" s="22" t="s">
        <v>4</v>
      </c>
      <c r="Q2790" s="22">
        <v>2</v>
      </c>
      <c r="R2790" s="22" t="s">
        <v>370</v>
      </c>
      <c r="S2790" s="22" t="s">
        <v>5</v>
      </c>
      <c r="T2790" s="22">
        <v>42</v>
      </c>
      <c r="U2790" s="22"/>
      <c r="V2790" s="22"/>
      <c r="W2790" s="22">
        <v>42</v>
      </c>
      <c r="X2790" s="22"/>
      <c r="Y2790" s="22">
        <v>0</v>
      </c>
      <c r="Z2790" s="22">
        <v>0</v>
      </c>
      <c r="AA2790" s="22"/>
      <c r="AB2790" s="22"/>
      <c r="AC2790" s="49">
        <v>1</v>
      </c>
      <c r="AD2790" s="6" t="s">
        <v>251</v>
      </c>
    </row>
    <row r="2791" spans="1:42" x14ac:dyDescent="0.25">
      <c r="A2791" s="24">
        <v>41613</v>
      </c>
      <c r="B2791" s="22">
        <v>1</v>
      </c>
      <c r="C2791" s="22" t="s">
        <v>176</v>
      </c>
      <c r="D2791" s="22" t="s">
        <v>180</v>
      </c>
      <c r="E2791" s="22" t="s">
        <v>2</v>
      </c>
      <c r="F2791" s="22" t="s">
        <v>112</v>
      </c>
      <c r="G2791" s="25" t="s">
        <v>10</v>
      </c>
      <c r="H2791" s="22">
        <v>1</v>
      </c>
      <c r="I2791" s="22">
        <f t="shared" si="65"/>
        <v>0.05</v>
      </c>
      <c r="J2791" s="22">
        <v>43</v>
      </c>
      <c r="K2791" s="22"/>
      <c r="L2791" s="22"/>
      <c r="M2791" s="22"/>
      <c r="N2791" s="22"/>
      <c r="O2791" s="22"/>
      <c r="P2791" s="22" t="s">
        <v>4</v>
      </c>
      <c r="Q2791" s="22">
        <v>3</v>
      </c>
      <c r="R2791" s="22" t="s">
        <v>340</v>
      </c>
      <c r="S2791" s="22" t="s">
        <v>5</v>
      </c>
      <c r="T2791" s="22">
        <v>18</v>
      </c>
      <c r="U2791" s="22"/>
      <c r="V2791" s="22"/>
      <c r="W2791" s="22">
        <v>18</v>
      </c>
      <c r="X2791" s="22"/>
      <c r="Y2791" s="22">
        <v>1</v>
      </c>
      <c r="Z2791" s="22">
        <v>1</v>
      </c>
      <c r="AA2791" s="22" t="s">
        <v>130</v>
      </c>
      <c r="AB2791" s="22" t="s">
        <v>197</v>
      </c>
      <c r="AC2791" s="6">
        <v>1</v>
      </c>
      <c r="AD2791" s="6" t="s">
        <v>14</v>
      </c>
    </row>
    <row r="2792" spans="1:42" x14ac:dyDescent="0.25">
      <c r="A2792" s="24">
        <v>41613</v>
      </c>
      <c r="B2792" s="22">
        <v>1</v>
      </c>
      <c r="C2792" s="22" t="s">
        <v>176</v>
      </c>
      <c r="D2792" s="22" t="s">
        <v>180</v>
      </c>
      <c r="E2792" s="22" t="s">
        <v>2</v>
      </c>
      <c r="F2792" s="22" t="s">
        <v>112</v>
      </c>
      <c r="G2792" s="25" t="s">
        <v>11</v>
      </c>
      <c r="H2792" s="22">
        <v>1</v>
      </c>
      <c r="I2792" s="22">
        <f t="shared" si="65"/>
        <v>0.05</v>
      </c>
      <c r="J2792" s="22">
        <v>43</v>
      </c>
      <c r="K2792" s="22"/>
      <c r="L2792" s="22"/>
      <c r="M2792" s="22"/>
      <c r="N2792" s="22"/>
      <c r="O2792" s="22"/>
      <c r="P2792" s="22" t="s">
        <v>4</v>
      </c>
      <c r="Q2792" s="22">
        <v>4</v>
      </c>
      <c r="R2792" s="22" t="s">
        <v>330</v>
      </c>
      <c r="S2792" s="22" t="s">
        <v>8</v>
      </c>
      <c r="T2792" s="22">
        <v>17</v>
      </c>
      <c r="U2792" s="22"/>
      <c r="V2792" s="22"/>
      <c r="W2792" s="22">
        <v>17</v>
      </c>
      <c r="X2792" s="22"/>
      <c r="Y2792" s="22">
        <v>0</v>
      </c>
      <c r="Z2792" s="22">
        <v>0</v>
      </c>
      <c r="AA2792" s="22"/>
      <c r="AB2792" s="22"/>
      <c r="AC2792" s="6">
        <v>0</v>
      </c>
    </row>
    <row r="2793" spans="1:42" x14ac:dyDescent="0.25">
      <c r="A2793" s="24">
        <v>41613</v>
      </c>
      <c r="B2793" s="22">
        <v>1</v>
      </c>
      <c r="C2793" s="22" t="s">
        <v>176</v>
      </c>
      <c r="D2793" s="22" t="s">
        <v>180</v>
      </c>
      <c r="E2793" s="22" t="s">
        <v>2</v>
      </c>
      <c r="F2793" s="22" t="s">
        <v>112</v>
      </c>
      <c r="G2793" s="25" t="s">
        <v>10</v>
      </c>
      <c r="H2793" s="22">
        <v>1</v>
      </c>
      <c r="I2793" s="22">
        <f t="shared" si="65"/>
        <v>0.05</v>
      </c>
      <c r="J2793" s="22">
        <v>43</v>
      </c>
      <c r="K2793" s="22"/>
      <c r="L2793" s="22"/>
      <c r="M2793" s="22"/>
      <c r="N2793" s="22"/>
      <c r="O2793" s="22"/>
      <c r="P2793" s="22" t="s">
        <v>4</v>
      </c>
      <c r="Q2793" s="22">
        <v>5</v>
      </c>
      <c r="R2793" s="22" t="s">
        <v>358</v>
      </c>
      <c r="S2793" s="22" t="s">
        <v>8</v>
      </c>
      <c r="T2793" s="22">
        <v>12</v>
      </c>
      <c r="U2793" s="22"/>
      <c r="V2793" s="22"/>
      <c r="W2793" s="22">
        <v>12</v>
      </c>
      <c r="X2793" s="22"/>
      <c r="Y2793" s="22">
        <v>0</v>
      </c>
      <c r="Z2793" s="22">
        <v>0</v>
      </c>
      <c r="AA2793" s="22"/>
      <c r="AB2793" s="22" t="s">
        <v>183</v>
      </c>
      <c r="AC2793" s="6">
        <v>1</v>
      </c>
      <c r="AD2793" s="6" t="s">
        <v>14</v>
      </c>
    </row>
    <row r="2794" spans="1:42" x14ac:dyDescent="0.25">
      <c r="A2794" s="24">
        <v>41613</v>
      </c>
      <c r="B2794" s="22">
        <v>1</v>
      </c>
      <c r="C2794" s="22" t="s">
        <v>176</v>
      </c>
      <c r="D2794" s="22" t="s">
        <v>180</v>
      </c>
      <c r="E2794" s="22" t="s">
        <v>2</v>
      </c>
      <c r="F2794" s="22" t="s">
        <v>112</v>
      </c>
      <c r="G2794" s="25" t="s">
        <v>11</v>
      </c>
      <c r="H2794" s="22">
        <v>1</v>
      </c>
      <c r="I2794" s="22">
        <f t="shared" si="65"/>
        <v>0.05</v>
      </c>
      <c r="J2794" s="22">
        <v>43</v>
      </c>
      <c r="K2794" s="22"/>
      <c r="L2794" s="22"/>
      <c r="M2794" s="22"/>
      <c r="N2794" s="22"/>
      <c r="O2794" s="22"/>
      <c r="P2794" s="22" t="s">
        <v>4</v>
      </c>
      <c r="Q2794" s="22">
        <v>6</v>
      </c>
      <c r="R2794" s="22" t="s">
        <v>393</v>
      </c>
      <c r="S2794" s="22" t="s">
        <v>8</v>
      </c>
      <c r="T2794" s="22">
        <v>7</v>
      </c>
      <c r="U2794" s="22"/>
      <c r="V2794" s="22"/>
      <c r="W2794" s="22">
        <v>7</v>
      </c>
      <c r="X2794" s="22"/>
      <c r="Y2794" s="22">
        <v>0</v>
      </c>
      <c r="Z2794" s="22">
        <v>0</v>
      </c>
      <c r="AA2794" s="22"/>
      <c r="AB2794" s="22" t="s">
        <v>183</v>
      </c>
      <c r="AC2794" s="6">
        <v>0</v>
      </c>
    </row>
    <row r="2795" spans="1:42" x14ac:dyDescent="0.25">
      <c r="A2795" s="24">
        <v>41613</v>
      </c>
      <c r="B2795" s="22">
        <v>1</v>
      </c>
      <c r="C2795" s="22" t="s">
        <v>176</v>
      </c>
      <c r="D2795" s="22" t="s">
        <v>180</v>
      </c>
      <c r="E2795" s="22" t="s">
        <v>2</v>
      </c>
      <c r="F2795" s="22" t="s">
        <v>112</v>
      </c>
      <c r="G2795" s="25" t="s">
        <v>17</v>
      </c>
      <c r="H2795" s="22">
        <v>1</v>
      </c>
      <c r="I2795" s="22">
        <f t="shared" si="65"/>
        <v>0.05</v>
      </c>
      <c r="J2795" s="22">
        <v>43</v>
      </c>
      <c r="K2795" s="22"/>
      <c r="L2795" s="22"/>
      <c r="M2795" s="22"/>
      <c r="N2795" s="22"/>
      <c r="O2795" s="22"/>
      <c r="P2795" s="22" t="s">
        <v>4</v>
      </c>
      <c r="Q2795" s="22">
        <v>7</v>
      </c>
      <c r="R2795" s="22" t="s">
        <v>393</v>
      </c>
      <c r="S2795" s="22" t="s">
        <v>5</v>
      </c>
      <c r="T2795" s="22">
        <v>9</v>
      </c>
      <c r="U2795" s="22"/>
      <c r="V2795" s="22"/>
      <c r="W2795" s="22">
        <v>9</v>
      </c>
      <c r="X2795" s="22"/>
      <c r="Y2795" s="22">
        <v>0</v>
      </c>
      <c r="Z2795" s="22">
        <v>0</v>
      </c>
      <c r="AA2795" s="22"/>
      <c r="AB2795" s="22"/>
      <c r="AC2795" s="47">
        <v>1</v>
      </c>
      <c r="AD2795" s="6" t="s">
        <v>278</v>
      </c>
    </row>
    <row r="2796" spans="1:42" x14ac:dyDescent="0.25">
      <c r="A2796" s="24">
        <v>41613</v>
      </c>
      <c r="B2796" s="5">
        <v>1</v>
      </c>
      <c r="C2796" s="22" t="s">
        <v>176</v>
      </c>
      <c r="D2796" s="5" t="s">
        <v>180</v>
      </c>
      <c r="E2796" s="22" t="s">
        <v>2</v>
      </c>
      <c r="F2796" s="22" t="s">
        <v>112</v>
      </c>
      <c r="G2796" s="13" t="s">
        <v>9</v>
      </c>
      <c r="H2796" s="5">
        <v>1</v>
      </c>
      <c r="I2796" s="22">
        <f t="shared" si="65"/>
        <v>0.05</v>
      </c>
      <c r="P2796" s="5" t="s">
        <v>4</v>
      </c>
      <c r="Q2796" s="5">
        <v>8</v>
      </c>
      <c r="AB2796" s="5" t="s">
        <v>173</v>
      </c>
      <c r="AC2796" s="47">
        <v>1</v>
      </c>
      <c r="AD2796" s="6" t="s">
        <v>284</v>
      </c>
      <c r="AE2796" s="6" t="s">
        <v>491</v>
      </c>
    </row>
    <row r="2797" spans="1:42" x14ac:dyDescent="0.25">
      <c r="A2797" s="24">
        <v>41613</v>
      </c>
      <c r="B2797" s="22">
        <v>1</v>
      </c>
      <c r="C2797" s="22" t="s">
        <v>176</v>
      </c>
      <c r="D2797" s="22" t="s">
        <v>180</v>
      </c>
      <c r="E2797" s="22" t="s">
        <v>2</v>
      </c>
      <c r="F2797" s="22" t="s">
        <v>112</v>
      </c>
      <c r="G2797" s="25" t="s">
        <v>7</v>
      </c>
      <c r="H2797" s="22">
        <v>1</v>
      </c>
      <c r="I2797" s="22">
        <f t="shared" si="65"/>
        <v>0.05</v>
      </c>
      <c r="J2797" s="22">
        <v>43</v>
      </c>
      <c r="K2797" s="22"/>
      <c r="L2797" s="22"/>
      <c r="M2797" s="22"/>
      <c r="N2797" s="22"/>
      <c r="O2797" s="22"/>
      <c r="P2797" s="22"/>
      <c r="Q2797" s="22"/>
      <c r="R2797" s="22"/>
      <c r="S2797" s="22"/>
      <c r="T2797" s="22">
        <v>6</v>
      </c>
      <c r="U2797" s="22"/>
      <c r="V2797" s="22"/>
      <c r="W2797" s="22">
        <v>6</v>
      </c>
      <c r="X2797" s="22"/>
      <c r="Y2797" s="22"/>
      <c r="Z2797" s="22"/>
      <c r="AA2797" s="22"/>
      <c r="AB2797" s="22"/>
    </row>
    <row r="2798" spans="1:42" x14ac:dyDescent="0.25">
      <c r="A2798" s="24">
        <v>41613</v>
      </c>
      <c r="B2798" s="22">
        <v>1</v>
      </c>
      <c r="C2798" s="22" t="s">
        <v>176</v>
      </c>
      <c r="D2798" s="22" t="s">
        <v>180</v>
      </c>
      <c r="E2798" s="22" t="s">
        <v>2</v>
      </c>
      <c r="F2798" s="22" t="s">
        <v>112</v>
      </c>
      <c r="G2798" s="25" t="s">
        <v>7</v>
      </c>
      <c r="H2798" s="22">
        <v>1</v>
      </c>
      <c r="I2798" s="22">
        <f t="shared" si="65"/>
        <v>0.05</v>
      </c>
      <c r="J2798" s="22">
        <v>43</v>
      </c>
      <c r="K2798" s="22"/>
      <c r="L2798" s="22"/>
      <c r="M2798" s="22"/>
      <c r="N2798" s="22"/>
      <c r="O2798" s="22"/>
      <c r="P2798" s="22"/>
      <c r="Q2798" s="22"/>
      <c r="R2798" s="22"/>
      <c r="S2798" s="22"/>
      <c r="T2798" s="22">
        <v>6</v>
      </c>
      <c r="U2798" s="22"/>
      <c r="V2798" s="22"/>
      <c r="W2798" s="22">
        <v>6</v>
      </c>
      <c r="X2798" s="22"/>
      <c r="Y2798" s="22"/>
      <c r="Z2798" s="22"/>
      <c r="AA2798" s="22"/>
      <c r="AB2798" s="22"/>
    </row>
    <row r="2799" spans="1:42" x14ac:dyDescent="0.25">
      <c r="A2799" s="24">
        <v>41613</v>
      </c>
      <c r="B2799" s="22">
        <v>1</v>
      </c>
      <c r="C2799" s="22" t="s">
        <v>176</v>
      </c>
      <c r="D2799" s="22" t="s">
        <v>180</v>
      </c>
      <c r="E2799" s="22" t="s">
        <v>2</v>
      </c>
      <c r="F2799" s="22" t="s">
        <v>112</v>
      </c>
      <c r="G2799" s="25" t="s">
        <v>3</v>
      </c>
      <c r="H2799" s="22">
        <v>1</v>
      </c>
      <c r="I2799" s="22">
        <f t="shared" si="65"/>
        <v>0.05</v>
      </c>
      <c r="J2799" s="22">
        <v>43</v>
      </c>
      <c r="K2799" s="22"/>
      <c r="L2799" s="22"/>
      <c r="M2799" s="22"/>
      <c r="N2799" s="22"/>
      <c r="O2799" s="22"/>
      <c r="P2799" s="22"/>
      <c r="Q2799" s="22"/>
      <c r="R2799" s="22"/>
      <c r="S2799" s="22"/>
      <c r="T2799" s="22">
        <v>5</v>
      </c>
      <c r="U2799" s="22"/>
      <c r="V2799" s="22"/>
      <c r="W2799" s="22">
        <v>5</v>
      </c>
      <c r="X2799" s="22"/>
      <c r="Y2799" s="22"/>
      <c r="Z2799" s="22"/>
      <c r="AA2799" s="22"/>
      <c r="AB2799" s="22"/>
    </row>
    <row r="2800" spans="1:42" x14ac:dyDescent="0.25">
      <c r="A2800" s="24">
        <v>41613</v>
      </c>
      <c r="B2800" s="22">
        <v>1</v>
      </c>
      <c r="C2800" s="22" t="s">
        <v>176</v>
      </c>
      <c r="D2800" s="22" t="s">
        <v>180</v>
      </c>
      <c r="E2800" s="22" t="s">
        <v>2</v>
      </c>
      <c r="F2800" s="22" t="s">
        <v>112</v>
      </c>
      <c r="G2800" s="25" t="s">
        <v>3</v>
      </c>
      <c r="H2800" s="22">
        <v>1</v>
      </c>
      <c r="I2800" s="22">
        <f t="shared" si="65"/>
        <v>0.05</v>
      </c>
      <c r="J2800" s="22">
        <v>43</v>
      </c>
      <c r="K2800" s="22"/>
      <c r="L2800" s="22"/>
      <c r="M2800" s="22"/>
      <c r="N2800" s="22"/>
      <c r="O2800" s="22"/>
      <c r="P2800" s="22"/>
      <c r="Q2800" s="22"/>
      <c r="R2800" s="22"/>
      <c r="S2800" s="22"/>
      <c r="T2800" s="22">
        <v>5</v>
      </c>
      <c r="U2800" s="22"/>
      <c r="V2800" s="22"/>
      <c r="W2800" s="22">
        <v>5</v>
      </c>
      <c r="X2800" s="22"/>
      <c r="Y2800" s="22"/>
      <c r="Z2800" s="22"/>
      <c r="AA2800" s="22"/>
      <c r="AB2800" s="22"/>
    </row>
    <row r="2801" spans="1:28" x14ac:dyDescent="0.25">
      <c r="A2801" s="24">
        <v>41613</v>
      </c>
      <c r="B2801" s="22">
        <v>1</v>
      </c>
      <c r="C2801" s="22" t="s">
        <v>176</v>
      </c>
      <c r="D2801" s="22" t="s">
        <v>180</v>
      </c>
      <c r="E2801" s="22" t="s">
        <v>2</v>
      </c>
      <c r="F2801" s="22" t="s">
        <v>112</v>
      </c>
      <c r="G2801" s="25" t="s">
        <v>3</v>
      </c>
      <c r="H2801" s="22">
        <v>1</v>
      </c>
      <c r="I2801" s="22">
        <f t="shared" si="65"/>
        <v>0.05</v>
      </c>
      <c r="J2801" s="22">
        <v>43</v>
      </c>
      <c r="K2801" s="22"/>
      <c r="L2801" s="22"/>
      <c r="M2801" s="22"/>
      <c r="N2801" s="22"/>
      <c r="O2801" s="22"/>
      <c r="P2801" s="22"/>
      <c r="Q2801" s="22"/>
      <c r="R2801" s="22"/>
      <c r="S2801" s="22"/>
      <c r="T2801" s="22">
        <v>5</v>
      </c>
      <c r="U2801" s="22"/>
      <c r="V2801" s="22"/>
      <c r="W2801" s="22">
        <v>5</v>
      </c>
      <c r="X2801" s="22"/>
      <c r="Y2801" s="22"/>
      <c r="Z2801" s="22"/>
      <c r="AA2801" s="22"/>
      <c r="AB2801" s="22"/>
    </row>
    <row r="2802" spans="1:28" x14ac:dyDescent="0.25">
      <c r="A2802" s="24">
        <v>41613</v>
      </c>
      <c r="B2802" s="22">
        <v>1</v>
      </c>
      <c r="C2802" s="22" t="s">
        <v>176</v>
      </c>
      <c r="D2802" s="22" t="s">
        <v>180</v>
      </c>
      <c r="E2802" s="22" t="s">
        <v>2</v>
      </c>
      <c r="F2802" s="22" t="s">
        <v>112</v>
      </c>
      <c r="G2802" s="25" t="s">
        <v>3</v>
      </c>
      <c r="H2802" s="22">
        <v>1</v>
      </c>
      <c r="I2802" s="22">
        <f t="shared" si="65"/>
        <v>0.05</v>
      </c>
      <c r="J2802" s="22">
        <v>43</v>
      </c>
      <c r="K2802" s="22"/>
      <c r="L2802" s="22"/>
      <c r="M2802" s="22"/>
      <c r="N2802" s="22"/>
      <c r="O2802" s="22"/>
      <c r="P2802" s="22"/>
      <c r="Q2802" s="22"/>
      <c r="R2802" s="22"/>
      <c r="S2802" s="22"/>
      <c r="T2802" s="22">
        <v>5</v>
      </c>
      <c r="U2802" s="22"/>
      <c r="V2802" s="22"/>
      <c r="W2802" s="22">
        <v>5</v>
      </c>
      <c r="X2802" s="22"/>
      <c r="Y2802" s="22"/>
      <c r="Z2802" s="22"/>
      <c r="AA2802" s="22"/>
      <c r="AB2802" s="22"/>
    </row>
    <row r="2803" spans="1:28" x14ac:dyDescent="0.25">
      <c r="A2803" s="24">
        <v>41613</v>
      </c>
      <c r="B2803" s="22">
        <v>1</v>
      </c>
      <c r="C2803" s="22" t="s">
        <v>176</v>
      </c>
      <c r="D2803" s="22" t="s">
        <v>180</v>
      </c>
      <c r="E2803" s="22" t="s">
        <v>2</v>
      </c>
      <c r="F2803" s="22" t="s">
        <v>112</v>
      </c>
      <c r="G2803" s="25" t="s">
        <v>3</v>
      </c>
      <c r="H2803" s="22">
        <v>1</v>
      </c>
      <c r="I2803" s="22">
        <f t="shared" si="65"/>
        <v>0.05</v>
      </c>
      <c r="J2803" s="22">
        <v>43</v>
      </c>
      <c r="K2803" s="22"/>
      <c r="L2803" s="22"/>
      <c r="M2803" s="22"/>
      <c r="N2803" s="22"/>
      <c r="O2803" s="22"/>
      <c r="P2803" s="22"/>
      <c r="Q2803" s="22"/>
      <c r="R2803" s="22"/>
      <c r="S2803" s="22"/>
      <c r="T2803" s="22">
        <v>5</v>
      </c>
      <c r="U2803" s="22"/>
      <c r="V2803" s="22"/>
      <c r="W2803" s="22">
        <v>5</v>
      </c>
      <c r="X2803" s="22"/>
      <c r="Y2803" s="22"/>
      <c r="Z2803" s="22"/>
      <c r="AA2803" s="22"/>
      <c r="AB2803" s="22"/>
    </row>
    <row r="2804" spans="1:28" x14ac:dyDescent="0.25">
      <c r="A2804" s="24">
        <v>41613</v>
      </c>
      <c r="B2804" s="22">
        <v>1</v>
      </c>
      <c r="C2804" s="22" t="s">
        <v>176</v>
      </c>
      <c r="D2804" s="22" t="s">
        <v>180</v>
      </c>
      <c r="E2804" s="22" t="s">
        <v>2</v>
      </c>
      <c r="F2804" s="22" t="s">
        <v>112</v>
      </c>
      <c r="G2804" s="25" t="s">
        <v>3</v>
      </c>
      <c r="H2804" s="22">
        <v>1</v>
      </c>
      <c r="I2804" s="22">
        <f t="shared" si="65"/>
        <v>0.05</v>
      </c>
      <c r="J2804" s="22">
        <v>43</v>
      </c>
      <c r="K2804" s="22"/>
      <c r="L2804" s="22"/>
      <c r="M2804" s="22"/>
      <c r="N2804" s="22"/>
      <c r="O2804" s="22"/>
      <c r="P2804" s="22"/>
      <c r="Q2804" s="22"/>
      <c r="R2804" s="22"/>
      <c r="S2804" s="22"/>
      <c r="T2804" s="22">
        <v>7</v>
      </c>
      <c r="U2804" s="22"/>
      <c r="V2804" s="22"/>
      <c r="W2804" s="22">
        <v>7</v>
      </c>
      <c r="X2804" s="22"/>
      <c r="Y2804" s="22"/>
      <c r="Z2804" s="22"/>
      <c r="AA2804" s="22"/>
      <c r="AB2804" s="22"/>
    </row>
    <row r="2805" spans="1:28" x14ac:dyDescent="0.25">
      <c r="A2805" s="24">
        <v>41613</v>
      </c>
      <c r="B2805" s="22">
        <v>1</v>
      </c>
      <c r="C2805" s="22" t="s">
        <v>176</v>
      </c>
      <c r="D2805" s="22" t="s">
        <v>180</v>
      </c>
      <c r="E2805" s="22" t="s">
        <v>2</v>
      </c>
      <c r="F2805" s="22" t="s">
        <v>112</v>
      </c>
      <c r="G2805" s="25" t="s">
        <v>3</v>
      </c>
      <c r="H2805" s="22">
        <v>1</v>
      </c>
      <c r="I2805" s="22">
        <f t="shared" si="65"/>
        <v>0.05</v>
      </c>
      <c r="J2805" s="22">
        <v>43</v>
      </c>
      <c r="K2805" s="22"/>
      <c r="L2805" s="22"/>
      <c r="M2805" s="22"/>
      <c r="N2805" s="22"/>
      <c r="O2805" s="22"/>
      <c r="P2805" s="22"/>
      <c r="Q2805" s="22"/>
      <c r="R2805" s="22"/>
      <c r="S2805" s="22"/>
      <c r="T2805" s="22">
        <v>7</v>
      </c>
      <c r="U2805" s="22"/>
      <c r="V2805" s="22"/>
      <c r="W2805" s="22">
        <v>7</v>
      </c>
      <c r="X2805" s="22"/>
      <c r="Y2805" s="22"/>
      <c r="Z2805" s="22"/>
      <c r="AA2805" s="22"/>
      <c r="AB2805" s="22"/>
    </row>
    <row r="2806" spans="1:28" x14ac:dyDescent="0.25">
      <c r="A2806" s="24">
        <v>41613</v>
      </c>
      <c r="B2806" s="22">
        <v>1</v>
      </c>
      <c r="C2806" s="22" t="s">
        <v>176</v>
      </c>
      <c r="D2806" s="22" t="s">
        <v>180</v>
      </c>
      <c r="E2806" s="22" t="s">
        <v>2</v>
      </c>
      <c r="F2806" s="22" t="s">
        <v>112</v>
      </c>
      <c r="G2806" s="25" t="s">
        <v>9</v>
      </c>
      <c r="H2806" s="22">
        <v>1</v>
      </c>
      <c r="I2806" s="22">
        <f t="shared" si="65"/>
        <v>0.05</v>
      </c>
      <c r="J2806" s="22">
        <v>43</v>
      </c>
      <c r="K2806" s="22"/>
      <c r="L2806" s="22"/>
      <c r="M2806" s="22"/>
      <c r="N2806" s="22"/>
      <c r="O2806" s="22"/>
      <c r="P2806" s="22"/>
      <c r="Q2806" s="22"/>
      <c r="R2806" s="22"/>
      <c r="S2806" s="22"/>
      <c r="T2806" s="22">
        <v>5</v>
      </c>
      <c r="U2806" s="22"/>
      <c r="V2806" s="22"/>
      <c r="W2806" s="22">
        <v>5</v>
      </c>
      <c r="X2806" s="22"/>
      <c r="Y2806" s="22"/>
      <c r="Z2806" s="22"/>
      <c r="AA2806" s="22"/>
      <c r="AB2806" s="22"/>
    </row>
    <row r="2807" spans="1:28" x14ac:dyDescent="0.25">
      <c r="A2807" s="24">
        <v>41613</v>
      </c>
      <c r="B2807" s="22">
        <v>1</v>
      </c>
      <c r="C2807" s="22" t="s">
        <v>176</v>
      </c>
      <c r="D2807" s="22" t="s">
        <v>180</v>
      </c>
      <c r="E2807" s="22" t="s">
        <v>2</v>
      </c>
      <c r="F2807" s="22" t="s">
        <v>112</v>
      </c>
      <c r="G2807" s="25" t="s">
        <v>9</v>
      </c>
      <c r="H2807" s="22">
        <v>1</v>
      </c>
      <c r="I2807" s="22">
        <f t="shared" si="65"/>
        <v>0.05</v>
      </c>
      <c r="J2807" s="22">
        <v>43</v>
      </c>
      <c r="K2807" s="22"/>
      <c r="L2807" s="22"/>
      <c r="M2807" s="22"/>
      <c r="N2807" s="22"/>
      <c r="O2807" s="22"/>
      <c r="P2807" s="22"/>
      <c r="Q2807" s="22"/>
      <c r="R2807" s="22"/>
      <c r="S2807" s="22"/>
      <c r="T2807" s="22">
        <v>5</v>
      </c>
      <c r="U2807" s="22"/>
      <c r="V2807" s="22"/>
      <c r="W2807" s="22">
        <v>5</v>
      </c>
      <c r="X2807" s="22"/>
      <c r="Y2807" s="22"/>
      <c r="Z2807" s="22"/>
      <c r="AA2807" s="22"/>
      <c r="AB2807" s="22"/>
    </row>
    <row r="2808" spans="1:28" x14ac:dyDescent="0.25">
      <c r="A2808" s="24">
        <v>41613</v>
      </c>
      <c r="B2808" s="22">
        <v>1</v>
      </c>
      <c r="C2808" s="22" t="s">
        <v>176</v>
      </c>
      <c r="D2808" s="22" t="s">
        <v>180</v>
      </c>
      <c r="E2808" s="22" t="s">
        <v>2</v>
      </c>
      <c r="F2808" s="22" t="s">
        <v>112</v>
      </c>
      <c r="G2808" s="25" t="s">
        <v>57</v>
      </c>
      <c r="H2808" s="22">
        <v>1</v>
      </c>
      <c r="I2808" s="22">
        <f t="shared" si="65"/>
        <v>0.05</v>
      </c>
      <c r="J2808" s="22">
        <v>43</v>
      </c>
      <c r="K2808" s="22"/>
      <c r="L2808" s="22"/>
      <c r="M2808" s="22"/>
      <c r="N2808" s="22"/>
      <c r="O2808" s="22"/>
      <c r="P2808" s="22"/>
      <c r="Q2808" s="22"/>
      <c r="R2808" s="22"/>
      <c r="S2808" s="22"/>
      <c r="T2808" s="22">
        <v>6</v>
      </c>
      <c r="U2808" s="22"/>
      <c r="V2808" s="22"/>
      <c r="W2808" s="22">
        <v>6</v>
      </c>
      <c r="X2808" s="22"/>
      <c r="Y2808" s="22"/>
      <c r="Z2808" s="22"/>
      <c r="AA2808" s="22"/>
      <c r="AB2808" s="22"/>
    </row>
    <row r="2809" spans="1:28" x14ac:dyDescent="0.25">
      <c r="A2809" s="24">
        <v>41613</v>
      </c>
      <c r="B2809" s="22">
        <v>1</v>
      </c>
      <c r="C2809" s="22" t="s">
        <v>176</v>
      </c>
      <c r="D2809" s="22" t="s">
        <v>180</v>
      </c>
      <c r="E2809" s="22" t="s">
        <v>2</v>
      </c>
      <c r="F2809" s="22" t="s">
        <v>112</v>
      </c>
      <c r="G2809" s="25" t="s">
        <v>11</v>
      </c>
      <c r="H2809" s="22">
        <v>1</v>
      </c>
      <c r="I2809" s="22">
        <f t="shared" si="65"/>
        <v>0.05</v>
      </c>
      <c r="J2809" s="22">
        <v>43</v>
      </c>
      <c r="K2809" s="22"/>
      <c r="L2809" s="22"/>
      <c r="M2809" s="22"/>
      <c r="N2809" s="22"/>
      <c r="O2809" s="22"/>
      <c r="P2809" s="22"/>
      <c r="Q2809" s="22"/>
      <c r="R2809" s="22"/>
      <c r="S2809" s="22"/>
      <c r="T2809" s="22">
        <v>5</v>
      </c>
      <c r="U2809" s="22"/>
      <c r="V2809" s="22"/>
      <c r="W2809" s="22">
        <v>5</v>
      </c>
      <c r="X2809" s="22"/>
      <c r="Y2809" s="22"/>
      <c r="Z2809" s="22"/>
      <c r="AA2809" s="22"/>
      <c r="AB2809" s="22"/>
    </row>
    <row r="2810" spans="1:28" x14ac:dyDescent="0.25">
      <c r="A2810" s="24">
        <v>41613</v>
      </c>
      <c r="B2810" s="22">
        <v>1</v>
      </c>
      <c r="C2810" s="22" t="s">
        <v>176</v>
      </c>
      <c r="D2810" s="22" t="s">
        <v>180</v>
      </c>
      <c r="E2810" s="22" t="s">
        <v>2</v>
      </c>
      <c r="F2810" s="22" t="s">
        <v>112</v>
      </c>
      <c r="G2810" s="25" t="s">
        <v>119</v>
      </c>
      <c r="H2810" s="22">
        <v>1</v>
      </c>
      <c r="I2810" s="22">
        <f t="shared" si="65"/>
        <v>0.05</v>
      </c>
      <c r="J2810" s="22">
        <v>43</v>
      </c>
      <c r="K2810" s="22"/>
      <c r="L2810" s="22"/>
      <c r="M2810" s="22"/>
      <c r="N2810" s="22"/>
      <c r="O2810" s="22"/>
      <c r="P2810" s="22"/>
      <c r="Q2810" s="22"/>
      <c r="R2810" s="22"/>
      <c r="S2810" s="22"/>
      <c r="T2810" s="22">
        <v>5</v>
      </c>
      <c r="U2810" s="22"/>
      <c r="V2810" s="22"/>
      <c r="W2810" s="22">
        <v>5</v>
      </c>
      <c r="X2810" s="22"/>
      <c r="Y2810" s="22"/>
      <c r="Z2810" s="22"/>
      <c r="AA2810" s="22"/>
      <c r="AB2810" s="22"/>
    </row>
    <row r="2811" spans="1:28" x14ac:dyDescent="0.25">
      <c r="A2811" s="24">
        <v>41613</v>
      </c>
      <c r="B2811" s="22">
        <v>1</v>
      </c>
      <c r="C2811" s="22" t="s">
        <v>176</v>
      </c>
      <c r="D2811" s="22" t="s">
        <v>180</v>
      </c>
      <c r="E2811" s="22" t="s">
        <v>2</v>
      </c>
      <c r="F2811" s="22" t="s">
        <v>112</v>
      </c>
      <c r="G2811" s="25" t="s">
        <v>16</v>
      </c>
      <c r="H2811" s="22">
        <v>1</v>
      </c>
      <c r="I2811" s="22">
        <f t="shared" si="65"/>
        <v>0.05</v>
      </c>
      <c r="J2811" s="22">
        <v>43</v>
      </c>
      <c r="K2811" s="22"/>
      <c r="L2811" s="22"/>
      <c r="M2811" s="22"/>
      <c r="N2811" s="22"/>
      <c r="O2811" s="22"/>
      <c r="P2811" s="22"/>
      <c r="Q2811" s="22"/>
      <c r="R2811" s="22"/>
      <c r="S2811" s="22"/>
      <c r="T2811" s="22">
        <v>8</v>
      </c>
      <c r="U2811" s="22"/>
      <c r="V2811" s="22"/>
      <c r="W2811" s="22">
        <v>8</v>
      </c>
      <c r="X2811" s="22"/>
      <c r="Y2811" s="22"/>
      <c r="Z2811" s="22"/>
      <c r="AA2811" s="22"/>
      <c r="AB2811" s="22"/>
    </row>
    <row r="2812" spans="1:28" x14ac:dyDescent="0.25">
      <c r="A2812" s="24">
        <v>41613</v>
      </c>
      <c r="B2812" s="22">
        <v>1</v>
      </c>
      <c r="C2812" s="22" t="s">
        <v>176</v>
      </c>
      <c r="D2812" s="22" t="s">
        <v>180</v>
      </c>
      <c r="E2812" s="22" t="s">
        <v>2</v>
      </c>
      <c r="F2812" s="22" t="s">
        <v>112</v>
      </c>
      <c r="G2812" s="25" t="s">
        <v>16</v>
      </c>
      <c r="H2812" s="22">
        <v>1</v>
      </c>
      <c r="I2812" s="22">
        <f t="shared" si="65"/>
        <v>0.05</v>
      </c>
      <c r="J2812" s="22">
        <v>43</v>
      </c>
      <c r="K2812" s="22"/>
      <c r="L2812" s="22"/>
      <c r="M2812" s="22"/>
      <c r="N2812" s="22"/>
      <c r="O2812" s="22"/>
      <c r="P2812" s="22"/>
      <c r="Q2812" s="22"/>
      <c r="R2812" s="22"/>
      <c r="S2812" s="22"/>
      <c r="T2812" s="22">
        <v>5</v>
      </c>
      <c r="U2812" s="22"/>
      <c r="V2812" s="22"/>
      <c r="W2812" s="22">
        <v>5</v>
      </c>
      <c r="X2812" s="22"/>
      <c r="Y2812" s="22"/>
      <c r="Z2812" s="22"/>
      <c r="AA2812" s="22"/>
      <c r="AB2812" s="22"/>
    </row>
    <row r="2813" spans="1:28" x14ac:dyDescent="0.25">
      <c r="A2813" s="24">
        <v>41613</v>
      </c>
      <c r="B2813" s="22">
        <v>1</v>
      </c>
      <c r="C2813" s="22" t="s">
        <v>176</v>
      </c>
      <c r="D2813" s="22" t="s">
        <v>180</v>
      </c>
      <c r="E2813" s="22" t="s">
        <v>2</v>
      </c>
      <c r="F2813" s="22" t="s">
        <v>112</v>
      </c>
      <c r="G2813" s="25" t="s">
        <v>16</v>
      </c>
      <c r="H2813" s="22">
        <v>1</v>
      </c>
      <c r="I2813" s="22">
        <f t="shared" si="65"/>
        <v>0.05</v>
      </c>
      <c r="J2813" s="22">
        <v>43</v>
      </c>
      <c r="K2813" s="22"/>
      <c r="L2813" s="22"/>
      <c r="M2813" s="22"/>
      <c r="N2813" s="22"/>
      <c r="O2813" s="22"/>
      <c r="P2813" s="22"/>
      <c r="Q2813" s="22"/>
      <c r="R2813" s="22"/>
      <c r="S2813" s="22"/>
      <c r="T2813" s="22">
        <v>5</v>
      </c>
      <c r="U2813" s="22"/>
      <c r="V2813" s="22"/>
      <c r="W2813" s="22">
        <v>5</v>
      </c>
      <c r="X2813" s="22"/>
      <c r="Y2813" s="22"/>
      <c r="Z2813" s="22"/>
      <c r="AA2813" s="22"/>
      <c r="AB2813" s="22"/>
    </row>
    <row r="2814" spans="1:28" x14ac:dyDescent="0.25">
      <c r="A2814" s="24">
        <v>41613</v>
      </c>
      <c r="B2814" s="22">
        <v>1</v>
      </c>
      <c r="C2814" s="22" t="s">
        <v>176</v>
      </c>
      <c r="D2814" s="22" t="s">
        <v>180</v>
      </c>
      <c r="E2814" s="22" t="s">
        <v>2</v>
      </c>
      <c r="F2814" s="22" t="s">
        <v>112</v>
      </c>
      <c r="G2814" s="25" t="s">
        <v>10</v>
      </c>
      <c r="H2814" s="22">
        <v>1</v>
      </c>
      <c r="I2814" s="22">
        <f t="shared" si="65"/>
        <v>0.05</v>
      </c>
      <c r="J2814" s="22">
        <v>43</v>
      </c>
      <c r="K2814" s="22"/>
      <c r="L2814" s="22"/>
      <c r="M2814" s="22"/>
      <c r="N2814" s="22"/>
      <c r="O2814" s="22"/>
      <c r="P2814" s="22"/>
      <c r="Q2814" s="22"/>
      <c r="R2814" s="22"/>
      <c r="S2814" s="22"/>
      <c r="T2814" s="22">
        <v>5</v>
      </c>
      <c r="U2814" s="22"/>
      <c r="V2814" s="22"/>
      <c r="W2814" s="22">
        <v>5</v>
      </c>
      <c r="X2814" s="22"/>
      <c r="Y2814" s="22"/>
      <c r="Z2814" s="22"/>
      <c r="AA2814" s="22"/>
      <c r="AB2814" s="22"/>
    </row>
    <row r="2815" spans="1:28" x14ac:dyDescent="0.25">
      <c r="A2815" s="24">
        <v>41613</v>
      </c>
      <c r="B2815" s="22">
        <v>1</v>
      </c>
      <c r="C2815" s="22" t="s">
        <v>176</v>
      </c>
      <c r="D2815" s="22" t="s">
        <v>180</v>
      </c>
      <c r="E2815" s="22" t="s">
        <v>2</v>
      </c>
      <c r="F2815" s="22" t="s">
        <v>112</v>
      </c>
      <c r="G2815" s="25" t="s">
        <v>10</v>
      </c>
      <c r="H2815" s="22">
        <v>1</v>
      </c>
      <c r="I2815" s="22">
        <f t="shared" si="65"/>
        <v>0.05</v>
      </c>
      <c r="J2815" s="22">
        <v>43</v>
      </c>
      <c r="K2815" s="22"/>
      <c r="L2815" s="22"/>
      <c r="M2815" s="22"/>
      <c r="N2815" s="22"/>
      <c r="O2815" s="22"/>
      <c r="P2815" s="22"/>
      <c r="Q2815" s="22"/>
      <c r="R2815" s="22"/>
      <c r="S2815" s="22"/>
      <c r="T2815" s="22">
        <v>5</v>
      </c>
      <c r="U2815" s="22"/>
      <c r="V2815" s="22"/>
      <c r="W2815" s="22">
        <v>5</v>
      </c>
      <c r="X2815" s="22"/>
      <c r="Y2815" s="22"/>
      <c r="Z2815" s="22"/>
      <c r="AA2815" s="22"/>
      <c r="AB2815" s="22"/>
    </row>
    <row r="2816" spans="1:28" x14ac:dyDescent="0.25">
      <c r="A2816" s="24">
        <v>41613</v>
      </c>
      <c r="B2816" s="22">
        <v>1</v>
      </c>
      <c r="C2816" s="22" t="s">
        <v>176</v>
      </c>
      <c r="D2816" s="22" t="s">
        <v>180</v>
      </c>
      <c r="E2816" s="22" t="s">
        <v>2</v>
      </c>
      <c r="F2816" s="22" t="s">
        <v>112</v>
      </c>
      <c r="G2816" s="25" t="s">
        <v>10</v>
      </c>
      <c r="H2816" s="22">
        <v>1</v>
      </c>
      <c r="I2816" s="22">
        <f t="shared" si="65"/>
        <v>0.05</v>
      </c>
      <c r="J2816" s="22">
        <v>43</v>
      </c>
      <c r="K2816" s="22"/>
      <c r="L2816" s="22"/>
      <c r="M2816" s="22"/>
      <c r="N2816" s="22"/>
      <c r="O2816" s="22"/>
      <c r="P2816" s="22"/>
      <c r="Q2816" s="22"/>
      <c r="R2816" s="22"/>
      <c r="S2816" s="22"/>
      <c r="T2816" s="22">
        <v>5</v>
      </c>
      <c r="U2816" s="22"/>
      <c r="V2816" s="22"/>
      <c r="W2816" s="22">
        <v>5</v>
      </c>
      <c r="X2816" s="22"/>
      <c r="Y2816" s="22"/>
      <c r="Z2816" s="22"/>
      <c r="AA2816" s="22"/>
      <c r="AB2816" s="22"/>
    </row>
    <row r="2817" spans="1:42" x14ac:dyDescent="0.25">
      <c r="A2817" s="24">
        <v>41613</v>
      </c>
      <c r="B2817" s="22">
        <v>1</v>
      </c>
      <c r="C2817" s="22" t="s">
        <v>176</v>
      </c>
      <c r="D2817" s="22" t="s">
        <v>180</v>
      </c>
      <c r="E2817" s="22" t="s">
        <v>2</v>
      </c>
      <c r="F2817" s="22" t="s">
        <v>112</v>
      </c>
      <c r="G2817" s="25" t="s">
        <v>10</v>
      </c>
      <c r="H2817" s="22">
        <v>1</v>
      </c>
      <c r="I2817" s="22">
        <f t="shared" si="65"/>
        <v>0.05</v>
      </c>
      <c r="J2817" s="22">
        <v>43</v>
      </c>
      <c r="K2817" s="22"/>
      <c r="L2817" s="22"/>
      <c r="M2817" s="22"/>
      <c r="N2817" s="22"/>
      <c r="O2817" s="22"/>
      <c r="P2817" s="22"/>
      <c r="Q2817" s="22"/>
      <c r="R2817" s="22"/>
      <c r="S2817" s="22"/>
      <c r="T2817" s="22">
        <v>5</v>
      </c>
      <c r="U2817" s="22"/>
      <c r="V2817" s="22"/>
      <c r="W2817" s="22">
        <v>5</v>
      </c>
      <c r="X2817" s="22"/>
      <c r="Y2817" s="22"/>
      <c r="Z2817" s="22"/>
      <c r="AA2817" s="22"/>
      <c r="AB2817" s="22"/>
    </row>
    <row r="2818" spans="1:42" x14ac:dyDescent="0.25">
      <c r="A2818" s="24">
        <v>41613</v>
      </c>
      <c r="B2818" s="22">
        <v>1</v>
      </c>
      <c r="C2818" s="22" t="s">
        <v>176</v>
      </c>
      <c r="D2818" s="22" t="s">
        <v>180</v>
      </c>
      <c r="E2818" s="22" t="s">
        <v>2</v>
      </c>
      <c r="F2818" s="22" t="s">
        <v>112</v>
      </c>
      <c r="G2818" s="25" t="s">
        <v>10</v>
      </c>
      <c r="H2818" s="22">
        <v>1</v>
      </c>
      <c r="I2818" s="22">
        <f t="shared" ref="I2818:I2881" si="66">H2818/20</f>
        <v>0.05</v>
      </c>
      <c r="J2818" s="22">
        <v>43</v>
      </c>
      <c r="K2818" s="22"/>
      <c r="L2818" s="22"/>
      <c r="M2818" s="22"/>
      <c r="N2818" s="22"/>
      <c r="O2818" s="22"/>
      <c r="P2818" s="22"/>
      <c r="Q2818" s="22"/>
      <c r="R2818" s="22"/>
      <c r="S2818" s="22"/>
      <c r="T2818" s="22">
        <v>5</v>
      </c>
      <c r="U2818" s="22"/>
      <c r="V2818" s="22"/>
      <c r="W2818" s="22">
        <v>5</v>
      </c>
      <c r="X2818" s="22"/>
      <c r="Y2818" s="22"/>
      <c r="Z2818" s="22"/>
      <c r="AA2818" s="22"/>
      <c r="AB2818" s="22"/>
    </row>
    <row r="2819" spans="1:42" x14ac:dyDescent="0.25">
      <c r="A2819" s="24">
        <v>41613</v>
      </c>
      <c r="B2819" s="22">
        <v>1</v>
      </c>
      <c r="C2819" s="22" t="s">
        <v>176</v>
      </c>
      <c r="D2819" s="22" t="s">
        <v>180</v>
      </c>
      <c r="E2819" s="22" t="s">
        <v>2</v>
      </c>
      <c r="F2819" s="22" t="s">
        <v>112</v>
      </c>
      <c r="G2819" s="25" t="s">
        <v>10</v>
      </c>
      <c r="H2819" s="22">
        <v>1</v>
      </c>
      <c r="I2819" s="22">
        <f t="shared" si="66"/>
        <v>0.05</v>
      </c>
      <c r="J2819" s="22">
        <v>43</v>
      </c>
      <c r="K2819" s="22"/>
      <c r="L2819" s="22"/>
      <c r="M2819" s="22"/>
      <c r="N2819" s="22"/>
      <c r="O2819" s="22"/>
      <c r="P2819" s="22"/>
      <c r="Q2819" s="22"/>
      <c r="R2819" s="22"/>
      <c r="S2819" s="22"/>
      <c r="T2819" s="22">
        <v>5</v>
      </c>
      <c r="U2819" s="22"/>
      <c r="V2819" s="22"/>
      <c r="W2819" s="22">
        <v>5</v>
      </c>
      <c r="X2819" s="22"/>
      <c r="Y2819" s="22"/>
      <c r="Z2819" s="22"/>
      <c r="AA2819" s="22"/>
      <c r="AB2819" s="22"/>
    </row>
    <row r="2820" spans="1:42" x14ac:dyDescent="0.25">
      <c r="A2820" s="24">
        <v>41613</v>
      </c>
      <c r="B2820" s="22">
        <v>1</v>
      </c>
      <c r="C2820" s="22" t="s">
        <v>176</v>
      </c>
      <c r="D2820" s="22" t="s">
        <v>180</v>
      </c>
      <c r="E2820" s="22" t="s">
        <v>2</v>
      </c>
      <c r="F2820" s="22" t="s">
        <v>112</v>
      </c>
      <c r="G2820" s="25" t="s">
        <v>10</v>
      </c>
      <c r="H2820" s="22">
        <v>1</v>
      </c>
      <c r="I2820" s="22">
        <f t="shared" si="66"/>
        <v>0.05</v>
      </c>
      <c r="J2820" s="22">
        <v>43</v>
      </c>
      <c r="K2820" s="22"/>
      <c r="L2820" s="22"/>
      <c r="M2820" s="22"/>
      <c r="N2820" s="22"/>
      <c r="O2820" s="22"/>
      <c r="P2820" s="22"/>
      <c r="Q2820" s="22"/>
      <c r="R2820" s="22"/>
      <c r="S2820" s="22"/>
      <c r="T2820" s="22">
        <v>5</v>
      </c>
      <c r="U2820" s="22"/>
      <c r="V2820" s="22"/>
      <c r="W2820" s="22">
        <v>5</v>
      </c>
      <c r="X2820" s="22"/>
      <c r="Y2820" s="22"/>
      <c r="Z2820" s="22"/>
      <c r="AA2820" s="22"/>
      <c r="AB2820" s="22"/>
    </row>
    <row r="2821" spans="1:42" x14ac:dyDescent="0.25">
      <c r="A2821" s="24">
        <v>41613</v>
      </c>
      <c r="B2821" s="22">
        <v>1</v>
      </c>
      <c r="C2821" s="22" t="s">
        <v>176</v>
      </c>
      <c r="D2821" s="22" t="s">
        <v>180</v>
      </c>
      <c r="E2821" s="22" t="s">
        <v>2</v>
      </c>
      <c r="F2821" s="22" t="s">
        <v>112</v>
      </c>
      <c r="G2821" s="25" t="s">
        <v>10</v>
      </c>
      <c r="H2821" s="22">
        <v>1</v>
      </c>
      <c r="I2821" s="22">
        <f t="shared" si="66"/>
        <v>0.05</v>
      </c>
      <c r="J2821" s="22">
        <v>43</v>
      </c>
      <c r="K2821" s="22"/>
      <c r="L2821" s="22"/>
      <c r="M2821" s="22"/>
      <c r="N2821" s="22"/>
      <c r="O2821" s="22"/>
      <c r="P2821" s="22"/>
      <c r="Q2821" s="22"/>
      <c r="R2821" s="22"/>
      <c r="S2821" s="22"/>
      <c r="T2821" s="22">
        <v>5</v>
      </c>
      <c r="U2821" s="22"/>
      <c r="V2821" s="22"/>
      <c r="W2821" s="22">
        <v>5</v>
      </c>
      <c r="X2821" s="22"/>
      <c r="Y2821" s="22"/>
      <c r="Z2821" s="22"/>
      <c r="AA2821" s="22"/>
      <c r="AB2821" s="22"/>
    </row>
    <row r="2822" spans="1:42" x14ac:dyDescent="0.25">
      <c r="A2822" s="24">
        <v>41613</v>
      </c>
      <c r="B2822" s="22">
        <v>1</v>
      </c>
      <c r="C2822" s="22" t="s">
        <v>176</v>
      </c>
      <c r="D2822" s="22" t="s">
        <v>180</v>
      </c>
      <c r="E2822" s="22" t="s">
        <v>2</v>
      </c>
      <c r="F2822" s="22" t="s">
        <v>112</v>
      </c>
      <c r="G2822" s="25" t="s">
        <v>10</v>
      </c>
      <c r="H2822" s="22">
        <v>1</v>
      </c>
      <c r="I2822" s="22">
        <f t="shared" si="66"/>
        <v>0.05</v>
      </c>
      <c r="J2822" s="22">
        <v>43</v>
      </c>
      <c r="K2822" s="22"/>
      <c r="L2822" s="22"/>
      <c r="M2822" s="22"/>
      <c r="N2822" s="22"/>
      <c r="O2822" s="22"/>
      <c r="P2822" s="22"/>
      <c r="Q2822" s="22"/>
      <c r="R2822" s="22"/>
      <c r="S2822" s="22"/>
      <c r="T2822" s="22">
        <v>5</v>
      </c>
      <c r="U2822" s="22"/>
      <c r="V2822" s="22"/>
      <c r="W2822" s="22">
        <v>5</v>
      </c>
      <c r="X2822" s="22"/>
      <c r="Y2822" s="22"/>
      <c r="Z2822" s="22"/>
      <c r="AA2822" s="22"/>
      <c r="AB2822" s="22"/>
    </row>
    <row r="2823" spans="1:42" x14ac:dyDescent="0.25">
      <c r="A2823" s="24">
        <v>41613</v>
      </c>
      <c r="B2823" s="132">
        <v>1</v>
      </c>
      <c r="C2823" s="22" t="s">
        <v>176</v>
      </c>
      <c r="D2823" s="132" t="s">
        <v>180</v>
      </c>
      <c r="E2823" s="132" t="s">
        <v>2</v>
      </c>
      <c r="F2823" s="132" t="s">
        <v>112</v>
      </c>
      <c r="G2823" s="139" t="s">
        <v>10</v>
      </c>
      <c r="H2823" s="132">
        <v>1</v>
      </c>
      <c r="I2823" s="22">
        <f t="shared" si="66"/>
        <v>0.05</v>
      </c>
      <c r="J2823" s="22">
        <v>43</v>
      </c>
      <c r="K2823" s="22"/>
      <c r="L2823" s="22"/>
      <c r="M2823" s="22"/>
      <c r="N2823" s="22"/>
      <c r="O2823" s="22"/>
      <c r="P2823" s="22"/>
      <c r="Q2823" s="132"/>
      <c r="R2823" s="22"/>
      <c r="S2823" s="22"/>
      <c r="T2823" s="22">
        <v>5</v>
      </c>
      <c r="U2823" s="22"/>
      <c r="V2823" s="22"/>
      <c r="W2823" s="22">
        <v>5</v>
      </c>
      <c r="X2823" s="22"/>
      <c r="Y2823" s="22"/>
      <c r="Z2823" s="22"/>
      <c r="AA2823" s="22"/>
      <c r="AB2823" s="22"/>
      <c r="AD2823" s="47"/>
      <c r="AE2823" s="47"/>
      <c r="AF2823" s="47"/>
      <c r="AG2823" s="47"/>
      <c r="AH2823" s="47"/>
      <c r="AI2823" s="47"/>
      <c r="AJ2823" s="47"/>
      <c r="AK2823" s="47"/>
      <c r="AL2823" s="47"/>
      <c r="AM2823" s="47"/>
      <c r="AN2823" s="47"/>
      <c r="AO2823" s="47"/>
      <c r="AP2823" s="47"/>
    </row>
    <row r="2824" spans="1:42" x14ac:dyDescent="0.25">
      <c r="A2824" s="24">
        <v>41613</v>
      </c>
      <c r="B2824" s="22">
        <v>1</v>
      </c>
      <c r="C2824" s="22" t="s">
        <v>176</v>
      </c>
      <c r="D2824" s="22" t="s">
        <v>180</v>
      </c>
      <c r="E2824" s="22" t="s">
        <v>2</v>
      </c>
      <c r="F2824" s="22" t="s">
        <v>112</v>
      </c>
      <c r="G2824" s="25" t="s">
        <v>10</v>
      </c>
      <c r="H2824" s="22">
        <v>1</v>
      </c>
      <c r="I2824" s="22">
        <f t="shared" si="66"/>
        <v>0.05</v>
      </c>
      <c r="J2824" s="22">
        <v>43</v>
      </c>
      <c r="K2824" s="22"/>
      <c r="L2824" s="22"/>
      <c r="M2824" s="22"/>
      <c r="N2824" s="22"/>
      <c r="O2824" s="22"/>
      <c r="P2824" s="22"/>
      <c r="Q2824" s="22"/>
      <c r="R2824" s="22"/>
      <c r="S2824" s="22"/>
      <c r="T2824" s="22">
        <v>6</v>
      </c>
      <c r="U2824" s="22"/>
      <c r="V2824" s="22"/>
      <c r="W2824" s="22">
        <v>6</v>
      </c>
      <c r="X2824" s="22"/>
      <c r="Y2824" s="22"/>
      <c r="Z2824" s="22"/>
      <c r="AA2824" s="22"/>
      <c r="AB2824" s="22"/>
    </row>
    <row r="2825" spans="1:42" x14ac:dyDescent="0.25">
      <c r="A2825" s="24">
        <v>41613</v>
      </c>
      <c r="B2825" s="22">
        <v>1</v>
      </c>
      <c r="C2825" s="22" t="s">
        <v>176</v>
      </c>
      <c r="D2825" s="22" t="s">
        <v>180</v>
      </c>
      <c r="E2825" s="22" t="s">
        <v>2</v>
      </c>
      <c r="F2825" s="22" t="s">
        <v>112</v>
      </c>
      <c r="G2825" s="25" t="s">
        <v>10</v>
      </c>
      <c r="H2825" s="22">
        <v>1</v>
      </c>
      <c r="I2825" s="22">
        <f t="shared" si="66"/>
        <v>0.05</v>
      </c>
      <c r="J2825" s="22">
        <v>43</v>
      </c>
      <c r="K2825" s="22"/>
      <c r="L2825" s="22"/>
      <c r="M2825" s="22"/>
      <c r="N2825" s="22"/>
      <c r="O2825" s="22"/>
      <c r="P2825" s="22"/>
      <c r="Q2825" s="22"/>
      <c r="R2825" s="22"/>
      <c r="S2825" s="22"/>
      <c r="T2825" s="22">
        <v>6</v>
      </c>
      <c r="U2825" s="22"/>
      <c r="V2825" s="22"/>
      <c r="W2825" s="22">
        <v>6</v>
      </c>
      <c r="X2825" s="22"/>
      <c r="Y2825" s="22"/>
      <c r="Z2825" s="22"/>
      <c r="AA2825" s="22"/>
      <c r="AB2825" s="22"/>
    </row>
    <row r="2826" spans="1:42" x14ac:dyDescent="0.25">
      <c r="A2826" s="24">
        <v>41613</v>
      </c>
      <c r="B2826" s="22">
        <v>1</v>
      </c>
      <c r="C2826" s="22" t="s">
        <v>176</v>
      </c>
      <c r="D2826" s="22" t="s">
        <v>180</v>
      </c>
      <c r="E2826" s="22" t="s">
        <v>2</v>
      </c>
      <c r="F2826" s="22" t="s">
        <v>112</v>
      </c>
      <c r="G2826" s="25" t="s">
        <v>10</v>
      </c>
      <c r="H2826" s="22">
        <v>1</v>
      </c>
      <c r="I2826" s="22">
        <f t="shared" si="66"/>
        <v>0.05</v>
      </c>
      <c r="J2826" s="22">
        <v>43</v>
      </c>
      <c r="K2826" s="22"/>
      <c r="L2826" s="22"/>
      <c r="M2826" s="22"/>
      <c r="N2826" s="22"/>
      <c r="O2826" s="22"/>
      <c r="P2826" s="22"/>
      <c r="Q2826" s="22"/>
      <c r="R2826" s="22"/>
      <c r="S2826" s="22"/>
      <c r="T2826" s="22">
        <v>6</v>
      </c>
      <c r="U2826" s="22"/>
      <c r="V2826" s="22"/>
      <c r="W2826" s="22">
        <v>6</v>
      </c>
      <c r="X2826" s="22"/>
      <c r="Y2826" s="22"/>
      <c r="Z2826" s="22"/>
      <c r="AA2826" s="22"/>
      <c r="AB2826" s="22"/>
    </row>
    <row r="2827" spans="1:42" x14ac:dyDescent="0.25">
      <c r="A2827" s="24">
        <v>41613</v>
      </c>
      <c r="B2827" s="22">
        <v>1</v>
      </c>
      <c r="C2827" s="22" t="s">
        <v>176</v>
      </c>
      <c r="D2827" s="22" t="s">
        <v>180</v>
      </c>
      <c r="E2827" s="22" t="s">
        <v>2</v>
      </c>
      <c r="F2827" s="22" t="s">
        <v>112</v>
      </c>
      <c r="G2827" s="25" t="s">
        <v>10</v>
      </c>
      <c r="H2827" s="22">
        <v>1</v>
      </c>
      <c r="I2827" s="22">
        <f t="shared" si="66"/>
        <v>0.05</v>
      </c>
      <c r="J2827" s="22">
        <v>43</v>
      </c>
      <c r="K2827" s="22"/>
      <c r="L2827" s="22"/>
      <c r="M2827" s="22"/>
      <c r="N2827" s="22"/>
      <c r="O2827" s="22"/>
      <c r="P2827" s="22"/>
      <c r="Q2827" s="22"/>
      <c r="R2827" s="22"/>
      <c r="S2827" s="22"/>
      <c r="T2827" s="22">
        <v>15</v>
      </c>
      <c r="U2827" s="22"/>
      <c r="V2827" s="22"/>
      <c r="W2827" s="22">
        <v>15</v>
      </c>
      <c r="X2827" s="22"/>
      <c r="Y2827" s="22"/>
      <c r="Z2827" s="22"/>
      <c r="AA2827" s="22"/>
      <c r="AB2827" s="22"/>
    </row>
    <row r="2828" spans="1:42" x14ac:dyDescent="0.25">
      <c r="A2828" s="24">
        <v>41613</v>
      </c>
      <c r="B2828" s="22">
        <v>1</v>
      </c>
      <c r="C2828" s="22" t="s">
        <v>176</v>
      </c>
      <c r="D2828" s="22" t="s">
        <v>180</v>
      </c>
      <c r="E2828" s="22" t="s">
        <v>2</v>
      </c>
      <c r="F2828" s="22" t="s">
        <v>112</v>
      </c>
      <c r="G2828" s="25" t="s">
        <v>10</v>
      </c>
      <c r="H2828" s="22">
        <v>1</v>
      </c>
      <c r="I2828" s="22">
        <f t="shared" si="66"/>
        <v>0.05</v>
      </c>
      <c r="J2828" s="22">
        <v>43</v>
      </c>
      <c r="K2828" s="22"/>
      <c r="L2828" s="22"/>
      <c r="M2828" s="22"/>
      <c r="N2828" s="22"/>
      <c r="O2828" s="22"/>
      <c r="P2828" s="22"/>
      <c r="Q2828" s="22"/>
      <c r="R2828" s="22"/>
      <c r="S2828" s="22"/>
      <c r="T2828" s="22">
        <v>15</v>
      </c>
      <c r="U2828" s="22"/>
      <c r="V2828" s="22"/>
      <c r="W2828" s="22">
        <v>15</v>
      </c>
      <c r="X2828" s="22"/>
      <c r="Y2828" s="22"/>
      <c r="Z2828" s="22"/>
      <c r="AA2828" s="22"/>
      <c r="AB2828" s="22"/>
    </row>
    <row r="2829" spans="1:42" x14ac:dyDescent="0.25">
      <c r="A2829" s="24">
        <v>41613</v>
      </c>
      <c r="B2829" s="22">
        <v>1</v>
      </c>
      <c r="C2829" s="22" t="s">
        <v>176</v>
      </c>
      <c r="D2829" s="22" t="s">
        <v>180</v>
      </c>
      <c r="E2829" s="22" t="s">
        <v>2</v>
      </c>
      <c r="F2829" s="22" t="s">
        <v>112</v>
      </c>
      <c r="G2829" s="25" t="s">
        <v>10</v>
      </c>
      <c r="H2829" s="22">
        <v>1</v>
      </c>
      <c r="I2829" s="22">
        <f t="shared" si="66"/>
        <v>0.05</v>
      </c>
      <c r="J2829" s="22">
        <v>43</v>
      </c>
      <c r="K2829" s="22"/>
      <c r="L2829" s="22"/>
      <c r="M2829" s="22"/>
      <c r="N2829" s="22"/>
      <c r="O2829" s="22"/>
      <c r="P2829" s="22"/>
      <c r="Q2829" s="22"/>
      <c r="R2829" s="22"/>
      <c r="S2829" s="22"/>
      <c r="T2829" s="22">
        <v>15</v>
      </c>
      <c r="U2829" s="22"/>
      <c r="V2829" s="22"/>
      <c r="W2829" s="22">
        <v>15</v>
      </c>
      <c r="X2829" s="22"/>
      <c r="Y2829" s="22"/>
      <c r="Z2829" s="22"/>
      <c r="AA2829" s="22"/>
      <c r="AB2829" s="22"/>
    </row>
    <row r="2830" spans="1:42" x14ac:dyDescent="0.25">
      <c r="A2830" s="24">
        <v>41613</v>
      </c>
      <c r="B2830" s="22">
        <v>1</v>
      </c>
      <c r="C2830" s="22" t="s">
        <v>176</v>
      </c>
      <c r="D2830" s="22" t="s">
        <v>180</v>
      </c>
      <c r="E2830" s="22" t="s">
        <v>2</v>
      </c>
      <c r="F2830" s="22" t="s">
        <v>112</v>
      </c>
      <c r="G2830" s="25" t="s">
        <v>10</v>
      </c>
      <c r="H2830" s="22">
        <v>1</v>
      </c>
      <c r="I2830" s="22">
        <f t="shared" si="66"/>
        <v>0.05</v>
      </c>
      <c r="J2830" s="22">
        <v>43</v>
      </c>
      <c r="K2830" s="22"/>
      <c r="L2830" s="22"/>
      <c r="M2830" s="22"/>
      <c r="N2830" s="22"/>
      <c r="O2830" s="22"/>
      <c r="P2830" s="22"/>
      <c r="Q2830" s="22"/>
      <c r="R2830" s="22"/>
      <c r="S2830" s="22"/>
      <c r="T2830" s="22">
        <v>7</v>
      </c>
      <c r="U2830" s="22"/>
      <c r="V2830" s="22"/>
      <c r="W2830" s="22">
        <v>7</v>
      </c>
      <c r="X2830" s="22"/>
      <c r="Y2830" s="22"/>
      <c r="Z2830" s="22"/>
      <c r="AA2830" s="22"/>
      <c r="AB2830" s="22"/>
    </row>
    <row r="2831" spans="1:42" x14ac:dyDescent="0.25">
      <c r="A2831" s="24">
        <v>41613</v>
      </c>
      <c r="B2831" s="22">
        <v>1</v>
      </c>
      <c r="C2831" s="22" t="s">
        <v>176</v>
      </c>
      <c r="D2831" s="22" t="s">
        <v>180</v>
      </c>
      <c r="E2831" s="22" t="s">
        <v>2</v>
      </c>
      <c r="F2831" s="22" t="s">
        <v>112</v>
      </c>
      <c r="G2831" s="25" t="s">
        <v>10</v>
      </c>
      <c r="H2831" s="22">
        <v>1</v>
      </c>
      <c r="I2831" s="22">
        <f t="shared" si="66"/>
        <v>0.05</v>
      </c>
      <c r="J2831" s="22">
        <v>43</v>
      </c>
      <c r="K2831" s="22"/>
      <c r="L2831" s="22"/>
      <c r="M2831" s="22"/>
      <c r="N2831" s="22"/>
      <c r="O2831" s="22"/>
      <c r="P2831" s="22"/>
      <c r="Q2831" s="22"/>
      <c r="R2831" s="22"/>
      <c r="S2831" s="22"/>
      <c r="T2831" s="22">
        <v>7</v>
      </c>
      <c r="U2831" s="22"/>
      <c r="V2831" s="22"/>
      <c r="W2831" s="22">
        <v>7</v>
      </c>
      <c r="X2831" s="22"/>
      <c r="Y2831" s="22"/>
      <c r="Z2831" s="22"/>
      <c r="AA2831" s="22"/>
      <c r="AB2831" s="22"/>
    </row>
    <row r="2832" spans="1:42" x14ac:dyDescent="0.25">
      <c r="A2832" s="24">
        <v>41613</v>
      </c>
      <c r="B2832" s="22">
        <v>1</v>
      </c>
      <c r="C2832" s="22" t="s">
        <v>176</v>
      </c>
      <c r="D2832" s="22" t="s">
        <v>180</v>
      </c>
      <c r="E2832" s="22" t="s">
        <v>2</v>
      </c>
      <c r="F2832" s="22" t="s">
        <v>112</v>
      </c>
      <c r="G2832" s="25" t="s">
        <v>10</v>
      </c>
      <c r="H2832" s="22">
        <v>1</v>
      </c>
      <c r="I2832" s="22">
        <f t="shared" si="66"/>
        <v>0.05</v>
      </c>
      <c r="J2832" s="22">
        <v>43</v>
      </c>
      <c r="K2832" s="22"/>
      <c r="L2832" s="22"/>
      <c r="M2832" s="22"/>
      <c r="N2832" s="22"/>
      <c r="O2832" s="22"/>
      <c r="P2832" s="22"/>
      <c r="Q2832" s="22"/>
      <c r="R2832" s="22"/>
      <c r="S2832" s="22"/>
      <c r="T2832" s="22">
        <v>9</v>
      </c>
      <c r="U2832" s="22"/>
      <c r="V2832" s="22"/>
      <c r="W2832" s="22">
        <v>9</v>
      </c>
      <c r="X2832" s="22"/>
      <c r="Y2832" s="22"/>
      <c r="Z2832" s="22"/>
      <c r="AA2832" s="22"/>
      <c r="AB2832" s="22"/>
      <c r="AC2832" s="47"/>
    </row>
    <row r="2833" spans="1:42" x14ac:dyDescent="0.25">
      <c r="A2833" s="24">
        <v>41613</v>
      </c>
      <c r="B2833" s="22">
        <v>1</v>
      </c>
      <c r="C2833" s="22" t="s">
        <v>176</v>
      </c>
      <c r="D2833" s="22" t="s">
        <v>180</v>
      </c>
      <c r="E2833" s="22" t="s">
        <v>2</v>
      </c>
      <c r="F2833" s="22" t="s">
        <v>112</v>
      </c>
      <c r="G2833" s="25" t="s">
        <v>10</v>
      </c>
      <c r="H2833" s="22">
        <v>1</v>
      </c>
      <c r="I2833" s="22">
        <f t="shared" si="66"/>
        <v>0.05</v>
      </c>
      <c r="J2833" s="22">
        <v>43</v>
      </c>
      <c r="K2833" s="22"/>
      <c r="L2833" s="22"/>
      <c r="M2833" s="22"/>
      <c r="N2833" s="22"/>
      <c r="O2833" s="22"/>
      <c r="P2833" s="22"/>
      <c r="Q2833" s="22"/>
      <c r="R2833" s="22"/>
      <c r="S2833" s="22"/>
      <c r="T2833" s="22">
        <v>11</v>
      </c>
      <c r="U2833" s="22"/>
      <c r="V2833" s="22"/>
      <c r="W2833" s="22">
        <v>11</v>
      </c>
      <c r="X2833" s="22"/>
      <c r="Y2833" s="22"/>
      <c r="Z2833" s="22"/>
      <c r="AA2833" s="22"/>
      <c r="AB2833" s="22"/>
    </row>
    <row r="2834" spans="1:42" x14ac:dyDescent="0.25">
      <c r="A2834" s="24">
        <v>41613</v>
      </c>
      <c r="B2834" s="22">
        <v>1</v>
      </c>
      <c r="C2834" s="22" t="s">
        <v>176</v>
      </c>
      <c r="D2834" s="22" t="s">
        <v>180</v>
      </c>
      <c r="E2834" s="22" t="s">
        <v>2</v>
      </c>
      <c r="F2834" s="22" t="s">
        <v>112</v>
      </c>
      <c r="G2834" s="25" t="s">
        <v>10</v>
      </c>
      <c r="H2834" s="22">
        <v>1</v>
      </c>
      <c r="I2834" s="22">
        <f t="shared" si="66"/>
        <v>0.05</v>
      </c>
      <c r="J2834" s="22">
        <v>43</v>
      </c>
      <c r="K2834" s="22"/>
      <c r="L2834" s="22"/>
      <c r="M2834" s="22"/>
      <c r="N2834" s="22"/>
      <c r="O2834" s="22"/>
      <c r="P2834" s="22"/>
      <c r="Q2834" s="22"/>
      <c r="R2834" s="22"/>
      <c r="S2834" s="22"/>
      <c r="T2834" s="22">
        <v>21</v>
      </c>
      <c r="U2834" s="22"/>
      <c r="V2834" s="22"/>
      <c r="W2834" s="22">
        <v>21</v>
      </c>
      <c r="X2834" s="22"/>
      <c r="Y2834" s="22"/>
      <c r="Z2834" s="22"/>
      <c r="AA2834" s="22"/>
      <c r="AB2834" s="22"/>
    </row>
    <row r="2835" spans="1:42" x14ac:dyDescent="0.25">
      <c r="A2835" s="24">
        <v>41613</v>
      </c>
      <c r="B2835" s="134">
        <v>1</v>
      </c>
      <c r="C2835" s="22" t="s">
        <v>176</v>
      </c>
      <c r="D2835" s="134" t="s">
        <v>184</v>
      </c>
      <c r="E2835" s="134" t="s">
        <v>2</v>
      </c>
      <c r="F2835" s="134" t="s">
        <v>112</v>
      </c>
      <c r="G2835" s="139" t="s">
        <v>3</v>
      </c>
      <c r="H2835" s="134">
        <v>1</v>
      </c>
      <c r="I2835" s="22">
        <f t="shared" si="66"/>
        <v>0.05</v>
      </c>
      <c r="J2835" s="22">
        <v>43</v>
      </c>
      <c r="K2835" s="22"/>
      <c r="L2835" s="22"/>
      <c r="M2835" s="22"/>
      <c r="N2835" s="22"/>
      <c r="O2835" s="22"/>
      <c r="P2835" s="22" t="s">
        <v>4</v>
      </c>
      <c r="Q2835" s="134">
        <v>1</v>
      </c>
      <c r="R2835" s="22" t="s">
        <v>307</v>
      </c>
      <c r="S2835" s="22" t="s">
        <v>8</v>
      </c>
      <c r="T2835" s="22">
        <v>16</v>
      </c>
      <c r="U2835" s="22"/>
      <c r="V2835" s="22"/>
      <c r="W2835" s="22">
        <v>16</v>
      </c>
      <c r="X2835" s="22"/>
      <c r="Y2835" s="22">
        <v>0</v>
      </c>
      <c r="Z2835" s="22">
        <v>0</v>
      </c>
      <c r="AA2835" s="22"/>
      <c r="AB2835" s="22"/>
      <c r="AC2835" s="47">
        <v>1</v>
      </c>
      <c r="AD2835" s="49" t="s">
        <v>489</v>
      </c>
      <c r="AE2835" s="49"/>
      <c r="AF2835" s="49"/>
      <c r="AG2835" s="49"/>
      <c r="AH2835" s="49"/>
      <c r="AI2835" s="49"/>
      <c r="AJ2835" s="49"/>
      <c r="AK2835" s="144"/>
      <c r="AL2835" s="144"/>
      <c r="AM2835" s="144"/>
      <c r="AN2835" s="144"/>
      <c r="AO2835" s="144"/>
      <c r="AP2835" s="144"/>
    </row>
    <row r="2836" spans="1:42" x14ac:dyDescent="0.25">
      <c r="A2836" s="24">
        <v>41613</v>
      </c>
      <c r="B2836" s="22">
        <v>1</v>
      </c>
      <c r="C2836" s="22" t="s">
        <v>176</v>
      </c>
      <c r="D2836" s="22" t="s">
        <v>184</v>
      </c>
      <c r="E2836" s="22" t="s">
        <v>2</v>
      </c>
      <c r="F2836" s="22" t="s">
        <v>112</v>
      </c>
      <c r="G2836" s="25" t="s">
        <v>122</v>
      </c>
      <c r="H2836" s="22">
        <v>1</v>
      </c>
      <c r="I2836" s="22">
        <f t="shared" si="66"/>
        <v>0.05</v>
      </c>
      <c r="J2836" s="22">
        <v>43</v>
      </c>
      <c r="K2836" s="22"/>
      <c r="L2836" s="22"/>
      <c r="M2836" s="22"/>
      <c r="N2836" s="22"/>
      <c r="O2836" s="22"/>
      <c r="P2836" s="22" t="s">
        <v>4</v>
      </c>
      <c r="Q2836" s="22">
        <v>2</v>
      </c>
      <c r="R2836" s="22" t="s">
        <v>394</v>
      </c>
      <c r="S2836" s="22" t="s">
        <v>5</v>
      </c>
      <c r="T2836" s="22">
        <v>16</v>
      </c>
      <c r="U2836" s="22"/>
      <c r="V2836" s="22"/>
      <c r="W2836" s="22">
        <v>16</v>
      </c>
      <c r="X2836" s="22"/>
      <c r="Y2836" s="22">
        <v>0</v>
      </c>
      <c r="Z2836" s="22">
        <v>0</v>
      </c>
      <c r="AA2836" s="22"/>
      <c r="AB2836" s="22"/>
      <c r="AC2836" s="49">
        <v>0</v>
      </c>
    </row>
    <row r="2837" spans="1:42" x14ac:dyDescent="0.25">
      <c r="A2837" s="24">
        <v>41613</v>
      </c>
      <c r="B2837" s="22">
        <v>1</v>
      </c>
      <c r="C2837" s="22" t="s">
        <v>176</v>
      </c>
      <c r="D2837" s="22" t="s">
        <v>184</v>
      </c>
      <c r="E2837" s="22" t="s">
        <v>2</v>
      </c>
      <c r="F2837" s="22" t="s">
        <v>112</v>
      </c>
      <c r="G2837" s="25" t="s">
        <v>16</v>
      </c>
      <c r="H2837" s="22">
        <v>1</v>
      </c>
      <c r="I2837" s="22">
        <f t="shared" si="66"/>
        <v>0.05</v>
      </c>
      <c r="J2837" s="22">
        <v>43</v>
      </c>
      <c r="K2837" s="22"/>
      <c r="L2837" s="22"/>
      <c r="M2837" s="22"/>
      <c r="N2837" s="22"/>
      <c r="O2837" s="22"/>
      <c r="P2837" s="22" t="s">
        <v>4</v>
      </c>
      <c r="Q2837" s="22">
        <v>3</v>
      </c>
      <c r="R2837" s="22" t="s">
        <v>418</v>
      </c>
      <c r="S2837" s="22" t="s">
        <v>8</v>
      </c>
      <c r="T2837" s="22">
        <v>12</v>
      </c>
      <c r="U2837" s="22"/>
      <c r="V2837" s="22"/>
      <c r="W2837" s="22">
        <v>12</v>
      </c>
      <c r="X2837" s="22"/>
      <c r="Y2837" s="22">
        <v>0</v>
      </c>
      <c r="Z2837" s="22">
        <v>0</v>
      </c>
      <c r="AA2837" s="22"/>
      <c r="AB2837" s="22" t="s">
        <v>185</v>
      </c>
      <c r="AC2837" s="6">
        <v>1</v>
      </c>
      <c r="AD2837" s="6" t="s">
        <v>127</v>
      </c>
    </row>
    <row r="2838" spans="1:42" x14ac:dyDescent="0.25">
      <c r="A2838" s="24">
        <v>41613</v>
      </c>
      <c r="B2838" s="132">
        <v>1</v>
      </c>
      <c r="C2838" s="22" t="s">
        <v>176</v>
      </c>
      <c r="D2838" s="132" t="s">
        <v>184</v>
      </c>
      <c r="E2838" s="132" t="s">
        <v>2</v>
      </c>
      <c r="F2838" s="132" t="s">
        <v>112</v>
      </c>
      <c r="G2838" s="139" t="s">
        <v>57</v>
      </c>
      <c r="H2838" s="132">
        <v>1</v>
      </c>
      <c r="I2838" s="22">
        <f t="shared" si="66"/>
        <v>0.05</v>
      </c>
      <c r="J2838" s="22">
        <v>43</v>
      </c>
      <c r="K2838" s="22"/>
      <c r="L2838" s="22"/>
      <c r="M2838" s="22"/>
      <c r="N2838" s="22"/>
      <c r="O2838" s="22"/>
      <c r="P2838" s="22" t="s">
        <v>4</v>
      </c>
      <c r="Q2838" s="132">
        <v>4</v>
      </c>
      <c r="R2838" s="22" t="s">
        <v>309</v>
      </c>
      <c r="S2838" s="22" t="s">
        <v>5</v>
      </c>
      <c r="T2838" s="22">
        <v>12</v>
      </c>
      <c r="U2838" s="22"/>
      <c r="V2838" s="22"/>
      <c r="W2838" s="22">
        <v>12</v>
      </c>
      <c r="X2838" s="22"/>
      <c r="Y2838" s="22">
        <v>0</v>
      </c>
      <c r="Z2838" s="22">
        <v>0</v>
      </c>
      <c r="AA2838" s="22"/>
      <c r="AB2838" s="22"/>
      <c r="AC2838" s="6">
        <v>1</v>
      </c>
      <c r="AD2838" s="47" t="s">
        <v>127</v>
      </c>
      <c r="AE2838" s="47"/>
      <c r="AF2838" s="47"/>
      <c r="AG2838" s="47"/>
      <c r="AH2838" s="47"/>
      <c r="AI2838" s="47"/>
      <c r="AJ2838" s="47"/>
      <c r="AK2838" s="47"/>
      <c r="AL2838" s="47"/>
      <c r="AM2838" s="47"/>
      <c r="AN2838" s="47"/>
      <c r="AO2838" s="47"/>
      <c r="AP2838" s="47"/>
    </row>
    <row r="2839" spans="1:42" x14ac:dyDescent="0.25">
      <c r="A2839" s="24">
        <v>41613</v>
      </c>
      <c r="B2839" s="22">
        <v>1</v>
      </c>
      <c r="C2839" s="22" t="s">
        <v>176</v>
      </c>
      <c r="D2839" s="22" t="s">
        <v>184</v>
      </c>
      <c r="E2839" s="22" t="s">
        <v>2</v>
      </c>
      <c r="F2839" s="22" t="s">
        <v>112</v>
      </c>
      <c r="G2839" s="25" t="s">
        <v>3</v>
      </c>
      <c r="H2839" s="22">
        <v>1</v>
      </c>
      <c r="I2839" s="22">
        <f t="shared" si="66"/>
        <v>0.05</v>
      </c>
      <c r="J2839" s="22">
        <v>43</v>
      </c>
      <c r="K2839" s="22"/>
      <c r="L2839" s="22"/>
      <c r="M2839" s="22"/>
      <c r="N2839" s="22"/>
      <c r="O2839" s="22"/>
      <c r="P2839" s="22" t="s">
        <v>4</v>
      </c>
      <c r="Q2839" s="22">
        <v>5</v>
      </c>
      <c r="R2839" s="22" t="s">
        <v>419</v>
      </c>
      <c r="S2839" s="22" t="s">
        <v>8</v>
      </c>
      <c r="T2839" s="22">
        <v>10</v>
      </c>
      <c r="U2839" s="22"/>
      <c r="V2839" s="22"/>
      <c r="W2839" s="22">
        <v>10</v>
      </c>
      <c r="X2839" s="22"/>
      <c r="Y2839" s="22">
        <v>0</v>
      </c>
      <c r="Z2839" s="22">
        <v>0</v>
      </c>
      <c r="AA2839" s="22"/>
      <c r="AB2839" s="22"/>
      <c r="AC2839" s="6">
        <v>0</v>
      </c>
    </row>
    <row r="2840" spans="1:42" x14ac:dyDescent="0.25">
      <c r="A2840" s="24">
        <v>41613</v>
      </c>
      <c r="B2840" s="22">
        <v>1</v>
      </c>
      <c r="C2840" s="22" t="s">
        <v>176</v>
      </c>
      <c r="D2840" s="22" t="s">
        <v>184</v>
      </c>
      <c r="E2840" s="22" t="s">
        <v>2</v>
      </c>
      <c r="F2840" s="22" t="s">
        <v>112</v>
      </c>
      <c r="G2840" s="25" t="s">
        <v>10</v>
      </c>
      <c r="H2840" s="22">
        <v>1</v>
      </c>
      <c r="I2840" s="22">
        <f t="shared" si="66"/>
        <v>0.05</v>
      </c>
      <c r="J2840" s="22">
        <v>43</v>
      </c>
      <c r="K2840" s="22"/>
      <c r="L2840" s="22"/>
      <c r="M2840" s="22"/>
      <c r="N2840" s="22"/>
      <c r="O2840" s="22"/>
      <c r="P2840" s="22" t="s">
        <v>4</v>
      </c>
      <c r="Q2840" s="22">
        <v>6</v>
      </c>
      <c r="R2840" s="22" t="s">
        <v>396</v>
      </c>
      <c r="S2840" s="22" t="s">
        <v>5</v>
      </c>
      <c r="T2840" s="22">
        <v>9</v>
      </c>
      <c r="U2840" s="22"/>
      <c r="V2840" s="22"/>
      <c r="W2840" s="22">
        <v>9</v>
      </c>
      <c r="X2840" s="22"/>
      <c r="Y2840" s="22">
        <v>0</v>
      </c>
      <c r="Z2840" s="22">
        <v>0</v>
      </c>
      <c r="AA2840" s="22"/>
      <c r="AB2840" s="22"/>
      <c r="AC2840" s="6">
        <v>0</v>
      </c>
      <c r="AE2840" s="6" t="s">
        <v>280</v>
      </c>
    </row>
    <row r="2841" spans="1:42" x14ac:dyDescent="0.25">
      <c r="A2841" s="24">
        <v>41613</v>
      </c>
      <c r="B2841" s="22">
        <v>1</v>
      </c>
      <c r="C2841" s="22" t="s">
        <v>176</v>
      </c>
      <c r="D2841" s="22" t="s">
        <v>184</v>
      </c>
      <c r="E2841" s="22" t="s">
        <v>2</v>
      </c>
      <c r="F2841" s="22" t="s">
        <v>112</v>
      </c>
      <c r="G2841" s="25" t="s">
        <v>10</v>
      </c>
      <c r="H2841" s="22">
        <v>1</v>
      </c>
      <c r="I2841" s="22">
        <f t="shared" si="66"/>
        <v>0.05</v>
      </c>
      <c r="J2841" s="22">
        <v>43</v>
      </c>
      <c r="K2841" s="22"/>
      <c r="L2841" s="22"/>
      <c r="M2841" s="22"/>
      <c r="N2841" s="22"/>
      <c r="O2841" s="22"/>
      <c r="P2841" s="22" t="s">
        <v>4</v>
      </c>
      <c r="Q2841" s="22">
        <v>7</v>
      </c>
      <c r="R2841" s="22" t="s">
        <v>420</v>
      </c>
      <c r="S2841" s="22" t="s">
        <v>5</v>
      </c>
      <c r="T2841" s="22">
        <v>12</v>
      </c>
      <c r="U2841" s="22"/>
      <c r="V2841" s="22"/>
      <c r="W2841" s="22">
        <v>12</v>
      </c>
      <c r="X2841" s="22"/>
      <c r="Y2841" s="22">
        <v>0</v>
      </c>
      <c r="Z2841" s="22">
        <v>0</v>
      </c>
      <c r="AA2841" s="22"/>
      <c r="AB2841" s="22"/>
      <c r="AC2841" s="47">
        <v>0</v>
      </c>
    </row>
    <row r="2842" spans="1:42" x14ac:dyDescent="0.25">
      <c r="A2842" s="24">
        <v>41613</v>
      </c>
      <c r="B2842" s="22">
        <v>1</v>
      </c>
      <c r="C2842" s="22" t="s">
        <v>176</v>
      </c>
      <c r="D2842" s="22" t="s">
        <v>184</v>
      </c>
      <c r="E2842" s="22" t="s">
        <v>2</v>
      </c>
      <c r="F2842" s="22" t="s">
        <v>112</v>
      </c>
      <c r="G2842" s="25" t="s">
        <v>3</v>
      </c>
      <c r="H2842" s="22">
        <v>1</v>
      </c>
      <c r="I2842" s="22">
        <f t="shared" si="66"/>
        <v>0.05</v>
      </c>
      <c r="J2842" s="22">
        <v>43</v>
      </c>
      <c r="K2842" s="22"/>
      <c r="L2842" s="22"/>
      <c r="M2842" s="22"/>
      <c r="N2842" s="22"/>
      <c r="O2842" s="22"/>
      <c r="P2842" s="22"/>
      <c r="Q2842" s="22"/>
      <c r="R2842" s="22"/>
      <c r="S2842" s="22"/>
      <c r="T2842" s="22">
        <v>5</v>
      </c>
      <c r="U2842" s="22"/>
      <c r="V2842" s="22"/>
      <c r="W2842" s="22">
        <v>5</v>
      </c>
      <c r="X2842" s="22"/>
      <c r="Y2842" s="22"/>
      <c r="Z2842" s="22"/>
      <c r="AA2842" s="22"/>
      <c r="AB2842" s="22"/>
    </row>
    <row r="2843" spans="1:42" x14ac:dyDescent="0.25">
      <c r="A2843" s="24">
        <v>41613</v>
      </c>
      <c r="B2843" s="22">
        <v>1</v>
      </c>
      <c r="C2843" s="22" t="s">
        <v>176</v>
      </c>
      <c r="D2843" s="22" t="s">
        <v>184</v>
      </c>
      <c r="E2843" s="22" t="s">
        <v>2</v>
      </c>
      <c r="F2843" s="22" t="s">
        <v>112</v>
      </c>
      <c r="G2843" s="25" t="s">
        <v>3</v>
      </c>
      <c r="H2843" s="22">
        <v>1</v>
      </c>
      <c r="I2843" s="22">
        <f t="shared" si="66"/>
        <v>0.05</v>
      </c>
      <c r="J2843" s="22">
        <v>43</v>
      </c>
      <c r="K2843" s="22"/>
      <c r="L2843" s="22"/>
      <c r="M2843" s="22"/>
      <c r="N2843" s="22"/>
      <c r="O2843" s="22"/>
      <c r="P2843" s="22"/>
      <c r="Q2843" s="22"/>
      <c r="R2843" s="22"/>
      <c r="S2843" s="22"/>
      <c r="T2843" s="22">
        <v>5</v>
      </c>
      <c r="U2843" s="22"/>
      <c r="V2843" s="22"/>
      <c r="W2843" s="22">
        <v>5</v>
      </c>
      <c r="X2843" s="22"/>
      <c r="Y2843" s="22"/>
      <c r="Z2843" s="22"/>
      <c r="AA2843" s="22"/>
      <c r="AB2843" s="22"/>
    </row>
    <row r="2844" spans="1:42" x14ac:dyDescent="0.25">
      <c r="A2844" s="24">
        <v>41613</v>
      </c>
      <c r="B2844" s="22">
        <v>1</v>
      </c>
      <c r="C2844" s="22" t="s">
        <v>176</v>
      </c>
      <c r="D2844" s="22" t="s">
        <v>184</v>
      </c>
      <c r="E2844" s="22" t="s">
        <v>2</v>
      </c>
      <c r="F2844" s="22" t="s">
        <v>112</v>
      </c>
      <c r="G2844" s="25" t="s">
        <v>3</v>
      </c>
      <c r="H2844" s="22">
        <v>1</v>
      </c>
      <c r="I2844" s="22">
        <f t="shared" si="66"/>
        <v>0.05</v>
      </c>
      <c r="J2844" s="22">
        <v>43</v>
      </c>
      <c r="K2844" s="22"/>
      <c r="L2844" s="22"/>
      <c r="M2844" s="22"/>
      <c r="N2844" s="22"/>
      <c r="O2844" s="22"/>
      <c r="P2844" s="22"/>
      <c r="Q2844" s="22"/>
      <c r="R2844" s="22"/>
      <c r="S2844" s="22"/>
      <c r="T2844" s="22">
        <v>5</v>
      </c>
      <c r="U2844" s="22"/>
      <c r="V2844" s="22"/>
      <c r="W2844" s="22">
        <v>5</v>
      </c>
      <c r="X2844" s="22"/>
      <c r="Y2844" s="22"/>
      <c r="Z2844" s="22"/>
      <c r="AA2844" s="22"/>
      <c r="AB2844" s="22"/>
    </row>
    <row r="2845" spans="1:42" x14ac:dyDescent="0.25">
      <c r="A2845" s="24">
        <v>41613</v>
      </c>
      <c r="B2845" s="22">
        <v>1</v>
      </c>
      <c r="C2845" s="22" t="s">
        <v>176</v>
      </c>
      <c r="D2845" s="22" t="s">
        <v>184</v>
      </c>
      <c r="E2845" s="22" t="s">
        <v>2</v>
      </c>
      <c r="F2845" s="22" t="s">
        <v>112</v>
      </c>
      <c r="G2845" s="25" t="s">
        <v>3</v>
      </c>
      <c r="H2845" s="22">
        <v>1</v>
      </c>
      <c r="I2845" s="22">
        <f t="shared" si="66"/>
        <v>0.05</v>
      </c>
      <c r="J2845" s="22">
        <v>43</v>
      </c>
      <c r="K2845" s="22"/>
      <c r="L2845" s="22"/>
      <c r="M2845" s="22"/>
      <c r="N2845" s="22"/>
      <c r="O2845" s="22"/>
      <c r="P2845" s="22"/>
      <c r="Q2845" s="22"/>
      <c r="R2845" s="22"/>
      <c r="S2845" s="22"/>
      <c r="T2845" s="22">
        <v>5</v>
      </c>
      <c r="U2845" s="22"/>
      <c r="V2845" s="22"/>
      <c r="W2845" s="22">
        <v>5</v>
      </c>
      <c r="X2845" s="22"/>
      <c r="Y2845" s="22"/>
      <c r="Z2845" s="22"/>
      <c r="AA2845" s="22"/>
      <c r="AB2845" s="22"/>
      <c r="AC2845" s="47"/>
    </row>
    <row r="2846" spans="1:42" x14ac:dyDescent="0.25">
      <c r="A2846" s="24">
        <v>41613</v>
      </c>
      <c r="B2846" s="22">
        <v>1</v>
      </c>
      <c r="C2846" s="22" t="s">
        <v>176</v>
      </c>
      <c r="D2846" s="22" t="s">
        <v>184</v>
      </c>
      <c r="E2846" s="22" t="s">
        <v>2</v>
      </c>
      <c r="F2846" s="22" t="s">
        <v>112</v>
      </c>
      <c r="G2846" s="25" t="s">
        <v>3</v>
      </c>
      <c r="H2846" s="22">
        <v>1</v>
      </c>
      <c r="I2846" s="22">
        <f t="shared" si="66"/>
        <v>0.05</v>
      </c>
      <c r="J2846" s="22">
        <v>43</v>
      </c>
      <c r="K2846" s="22"/>
      <c r="L2846" s="22"/>
      <c r="M2846" s="22"/>
      <c r="N2846" s="22"/>
      <c r="O2846" s="22"/>
      <c r="P2846" s="22"/>
      <c r="Q2846" s="22"/>
      <c r="R2846" s="22"/>
      <c r="S2846" s="22"/>
      <c r="T2846" s="22">
        <v>6</v>
      </c>
      <c r="U2846" s="22"/>
      <c r="V2846" s="22"/>
      <c r="W2846" s="22">
        <v>6</v>
      </c>
      <c r="X2846" s="22"/>
      <c r="Y2846" s="22"/>
      <c r="Z2846" s="22"/>
      <c r="AA2846" s="22"/>
      <c r="AB2846" s="22"/>
    </row>
    <row r="2847" spans="1:42" x14ac:dyDescent="0.25">
      <c r="A2847" s="24">
        <v>41613</v>
      </c>
      <c r="B2847" s="22">
        <v>1</v>
      </c>
      <c r="C2847" s="22" t="s">
        <v>176</v>
      </c>
      <c r="D2847" s="22" t="s">
        <v>184</v>
      </c>
      <c r="E2847" s="22" t="s">
        <v>2</v>
      </c>
      <c r="F2847" s="22" t="s">
        <v>112</v>
      </c>
      <c r="G2847" s="25" t="s">
        <v>9</v>
      </c>
      <c r="H2847" s="22">
        <v>1</v>
      </c>
      <c r="I2847" s="22">
        <f t="shared" si="66"/>
        <v>0.05</v>
      </c>
      <c r="J2847" s="22">
        <v>43</v>
      </c>
      <c r="K2847" s="22"/>
      <c r="L2847" s="22"/>
      <c r="M2847" s="22"/>
      <c r="N2847" s="22"/>
      <c r="O2847" s="22"/>
      <c r="P2847" s="22"/>
      <c r="Q2847" s="22"/>
      <c r="R2847" s="22"/>
      <c r="S2847" s="22"/>
      <c r="T2847" s="22">
        <v>5</v>
      </c>
      <c r="U2847" s="22"/>
      <c r="V2847" s="22"/>
      <c r="W2847" s="22">
        <v>5</v>
      </c>
      <c r="X2847" s="22"/>
      <c r="Y2847" s="22"/>
      <c r="Z2847" s="22"/>
      <c r="AA2847" s="22"/>
      <c r="AB2847" s="22"/>
    </row>
    <row r="2848" spans="1:42" x14ac:dyDescent="0.25">
      <c r="A2848" s="24">
        <v>41613</v>
      </c>
      <c r="B2848" s="22">
        <v>1</v>
      </c>
      <c r="C2848" s="22" t="s">
        <v>176</v>
      </c>
      <c r="D2848" s="22" t="s">
        <v>184</v>
      </c>
      <c r="E2848" s="22" t="s">
        <v>2</v>
      </c>
      <c r="F2848" s="22" t="s">
        <v>112</v>
      </c>
      <c r="G2848" s="25" t="s">
        <v>9</v>
      </c>
      <c r="H2848" s="22">
        <v>1</v>
      </c>
      <c r="I2848" s="22">
        <f t="shared" si="66"/>
        <v>0.05</v>
      </c>
      <c r="J2848" s="22">
        <v>43</v>
      </c>
      <c r="K2848" s="22"/>
      <c r="L2848" s="22"/>
      <c r="M2848" s="22"/>
      <c r="N2848" s="22"/>
      <c r="O2848" s="22"/>
      <c r="P2848" s="22"/>
      <c r="Q2848" s="22"/>
      <c r="R2848" s="22"/>
      <c r="S2848" s="22"/>
      <c r="T2848" s="22">
        <v>5</v>
      </c>
      <c r="U2848" s="22"/>
      <c r="V2848" s="22"/>
      <c r="W2848" s="22">
        <v>5</v>
      </c>
      <c r="X2848" s="22"/>
      <c r="Y2848" s="22"/>
      <c r="Z2848" s="22"/>
      <c r="AA2848" s="22"/>
      <c r="AB2848" s="22"/>
    </row>
    <row r="2849" spans="1:42" x14ac:dyDescent="0.25">
      <c r="A2849" s="24">
        <v>41613</v>
      </c>
      <c r="B2849" s="22">
        <v>1</v>
      </c>
      <c r="C2849" s="22" t="s">
        <v>176</v>
      </c>
      <c r="D2849" s="22" t="s">
        <v>184</v>
      </c>
      <c r="E2849" s="22" t="s">
        <v>2</v>
      </c>
      <c r="F2849" s="22" t="s">
        <v>112</v>
      </c>
      <c r="G2849" s="25" t="s">
        <v>9</v>
      </c>
      <c r="H2849" s="22">
        <v>1</v>
      </c>
      <c r="I2849" s="22">
        <f t="shared" si="66"/>
        <v>0.05</v>
      </c>
      <c r="J2849" s="22">
        <v>43</v>
      </c>
      <c r="K2849" s="22"/>
      <c r="L2849" s="22"/>
      <c r="M2849" s="22"/>
      <c r="N2849" s="22"/>
      <c r="O2849" s="22"/>
      <c r="P2849" s="22"/>
      <c r="Q2849" s="22"/>
      <c r="R2849" s="22"/>
      <c r="S2849" s="22"/>
      <c r="T2849" s="22">
        <v>5</v>
      </c>
      <c r="U2849" s="22"/>
      <c r="V2849" s="22"/>
      <c r="W2849" s="22">
        <v>5</v>
      </c>
      <c r="X2849" s="22"/>
      <c r="Y2849" s="22"/>
      <c r="Z2849" s="22"/>
      <c r="AA2849" s="22"/>
      <c r="AB2849" s="22"/>
    </row>
    <row r="2850" spans="1:42" x14ac:dyDescent="0.25">
      <c r="A2850" s="24">
        <v>41613</v>
      </c>
      <c r="B2850" s="22">
        <v>1</v>
      </c>
      <c r="C2850" s="22" t="s">
        <v>176</v>
      </c>
      <c r="D2850" s="22" t="s">
        <v>184</v>
      </c>
      <c r="E2850" s="22" t="s">
        <v>2</v>
      </c>
      <c r="F2850" s="22" t="s">
        <v>112</v>
      </c>
      <c r="G2850" s="25" t="s">
        <v>57</v>
      </c>
      <c r="H2850" s="22">
        <v>1</v>
      </c>
      <c r="I2850" s="22">
        <f t="shared" si="66"/>
        <v>0.05</v>
      </c>
      <c r="J2850" s="22">
        <v>43</v>
      </c>
      <c r="K2850" s="22"/>
      <c r="L2850" s="22"/>
      <c r="M2850" s="22"/>
      <c r="N2850" s="22"/>
      <c r="O2850" s="22"/>
      <c r="P2850" s="22"/>
      <c r="Q2850" s="22"/>
      <c r="R2850" s="22"/>
      <c r="S2850" s="22"/>
      <c r="T2850" s="22">
        <v>5</v>
      </c>
      <c r="U2850" s="22"/>
      <c r="V2850" s="22"/>
      <c r="W2850" s="22">
        <v>5</v>
      </c>
      <c r="X2850" s="22"/>
      <c r="Y2850" s="22"/>
      <c r="Z2850" s="22"/>
      <c r="AA2850" s="22"/>
      <c r="AB2850" s="22"/>
    </row>
    <row r="2851" spans="1:42" x14ac:dyDescent="0.25">
      <c r="A2851" s="24">
        <v>41613</v>
      </c>
      <c r="B2851" s="22">
        <v>1</v>
      </c>
      <c r="C2851" s="22" t="s">
        <v>176</v>
      </c>
      <c r="D2851" s="22" t="s">
        <v>184</v>
      </c>
      <c r="E2851" s="22" t="s">
        <v>2</v>
      </c>
      <c r="F2851" s="22" t="s">
        <v>112</v>
      </c>
      <c r="G2851" s="25" t="s">
        <v>11</v>
      </c>
      <c r="H2851" s="22">
        <v>1</v>
      </c>
      <c r="I2851" s="22">
        <f t="shared" si="66"/>
        <v>0.05</v>
      </c>
      <c r="J2851" s="22">
        <v>43</v>
      </c>
      <c r="K2851" s="22"/>
      <c r="L2851" s="22"/>
      <c r="M2851" s="22"/>
      <c r="N2851" s="22"/>
      <c r="O2851" s="22"/>
      <c r="P2851" s="22"/>
      <c r="Q2851" s="22"/>
      <c r="R2851" s="22"/>
      <c r="S2851" s="22"/>
      <c r="T2851" s="22">
        <v>5</v>
      </c>
      <c r="U2851" s="22"/>
      <c r="V2851" s="22"/>
      <c r="W2851" s="22">
        <v>5</v>
      </c>
      <c r="X2851" s="22"/>
      <c r="Y2851" s="22"/>
      <c r="Z2851" s="22"/>
      <c r="AA2851" s="22"/>
      <c r="AB2851" s="22"/>
    </row>
    <row r="2852" spans="1:42" x14ac:dyDescent="0.25">
      <c r="A2852" s="24">
        <v>41613</v>
      </c>
      <c r="B2852" s="22">
        <v>1</v>
      </c>
      <c r="C2852" s="22" t="s">
        <v>176</v>
      </c>
      <c r="D2852" s="22" t="s">
        <v>184</v>
      </c>
      <c r="E2852" s="22" t="s">
        <v>2</v>
      </c>
      <c r="F2852" s="22" t="s">
        <v>112</v>
      </c>
      <c r="G2852" s="25" t="s">
        <v>11</v>
      </c>
      <c r="H2852" s="22">
        <v>1</v>
      </c>
      <c r="I2852" s="22">
        <f t="shared" si="66"/>
        <v>0.05</v>
      </c>
      <c r="J2852" s="22">
        <v>43</v>
      </c>
      <c r="K2852" s="22"/>
      <c r="L2852" s="22"/>
      <c r="M2852" s="22"/>
      <c r="N2852" s="22"/>
      <c r="O2852" s="22"/>
      <c r="P2852" s="22"/>
      <c r="Q2852" s="22"/>
      <c r="R2852" s="22"/>
      <c r="S2852" s="22"/>
      <c r="T2852" s="22">
        <v>5</v>
      </c>
      <c r="U2852" s="22"/>
      <c r="V2852" s="22"/>
      <c r="W2852" s="22">
        <v>5</v>
      </c>
      <c r="X2852" s="22"/>
      <c r="Y2852" s="22"/>
      <c r="Z2852" s="22"/>
      <c r="AA2852" s="22"/>
      <c r="AB2852" s="22"/>
    </row>
    <row r="2853" spans="1:42" x14ac:dyDescent="0.25">
      <c r="A2853" s="24">
        <v>41613</v>
      </c>
      <c r="B2853" s="132">
        <v>1</v>
      </c>
      <c r="C2853" s="22" t="s">
        <v>176</v>
      </c>
      <c r="D2853" s="132" t="s">
        <v>184</v>
      </c>
      <c r="E2853" s="132" t="s">
        <v>2</v>
      </c>
      <c r="F2853" s="132" t="s">
        <v>112</v>
      </c>
      <c r="G2853" s="139" t="s">
        <v>11</v>
      </c>
      <c r="H2853" s="132">
        <v>1</v>
      </c>
      <c r="I2853" s="22">
        <f t="shared" si="66"/>
        <v>0.05</v>
      </c>
      <c r="J2853" s="22">
        <v>43</v>
      </c>
      <c r="K2853" s="22"/>
      <c r="L2853" s="22"/>
      <c r="M2853" s="22"/>
      <c r="N2853" s="22"/>
      <c r="O2853" s="22"/>
      <c r="P2853" s="22"/>
      <c r="Q2853" s="132"/>
      <c r="R2853" s="22"/>
      <c r="S2853" s="22"/>
      <c r="T2853" s="22">
        <v>6</v>
      </c>
      <c r="U2853" s="22"/>
      <c r="V2853" s="22"/>
      <c r="W2853" s="22">
        <v>6</v>
      </c>
      <c r="X2853" s="22"/>
      <c r="Y2853" s="22"/>
      <c r="Z2853" s="22"/>
      <c r="AA2853" s="22"/>
      <c r="AB2853" s="22"/>
      <c r="AD2853" s="47"/>
      <c r="AE2853" s="47"/>
      <c r="AF2853" s="47"/>
      <c r="AG2853" s="47"/>
      <c r="AH2853" s="47"/>
      <c r="AI2853" s="47"/>
      <c r="AJ2853" s="47"/>
      <c r="AK2853" s="47"/>
      <c r="AL2853" s="47"/>
      <c r="AM2853" s="47"/>
      <c r="AN2853" s="47"/>
      <c r="AO2853" s="47"/>
      <c r="AP2853" s="47"/>
    </row>
    <row r="2854" spans="1:42" x14ac:dyDescent="0.25">
      <c r="A2854" s="24">
        <v>41613</v>
      </c>
      <c r="B2854" s="22">
        <v>1</v>
      </c>
      <c r="C2854" s="22" t="s">
        <v>176</v>
      </c>
      <c r="D2854" s="22" t="s">
        <v>184</v>
      </c>
      <c r="E2854" s="22" t="s">
        <v>2</v>
      </c>
      <c r="F2854" s="22" t="s">
        <v>112</v>
      </c>
      <c r="G2854" s="25" t="s">
        <v>16</v>
      </c>
      <c r="H2854" s="22">
        <v>1</v>
      </c>
      <c r="I2854" s="22">
        <f t="shared" si="66"/>
        <v>0.05</v>
      </c>
      <c r="J2854" s="22">
        <v>43</v>
      </c>
      <c r="K2854" s="22"/>
      <c r="L2854" s="22"/>
      <c r="M2854" s="22"/>
      <c r="N2854" s="22"/>
      <c r="O2854" s="22"/>
      <c r="P2854" s="22"/>
      <c r="Q2854" s="22"/>
      <c r="R2854" s="22"/>
      <c r="S2854" s="22"/>
      <c r="T2854" s="22">
        <v>8</v>
      </c>
      <c r="U2854" s="22"/>
      <c r="V2854" s="22"/>
      <c r="W2854" s="22">
        <v>8</v>
      </c>
      <c r="X2854" s="22"/>
      <c r="Y2854" s="22"/>
      <c r="Z2854" s="22"/>
      <c r="AA2854" s="22"/>
      <c r="AB2854" s="22"/>
    </row>
    <row r="2855" spans="1:42" x14ac:dyDescent="0.25">
      <c r="A2855" s="24">
        <v>41613</v>
      </c>
      <c r="B2855" s="22">
        <v>1</v>
      </c>
      <c r="C2855" s="22" t="s">
        <v>176</v>
      </c>
      <c r="D2855" s="22" t="s">
        <v>184</v>
      </c>
      <c r="E2855" s="22" t="s">
        <v>2</v>
      </c>
      <c r="F2855" s="22" t="s">
        <v>112</v>
      </c>
      <c r="G2855" s="25" t="s">
        <v>16</v>
      </c>
      <c r="H2855" s="22">
        <v>1</v>
      </c>
      <c r="I2855" s="22">
        <f t="shared" si="66"/>
        <v>0.05</v>
      </c>
      <c r="J2855" s="22">
        <v>43</v>
      </c>
      <c r="K2855" s="22"/>
      <c r="L2855" s="22"/>
      <c r="M2855" s="22"/>
      <c r="N2855" s="22"/>
      <c r="O2855" s="22"/>
      <c r="P2855" s="22"/>
      <c r="Q2855" s="22"/>
      <c r="R2855" s="22"/>
      <c r="S2855" s="22"/>
      <c r="T2855" s="22">
        <v>8</v>
      </c>
      <c r="U2855" s="22"/>
      <c r="V2855" s="22"/>
      <c r="W2855" s="22">
        <v>8</v>
      </c>
      <c r="X2855" s="22"/>
      <c r="Y2855" s="22"/>
      <c r="Z2855" s="22"/>
      <c r="AA2855" s="22"/>
      <c r="AB2855" s="22"/>
    </row>
    <row r="2856" spans="1:42" x14ac:dyDescent="0.25">
      <c r="A2856" s="24">
        <v>41613</v>
      </c>
      <c r="B2856" s="22">
        <v>1</v>
      </c>
      <c r="C2856" s="22" t="s">
        <v>176</v>
      </c>
      <c r="D2856" s="22" t="s">
        <v>184</v>
      </c>
      <c r="E2856" s="22" t="s">
        <v>2</v>
      </c>
      <c r="F2856" s="22" t="s">
        <v>112</v>
      </c>
      <c r="G2856" s="25" t="s">
        <v>16</v>
      </c>
      <c r="H2856" s="22">
        <v>1</v>
      </c>
      <c r="I2856" s="22">
        <f t="shared" si="66"/>
        <v>0.05</v>
      </c>
      <c r="J2856" s="22">
        <v>43</v>
      </c>
      <c r="K2856" s="22"/>
      <c r="L2856" s="22"/>
      <c r="M2856" s="22"/>
      <c r="N2856" s="22"/>
      <c r="O2856" s="22"/>
      <c r="P2856" s="22"/>
      <c r="Q2856" s="22"/>
      <c r="R2856" s="22"/>
      <c r="S2856" s="22"/>
      <c r="T2856" s="22">
        <v>8</v>
      </c>
      <c r="U2856" s="22"/>
      <c r="V2856" s="22"/>
      <c r="W2856" s="22">
        <v>8</v>
      </c>
      <c r="X2856" s="22"/>
      <c r="Y2856" s="22"/>
      <c r="Z2856" s="22"/>
      <c r="AA2856" s="22"/>
      <c r="AB2856" s="22"/>
    </row>
    <row r="2857" spans="1:42" x14ac:dyDescent="0.25">
      <c r="A2857" s="24">
        <v>41613</v>
      </c>
      <c r="B2857" s="22">
        <v>1</v>
      </c>
      <c r="C2857" s="22" t="s">
        <v>176</v>
      </c>
      <c r="D2857" s="22" t="s">
        <v>184</v>
      </c>
      <c r="E2857" s="22" t="s">
        <v>2</v>
      </c>
      <c r="F2857" s="22" t="s">
        <v>112</v>
      </c>
      <c r="G2857" s="25" t="s">
        <v>16</v>
      </c>
      <c r="H2857" s="22">
        <v>1</v>
      </c>
      <c r="I2857" s="22">
        <f t="shared" si="66"/>
        <v>0.05</v>
      </c>
      <c r="J2857" s="22">
        <v>43</v>
      </c>
      <c r="K2857" s="22"/>
      <c r="L2857" s="22"/>
      <c r="M2857" s="22"/>
      <c r="N2857" s="22"/>
      <c r="O2857" s="22"/>
      <c r="P2857" s="22"/>
      <c r="Q2857" s="22"/>
      <c r="R2857" s="22"/>
      <c r="S2857" s="22"/>
      <c r="T2857" s="22">
        <v>10</v>
      </c>
      <c r="U2857" s="22"/>
      <c r="V2857" s="22"/>
      <c r="W2857" s="22">
        <v>10</v>
      </c>
      <c r="X2857" s="22"/>
      <c r="Y2857" s="22"/>
      <c r="Z2857" s="22"/>
      <c r="AA2857" s="22"/>
      <c r="AB2857" s="22"/>
    </row>
    <row r="2858" spans="1:42" x14ac:dyDescent="0.25">
      <c r="A2858" s="24">
        <v>41613</v>
      </c>
      <c r="B2858" s="22">
        <v>1</v>
      </c>
      <c r="C2858" s="22" t="s">
        <v>176</v>
      </c>
      <c r="D2858" s="22" t="s">
        <v>184</v>
      </c>
      <c r="E2858" s="22" t="s">
        <v>2</v>
      </c>
      <c r="F2858" s="22" t="s">
        <v>112</v>
      </c>
      <c r="G2858" s="25" t="s">
        <v>16</v>
      </c>
      <c r="H2858" s="22">
        <v>1</v>
      </c>
      <c r="I2858" s="22">
        <f t="shared" si="66"/>
        <v>0.05</v>
      </c>
      <c r="J2858" s="22">
        <v>43</v>
      </c>
      <c r="K2858" s="22"/>
      <c r="L2858" s="22"/>
      <c r="M2858" s="22"/>
      <c r="N2858" s="22"/>
      <c r="O2858" s="22"/>
      <c r="P2858" s="22"/>
      <c r="Q2858" s="22"/>
      <c r="R2858" s="22"/>
      <c r="S2858" s="22"/>
      <c r="T2858" s="22">
        <v>10</v>
      </c>
      <c r="U2858" s="22"/>
      <c r="V2858" s="22"/>
      <c r="W2858" s="22">
        <v>10</v>
      </c>
      <c r="X2858" s="22"/>
      <c r="Y2858" s="22"/>
      <c r="Z2858" s="22"/>
      <c r="AA2858" s="22"/>
      <c r="AB2858" s="22"/>
    </row>
    <row r="2859" spans="1:42" x14ac:dyDescent="0.25">
      <c r="A2859" s="24">
        <v>41613</v>
      </c>
      <c r="B2859" s="22">
        <v>1</v>
      </c>
      <c r="C2859" s="22" t="s">
        <v>176</v>
      </c>
      <c r="D2859" s="22" t="s">
        <v>184</v>
      </c>
      <c r="E2859" s="22" t="s">
        <v>2</v>
      </c>
      <c r="F2859" s="22" t="s">
        <v>112</v>
      </c>
      <c r="G2859" s="25" t="s">
        <v>16</v>
      </c>
      <c r="H2859" s="22">
        <v>1</v>
      </c>
      <c r="I2859" s="22">
        <f t="shared" si="66"/>
        <v>0.05</v>
      </c>
      <c r="J2859" s="22">
        <v>43</v>
      </c>
      <c r="K2859" s="22"/>
      <c r="L2859" s="22"/>
      <c r="M2859" s="22"/>
      <c r="N2859" s="22"/>
      <c r="O2859" s="22"/>
      <c r="P2859" s="22"/>
      <c r="Q2859" s="22"/>
      <c r="R2859" s="22"/>
      <c r="S2859" s="22"/>
      <c r="T2859" s="22">
        <v>6</v>
      </c>
      <c r="U2859" s="22"/>
      <c r="V2859" s="22"/>
      <c r="W2859" s="22">
        <v>6</v>
      </c>
      <c r="X2859" s="22"/>
      <c r="Y2859" s="22"/>
      <c r="Z2859" s="22"/>
      <c r="AA2859" s="22"/>
      <c r="AB2859" s="22"/>
      <c r="AC2859" s="47"/>
    </row>
    <row r="2860" spans="1:42" x14ac:dyDescent="0.25">
      <c r="A2860" s="24">
        <v>41613</v>
      </c>
      <c r="B2860" s="22">
        <v>1</v>
      </c>
      <c r="C2860" s="22" t="s">
        <v>176</v>
      </c>
      <c r="D2860" s="22" t="s">
        <v>184</v>
      </c>
      <c r="E2860" s="22" t="s">
        <v>2</v>
      </c>
      <c r="F2860" s="22" t="s">
        <v>112</v>
      </c>
      <c r="G2860" s="25" t="s">
        <v>16</v>
      </c>
      <c r="H2860" s="22">
        <v>1</v>
      </c>
      <c r="I2860" s="22">
        <f t="shared" si="66"/>
        <v>0.05</v>
      </c>
      <c r="J2860" s="22">
        <v>43</v>
      </c>
      <c r="K2860" s="22"/>
      <c r="L2860" s="22"/>
      <c r="M2860" s="22"/>
      <c r="N2860" s="22"/>
      <c r="O2860" s="22"/>
      <c r="P2860" s="22"/>
      <c r="Q2860" s="22"/>
      <c r="R2860" s="22"/>
      <c r="S2860" s="22"/>
      <c r="T2860" s="22">
        <v>6</v>
      </c>
      <c r="U2860" s="22"/>
      <c r="V2860" s="22"/>
      <c r="W2860" s="22">
        <v>6</v>
      </c>
      <c r="X2860" s="22"/>
      <c r="Y2860" s="22"/>
      <c r="Z2860" s="22"/>
      <c r="AA2860" s="22"/>
      <c r="AB2860" s="22"/>
    </row>
    <row r="2861" spans="1:42" x14ac:dyDescent="0.25">
      <c r="A2861" s="24">
        <v>41613</v>
      </c>
      <c r="B2861" s="22">
        <v>1</v>
      </c>
      <c r="C2861" s="22" t="s">
        <v>176</v>
      </c>
      <c r="D2861" s="22" t="s">
        <v>184</v>
      </c>
      <c r="E2861" s="22" t="s">
        <v>2</v>
      </c>
      <c r="F2861" s="22" t="s">
        <v>112</v>
      </c>
      <c r="G2861" s="25" t="s">
        <v>16</v>
      </c>
      <c r="H2861" s="22">
        <v>1</v>
      </c>
      <c r="I2861" s="22">
        <f t="shared" si="66"/>
        <v>0.05</v>
      </c>
      <c r="J2861" s="22">
        <v>43</v>
      </c>
      <c r="K2861" s="22"/>
      <c r="L2861" s="22"/>
      <c r="M2861" s="22"/>
      <c r="N2861" s="22"/>
      <c r="O2861" s="22"/>
      <c r="P2861" s="22"/>
      <c r="Q2861" s="22"/>
      <c r="R2861" s="22"/>
      <c r="S2861" s="22"/>
      <c r="T2861" s="22">
        <v>5</v>
      </c>
      <c r="U2861" s="22"/>
      <c r="V2861" s="22"/>
      <c r="W2861" s="22">
        <v>5</v>
      </c>
      <c r="X2861" s="22"/>
      <c r="Y2861" s="22"/>
      <c r="Z2861" s="22"/>
      <c r="AA2861" s="22"/>
      <c r="AB2861" s="22"/>
    </row>
    <row r="2862" spans="1:42" x14ac:dyDescent="0.25">
      <c r="A2862" s="24">
        <v>41613</v>
      </c>
      <c r="B2862" s="22">
        <v>1</v>
      </c>
      <c r="C2862" s="22" t="s">
        <v>176</v>
      </c>
      <c r="D2862" s="22" t="s">
        <v>184</v>
      </c>
      <c r="E2862" s="22" t="s">
        <v>2</v>
      </c>
      <c r="F2862" s="22" t="s">
        <v>112</v>
      </c>
      <c r="G2862" s="25" t="s">
        <v>16</v>
      </c>
      <c r="H2862" s="22">
        <v>1</v>
      </c>
      <c r="I2862" s="22">
        <f t="shared" si="66"/>
        <v>0.05</v>
      </c>
      <c r="J2862" s="22">
        <v>43</v>
      </c>
      <c r="K2862" s="22"/>
      <c r="L2862" s="22"/>
      <c r="M2862" s="22"/>
      <c r="N2862" s="22"/>
      <c r="O2862" s="22"/>
      <c r="P2862" s="22"/>
      <c r="Q2862" s="22"/>
      <c r="R2862" s="22"/>
      <c r="S2862" s="22"/>
      <c r="T2862" s="22">
        <v>5</v>
      </c>
      <c r="U2862" s="22"/>
      <c r="V2862" s="22"/>
      <c r="W2862" s="22">
        <v>5</v>
      </c>
      <c r="X2862" s="22"/>
      <c r="Y2862" s="22"/>
      <c r="Z2862" s="22"/>
      <c r="AA2862" s="22"/>
      <c r="AB2862" s="22"/>
    </row>
    <row r="2863" spans="1:42" x14ac:dyDescent="0.25">
      <c r="A2863" s="24">
        <v>41613</v>
      </c>
      <c r="B2863" s="22">
        <v>1</v>
      </c>
      <c r="C2863" s="22" t="s">
        <v>176</v>
      </c>
      <c r="D2863" s="22" t="s">
        <v>184</v>
      </c>
      <c r="E2863" s="22" t="s">
        <v>2</v>
      </c>
      <c r="F2863" s="22" t="s">
        <v>112</v>
      </c>
      <c r="G2863" s="25" t="s">
        <v>16</v>
      </c>
      <c r="H2863" s="22">
        <v>1</v>
      </c>
      <c r="I2863" s="22">
        <f t="shared" si="66"/>
        <v>0.05</v>
      </c>
      <c r="J2863" s="22">
        <v>43</v>
      </c>
      <c r="K2863" s="22"/>
      <c r="L2863" s="22"/>
      <c r="M2863" s="22"/>
      <c r="N2863" s="22"/>
      <c r="O2863" s="22"/>
      <c r="P2863" s="22"/>
      <c r="Q2863" s="22"/>
      <c r="R2863" s="22"/>
      <c r="S2863" s="22"/>
      <c r="T2863" s="22">
        <v>5</v>
      </c>
      <c r="U2863" s="22"/>
      <c r="V2863" s="22"/>
      <c r="W2863" s="22">
        <v>5</v>
      </c>
      <c r="X2863" s="22"/>
      <c r="Y2863" s="22"/>
      <c r="Z2863" s="22"/>
      <c r="AA2863" s="22"/>
      <c r="AB2863" s="22"/>
    </row>
    <row r="2864" spans="1:42" x14ac:dyDescent="0.25">
      <c r="A2864" s="24">
        <v>41613</v>
      </c>
      <c r="B2864" s="22">
        <v>1</v>
      </c>
      <c r="C2864" s="22" t="s">
        <v>176</v>
      </c>
      <c r="D2864" s="22" t="s">
        <v>184</v>
      </c>
      <c r="E2864" s="22" t="s">
        <v>2</v>
      </c>
      <c r="F2864" s="22" t="s">
        <v>112</v>
      </c>
      <c r="G2864" s="25" t="s">
        <v>90</v>
      </c>
      <c r="H2864" s="22">
        <v>1</v>
      </c>
      <c r="I2864" s="22">
        <f t="shared" si="66"/>
        <v>0.05</v>
      </c>
      <c r="J2864" s="22">
        <v>43</v>
      </c>
      <c r="K2864" s="22"/>
      <c r="L2864" s="22"/>
      <c r="M2864" s="22"/>
      <c r="N2864" s="22"/>
      <c r="O2864" s="22"/>
      <c r="P2864" s="22"/>
      <c r="Q2864" s="22"/>
      <c r="R2864" s="22"/>
      <c r="S2864" s="22"/>
      <c r="T2864" s="22">
        <v>10</v>
      </c>
      <c r="U2864" s="22"/>
      <c r="V2864" s="22"/>
      <c r="W2864" s="22">
        <v>10</v>
      </c>
      <c r="X2864" s="22"/>
      <c r="Y2864" s="22"/>
      <c r="Z2864" s="22"/>
      <c r="AA2864" s="22"/>
      <c r="AB2864" s="22"/>
    </row>
    <row r="2865" spans="1:42" x14ac:dyDescent="0.25">
      <c r="A2865" s="24">
        <v>41613</v>
      </c>
      <c r="B2865" s="22">
        <v>1</v>
      </c>
      <c r="C2865" s="22" t="s">
        <v>176</v>
      </c>
      <c r="D2865" s="22" t="s">
        <v>184</v>
      </c>
      <c r="E2865" s="22" t="s">
        <v>2</v>
      </c>
      <c r="F2865" s="22" t="s">
        <v>112</v>
      </c>
      <c r="G2865" s="25" t="s">
        <v>10</v>
      </c>
      <c r="H2865" s="22">
        <v>1</v>
      </c>
      <c r="I2865" s="22">
        <f t="shared" si="66"/>
        <v>0.05</v>
      </c>
      <c r="J2865" s="22">
        <v>43</v>
      </c>
      <c r="K2865" s="22"/>
      <c r="L2865" s="22"/>
      <c r="M2865" s="22"/>
      <c r="N2865" s="22"/>
      <c r="O2865" s="22"/>
      <c r="P2865" s="22"/>
      <c r="Q2865" s="22"/>
      <c r="R2865" s="22"/>
      <c r="S2865" s="22"/>
      <c r="T2865" s="22">
        <v>5</v>
      </c>
      <c r="U2865" s="22"/>
      <c r="V2865" s="22"/>
      <c r="W2865" s="22">
        <v>5</v>
      </c>
      <c r="X2865" s="22"/>
      <c r="Y2865" s="22"/>
      <c r="Z2865" s="22"/>
      <c r="AA2865" s="22"/>
      <c r="AB2865" s="22"/>
    </row>
    <row r="2866" spans="1:42" x14ac:dyDescent="0.25">
      <c r="A2866" s="24">
        <v>41613</v>
      </c>
      <c r="B2866" s="132">
        <v>1</v>
      </c>
      <c r="C2866" s="22" t="s">
        <v>176</v>
      </c>
      <c r="D2866" s="132" t="s">
        <v>184</v>
      </c>
      <c r="E2866" s="132" t="s">
        <v>2</v>
      </c>
      <c r="F2866" s="132" t="s">
        <v>112</v>
      </c>
      <c r="G2866" s="139" t="s">
        <v>10</v>
      </c>
      <c r="H2866" s="132">
        <v>1</v>
      </c>
      <c r="I2866" s="22">
        <f t="shared" si="66"/>
        <v>0.05</v>
      </c>
      <c r="J2866" s="22">
        <v>43</v>
      </c>
      <c r="K2866" s="22"/>
      <c r="L2866" s="22"/>
      <c r="M2866" s="22"/>
      <c r="N2866" s="22"/>
      <c r="O2866" s="22"/>
      <c r="P2866" s="22"/>
      <c r="Q2866" s="132"/>
      <c r="R2866" s="22"/>
      <c r="S2866" s="22"/>
      <c r="T2866" s="22">
        <v>5</v>
      </c>
      <c r="U2866" s="22"/>
      <c r="V2866" s="22"/>
      <c r="W2866" s="22">
        <v>5</v>
      </c>
      <c r="X2866" s="22"/>
      <c r="Y2866" s="22"/>
      <c r="Z2866" s="22"/>
      <c r="AA2866" s="22"/>
      <c r="AB2866" s="22"/>
      <c r="AD2866" s="47"/>
      <c r="AE2866" s="47"/>
      <c r="AF2866" s="47"/>
      <c r="AG2866" s="47"/>
      <c r="AH2866" s="47"/>
      <c r="AI2866" s="47"/>
      <c r="AJ2866" s="47"/>
      <c r="AK2866" s="47"/>
      <c r="AL2866" s="47"/>
      <c r="AM2866" s="47"/>
      <c r="AN2866" s="47"/>
      <c r="AO2866" s="47"/>
      <c r="AP2866" s="47"/>
    </row>
    <row r="2867" spans="1:42" x14ac:dyDescent="0.25">
      <c r="A2867" s="24">
        <v>41613</v>
      </c>
      <c r="B2867" s="22">
        <v>1</v>
      </c>
      <c r="C2867" s="22" t="s">
        <v>176</v>
      </c>
      <c r="D2867" s="22" t="s">
        <v>184</v>
      </c>
      <c r="E2867" s="22" t="s">
        <v>2</v>
      </c>
      <c r="F2867" s="22" t="s">
        <v>112</v>
      </c>
      <c r="G2867" s="25" t="s">
        <v>10</v>
      </c>
      <c r="H2867" s="22">
        <v>1</v>
      </c>
      <c r="I2867" s="22">
        <f t="shared" si="66"/>
        <v>0.05</v>
      </c>
      <c r="J2867" s="22">
        <v>43</v>
      </c>
      <c r="K2867" s="22"/>
      <c r="L2867" s="22"/>
      <c r="M2867" s="22"/>
      <c r="N2867" s="22"/>
      <c r="O2867" s="22"/>
      <c r="P2867" s="22"/>
      <c r="Q2867" s="22"/>
      <c r="R2867" s="22"/>
      <c r="S2867" s="22"/>
      <c r="T2867" s="22">
        <v>5</v>
      </c>
      <c r="U2867" s="22"/>
      <c r="V2867" s="22"/>
      <c r="W2867" s="22">
        <v>5</v>
      </c>
      <c r="X2867" s="22"/>
      <c r="Y2867" s="22"/>
      <c r="Z2867" s="22"/>
      <c r="AA2867" s="22"/>
      <c r="AB2867" s="22"/>
    </row>
    <row r="2868" spans="1:42" x14ac:dyDescent="0.25">
      <c r="A2868" s="24">
        <v>41613</v>
      </c>
      <c r="B2868" s="22">
        <v>1</v>
      </c>
      <c r="C2868" s="22" t="s">
        <v>176</v>
      </c>
      <c r="D2868" s="22" t="s">
        <v>184</v>
      </c>
      <c r="E2868" s="22" t="s">
        <v>2</v>
      </c>
      <c r="F2868" s="22" t="s">
        <v>112</v>
      </c>
      <c r="G2868" s="25" t="s">
        <v>10</v>
      </c>
      <c r="H2868" s="22">
        <v>1</v>
      </c>
      <c r="I2868" s="22">
        <f t="shared" si="66"/>
        <v>0.05</v>
      </c>
      <c r="J2868" s="22">
        <v>43</v>
      </c>
      <c r="K2868" s="22"/>
      <c r="L2868" s="22"/>
      <c r="M2868" s="22"/>
      <c r="N2868" s="22"/>
      <c r="O2868" s="22"/>
      <c r="P2868" s="22"/>
      <c r="Q2868" s="22"/>
      <c r="R2868" s="22"/>
      <c r="S2868" s="22"/>
      <c r="T2868" s="22">
        <v>5</v>
      </c>
      <c r="U2868" s="22"/>
      <c r="V2868" s="22"/>
      <c r="W2868" s="22">
        <v>5</v>
      </c>
      <c r="X2868" s="22"/>
      <c r="Y2868" s="22"/>
      <c r="Z2868" s="22"/>
      <c r="AA2868" s="22"/>
      <c r="AB2868" s="22"/>
    </row>
    <row r="2869" spans="1:42" x14ac:dyDescent="0.25">
      <c r="A2869" s="24">
        <v>41613</v>
      </c>
      <c r="B2869" s="22">
        <v>1</v>
      </c>
      <c r="C2869" s="22" t="s">
        <v>176</v>
      </c>
      <c r="D2869" s="22" t="s">
        <v>184</v>
      </c>
      <c r="E2869" s="22" t="s">
        <v>2</v>
      </c>
      <c r="F2869" s="22" t="s">
        <v>112</v>
      </c>
      <c r="G2869" s="25" t="s">
        <v>10</v>
      </c>
      <c r="H2869" s="22">
        <v>1</v>
      </c>
      <c r="I2869" s="22">
        <f t="shared" si="66"/>
        <v>0.05</v>
      </c>
      <c r="J2869" s="22">
        <v>43</v>
      </c>
      <c r="K2869" s="22"/>
      <c r="L2869" s="22"/>
      <c r="M2869" s="22"/>
      <c r="N2869" s="22"/>
      <c r="O2869" s="22"/>
      <c r="P2869" s="22"/>
      <c r="Q2869" s="22"/>
      <c r="R2869" s="22"/>
      <c r="S2869" s="22"/>
      <c r="T2869" s="22">
        <v>5</v>
      </c>
      <c r="U2869" s="22"/>
      <c r="V2869" s="22"/>
      <c r="W2869" s="22">
        <v>5</v>
      </c>
      <c r="X2869" s="22"/>
      <c r="Y2869" s="22"/>
      <c r="Z2869" s="22"/>
      <c r="AA2869" s="22"/>
      <c r="AB2869" s="22"/>
    </row>
    <row r="2870" spans="1:42" x14ac:dyDescent="0.25">
      <c r="A2870" s="24">
        <v>41613</v>
      </c>
      <c r="B2870" s="22">
        <v>1</v>
      </c>
      <c r="C2870" s="22" t="s">
        <v>176</v>
      </c>
      <c r="D2870" s="22" t="s">
        <v>184</v>
      </c>
      <c r="E2870" s="22" t="s">
        <v>2</v>
      </c>
      <c r="F2870" s="22" t="s">
        <v>112</v>
      </c>
      <c r="G2870" s="25" t="s">
        <v>10</v>
      </c>
      <c r="H2870" s="22">
        <v>1</v>
      </c>
      <c r="I2870" s="22">
        <f t="shared" si="66"/>
        <v>0.05</v>
      </c>
      <c r="J2870" s="22">
        <v>43</v>
      </c>
      <c r="K2870" s="22"/>
      <c r="L2870" s="22"/>
      <c r="M2870" s="22"/>
      <c r="N2870" s="22"/>
      <c r="O2870" s="22"/>
      <c r="P2870" s="22"/>
      <c r="Q2870" s="22"/>
      <c r="R2870" s="22"/>
      <c r="S2870" s="22"/>
      <c r="T2870" s="22">
        <v>7</v>
      </c>
      <c r="U2870" s="22"/>
      <c r="V2870" s="22"/>
      <c r="W2870" s="22">
        <v>7</v>
      </c>
      <c r="X2870" s="22"/>
      <c r="Y2870" s="22"/>
      <c r="Z2870" s="22"/>
      <c r="AA2870" s="22"/>
      <c r="AB2870" s="22"/>
    </row>
    <row r="2871" spans="1:42" x14ac:dyDescent="0.25">
      <c r="A2871" s="24">
        <v>41613</v>
      </c>
      <c r="B2871" s="22">
        <v>1</v>
      </c>
      <c r="C2871" s="22" t="s">
        <v>176</v>
      </c>
      <c r="D2871" s="22" t="s">
        <v>184</v>
      </c>
      <c r="E2871" s="22" t="s">
        <v>2</v>
      </c>
      <c r="F2871" s="22" t="s">
        <v>112</v>
      </c>
      <c r="G2871" s="25" t="s">
        <v>10</v>
      </c>
      <c r="H2871" s="22">
        <v>1</v>
      </c>
      <c r="I2871" s="22">
        <f t="shared" si="66"/>
        <v>0.05</v>
      </c>
      <c r="J2871" s="22">
        <v>43</v>
      </c>
      <c r="K2871" s="22"/>
      <c r="L2871" s="22"/>
      <c r="M2871" s="22"/>
      <c r="N2871" s="22"/>
      <c r="O2871" s="22"/>
      <c r="P2871" s="22"/>
      <c r="Q2871" s="22"/>
      <c r="R2871" s="22"/>
      <c r="S2871" s="22"/>
      <c r="T2871" s="22">
        <v>13</v>
      </c>
      <c r="U2871" s="22"/>
      <c r="V2871" s="22"/>
      <c r="W2871" s="22">
        <v>13</v>
      </c>
      <c r="X2871" s="22"/>
      <c r="Y2871" s="22"/>
      <c r="Z2871" s="22"/>
      <c r="AA2871" s="22"/>
      <c r="AB2871" s="22"/>
    </row>
    <row r="2872" spans="1:42" x14ac:dyDescent="0.25">
      <c r="A2872" s="24">
        <v>41613</v>
      </c>
      <c r="B2872" s="22">
        <v>1</v>
      </c>
      <c r="C2872" s="22" t="s">
        <v>176</v>
      </c>
      <c r="D2872" s="22" t="s">
        <v>184</v>
      </c>
      <c r="E2872" s="22" t="s">
        <v>2</v>
      </c>
      <c r="F2872" s="22" t="s">
        <v>112</v>
      </c>
      <c r="G2872" s="25" t="s">
        <v>10</v>
      </c>
      <c r="H2872" s="22">
        <v>1</v>
      </c>
      <c r="I2872" s="22">
        <f t="shared" si="66"/>
        <v>0.05</v>
      </c>
      <c r="J2872" s="22">
        <v>43</v>
      </c>
      <c r="K2872" s="22"/>
      <c r="L2872" s="22"/>
      <c r="M2872" s="22"/>
      <c r="N2872" s="22"/>
      <c r="O2872" s="22"/>
      <c r="P2872" s="22"/>
      <c r="Q2872" s="22"/>
      <c r="R2872" s="22"/>
      <c r="S2872" s="22"/>
      <c r="T2872" s="22">
        <v>12</v>
      </c>
      <c r="U2872" s="22"/>
      <c r="V2872" s="22"/>
      <c r="W2872" s="22">
        <v>12</v>
      </c>
      <c r="X2872" s="22"/>
      <c r="Y2872" s="22"/>
      <c r="Z2872" s="22"/>
      <c r="AA2872" s="22"/>
      <c r="AB2872" s="22"/>
      <c r="AC2872" s="47"/>
    </row>
    <row r="2873" spans="1:42" x14ac:dyDescent="0.25">
      <c r="A2873" s="24">
        <v>41613</v>
      </c>
      <c r="B2873" s="22">
        <v>1</v>
      </c>
      <c r="C2873" s="22" t="s">
        <v>176</v>
      </c>
      <c r="D2873" s="22" t="s">
        <v>184</v>
      </c>
      <c r="E2873" s="22" t="s">
        <v>2</v>
      </c>
      <c r="F2873" s="22" t="s">
        <v>112</v>
      </c>
      <c r="G2873" s="25" t="s">
        <v>10</v>
      </c>
      <c r="H2873" s="22">
        <v>1</v>
      </c>
      <c r="I2873" s="22">
        <f t="shared" si="66"/>
        <v>0.05</v>
      </c>
      <c r="J2873" s="22">
        <v>43</v>
      </c>
      <c r="K2873" s="22"/>
      <c r="L2873" s="22"/>
      <c r="M2873" s="22"/>
      <c r="N2873" s="22"/>
      <c r="O2873" s="22"/>
      <c r="P2873" s="22"/>
      <c r="Q2873" s="22"/>
      <c r="R2873" s="22"/>
      <c r="S2873" s="22"/>
      <c r="T2873" s="22">
        <v>12</v>
      </c>
      <c r="U2873" s="22"/>
      <c r="V2873" s="22"/>
      <c r="W2873" s="22">
        <v>12</v>
      </c>
      <c r="X2873" s="22"/>
      <c r="Y2873" s="22"/>
      <c r="Z2873" s="22"/>
      <c r="AA2873" s="22"/>
      <c r="AB2873" s="22"/>
    </row>
    <row r="2874" spans="1:42" x14ac:dyDescent="0.25">
      <c r="A2874" s="24">
        <v>41613</v>
      </c>
      <c r="B2874" s="22">
        <v>1</v>
      </c>
      <c r="C2874" s="22" t="s">
        <v>176</v>
      </c>
      <c r="D2874" s="22" t="s">
        <v>184</v>
      </c>
      <c r="E2874" s="22" t="s">
        <v>2</v>
      </c>
      <c r="F2874" s="22" t="s">
        <v>112</v>
      </c>
      <c r="G2874" s="25" t="s">
        <v>10</v>
      </c>
      <c r="H2874" s="22">
        <v>1</v>
      </c>
      <c r="I2874" s="22">
        <f t="shared" si="66"/>
        <v>0.05</v>
      </c>
      <c r="J2874" s="22">
        <v>43</v>
      </c>
      <c r="K2874" s="22"/>
      <c r="L2874" s="22"/>
      <c r="M2874" s="22"/>
      <c r="N2874" s="22"/>
      <c r="O2874" s="22"/>
      <c r="P2874" s="22"/>
      <c r="Q2874" s="22"/>
      <c r="R2874" s="22"/>
      <c r="S2874" s="22"/>
      <c r="T2874" s="22">
        <v>6</v>
      </c>
      <c r="U2874" s="22"/>
      <c r="V2874" s="22"/>
      <c r="W2874" s="22">
        <v>6</v>
      </c>
      <c r="X2874" s="22"/>
      <c r="Y2874" s="22"/>
      <c r="Z2874" s="22"/>
      <c r="AA2874" s="22"/>
      <c r="AB2874" s="22"/>
    </row>
    <row r="2875" spans="1:42" x14ac:dyDescent="0.25">
      <c r="A2875" s="24">
        <v>41613</v>
      </c>
      <c r="B2875" s="22">
        <v>1</v>
      </c>
      <c r="C2875" s="22" t="s">
        <v>176</v>
      </c>
      <c r="D2875" s="22" t="s">
        <v>184</v>
      </c>
      <c r="E2875" s="22" t="s">
        <v>2</v>
      </c>
      <c r="F2875" s="22" t="s">
        <v>112</v>
      </c>
      <c r="G2875" s="25" t="s">
        <v>10</v>
      </c>
      <c r="H2875" s="22">
        <v>1</v>
      </c>
      <c r="I2875" s="22">
        <f t="shared" si="66"/>
        <v>0.05</v>
      </c>
      <c r="J2875" s="22">
        <v>43</v>
      </c>
      <c r="K2875" s="22"/>
      <c r="L2875" s="22"/>
      <c r="M2875" s="22"/>
      <c r="N2875" s="22"/>
      <c r="O2875" s="22"/>
      <c r="P2875" s="22"/>
      <c r="Q2875" s="22"/>
      <c r="R2875" s="22"/>
      <c r="S2875" s="22"/>
      <c r="T2875" s="22">
        <v>11</v>
      </c>
      <c r="U2875" s="22"/>
      <c r="V2875" s="22"/>
      <c r="W2875" s="22">
        <v>11</v>
      </c>
      <c r="X2875" s="22"/>
      <c r="Y2875" s="22"/>
      <c r="Z2875" s="22"/>
      <c r="AA2875" s="22"/>
      <c r="AB2875" s="22"/>
    </row>
    <row r="2876" spans="1:42" x14ac:dyDescent="0.25">
      <c r="A2876" s="24">
        <v>41613</v>
      </c>
      <c r="B2876" s="22">
        <v>1</v>
      </c>
      <c r="C2876" s="22" t="s">
        <v>176</v>
      </c>
      <c r="D2876" s="22" t="s">
        <v>184</v>
      </c>
      <c r="E2876" s="22" t="s">
        <v>2</v>
      </c>
      <c r="F2876" s="22" t="s">
        <v>112</v>
      </c>
      <c r="G2876" s="25" t="s">
        <v>10</v>
      </c>
      <c r="H2876" s="22">
        <v>1</v>
      </c>
      <c r="I2876" s="22">
        <f t="shared" si="66"/>
        <v>0.05</v>
      </c>
      <c r="J2876" s="22">
        <v>43</v>
      </c>
      <c r="K2876" s="22"/>
      <c r="L2876" s="22"/>
      <c r="M2876" s="22"/>
      <c r="N2876" s="22"/>
      <c r="O2876" s="22"/>
      <c r="P2876" s="22"/>
      <c r="Q2876" s="22"/>
      <c r="R2876" s="22"/>
      <c r="S2876" s="22"/>
      <c r="T2876" s="22">
        <v>11</v>
      </c>
      <c r="U2876" s="22"/>
      <c r="V2876" s="22"/>
      <c r="W2876" s="22">
        <v>11</v>
      </c>
      <c r="X2876" s="22"/>
      <c r="Y2876" s="22"/>
      <c r="Z2876" s="22"/>
      <c r="AA2876" s="22"/>
      <c r="AB2876" s="22"/>
    </row>
    <row r="2877" spans="1:42" x14ac:dyDescent="0.25">
      <c r="A2877" s="24">
        <v>41613</v>
      </c>
      <c r="B2877" s="22">
        <v>1</v>
      </c>
      <c r="C2877" s="22" t="s">
        <v>176</v>
      </c>
      <c r="D2877" s="22" t="s">
        <v>184</v>
      </c>
      <c r="E2877" s="22" t="s">
        <v>2</v>
      </c>
      <c r="F2877" s="22" t="s">
        <v>112</v>
      </c>
      <c r="G2877" s="25" t="s">
        <v>10</v>
      </c>
      <c r="H2877" s="22">
        <v>1</v>
      </c>
      <c r="I2877" s="22">
        <f t="shared" si="66"/>
        <v>0.05</v>
      </c>
      <c r="J2877" s="22">
        <v>43</v>
      </c>
      <c r="K2877" s="22"/>
      <c r="L2877" s="22"/>
      <c r="M2877" s="22"/>
      <c r="N2877" s="22"/>
      <c r="O2877" s="22"/>
      <c r="P2877" s="22"/>
      <c r="Q2877" s="22"/>
      <c r="R2877" s="22"/>
      <c r="S2877" s="22"/>
      <c r="T2877" s="22">
        <v>9</v>
      </c>
      <c r="U2877" s="22"/>
      <c r="V2877" s="22"/>
      <c r="W2877" s="22">
        <v>9</v>
      </c>
      <c r="X2877" s="22"/>
      <c r="Y2877" s="22"/>
      <c r="Z2877" s="22"/>
      <c r="AA2877" s="22"/>
      <c r="AB2877" s="22"/>
    </row>
    <row r="2878" spans="1:42" x14ac:dyDescent="0.25">
      <c r="A2878" s="24">
        <v>41613</v>
      </c>
      <c r="B2878" s="22">
        <v>1</v>
      </c>
      <c r="C2878" s="22" t="s">
        <v>176</v>
      </c>
      <c r="D2878" s="22" t="s">
        <v>184</v>
      </c>
      <c r="E2878" s="22" t="s">
        <v>2</v>
      </c>
      <c r="F2878" s="22" t="s">
        <v>112</v>
      </c>
      <c r="G2878" s="25" t="s">
        <v>10</v>
      </c>
      <c r="H2878" s="22">
        <v>1</v>
      </c>
      <c r="I2878" s="22">
        <f t="shared" si="66"/>
        <v>0.05</v>
      </c>
      <c r="J2878" s="22">
        <v>43</v>
      </c>
      <c r="K2878" s="22"/>
      <c r="L2878" s="22"/>
      <c r="M2878" s="22"/>
      <c r="N2878" s="22"/>
      <c r="O2878" s="22"/>
      <c r="P2878" s="22"/>
      <c r="Q2878" s="22"/>
      <c r="R2878" s="22"/>
      <c r="S2878" s="22"/>
      <c r="T2878" s="22">
        <v>9</v>
      </c>
      <c r="U2878" s="22"/>
      <c r="V2878" s="22"/>
      <c r="W2878" s="22">
        <v>9</v>
      </c>
      <c r="X2878" s="22"/>
      <c r="Y2878" s="22"/>
      <c r="Z2878" s="22"/>
      <c r="AA2878" s="22"/>
      <c r="AB2878" s="22"/>
    </row>
    <row r="2879" spans="1:42" x14ac:dyDescent="0.25">
      <c r="A2879" s="24">
        <v>41613</v>
      </c>
      <c r="B2879" s="22">
        <v>1</v>
      </c>
      <c r="C2879" s="22" t="s">
        <v>176</v>
      </c>
      <c r="D2879" s="22" t="s">
        <v>184</v>
      </c>
      <c r="E2879" s="22" t="s">
        <v>2</v>
      </c>
      <c r="F2879" s="22" t="s">
        <v>112</v>
      </c>
      <c r="G2879" s="25" t="s">
        <v>10</v>
      </c>
      <c r="H2879" s="22">
        <v>1</v>
      </c>
      <c r="I2879" s="22">
        <f t="shared" si="66"/>
        <v>0.05</v>
      </c>
      <c r="J2879" s="22">
        <v>43</v>
      </c>
      <c r="K2879" s="22"/>
      <c r="L2879" s="22"/>
      <c r="M2879" s="22"/>
      <c r="N2879" s="22"/>
      <c r="O2879" s="22"/>
      <c r="P2879" s="22"/>
      <c r="Q2879" s="22"/>
      <c r="R2879" s="22"/>
      <c r="S2879" s="22"/>
      <c r="T2879" s="22">
        <v>8</v>
      </c>
      <c r="U2879" s="22"/>
      <c r="V2879" s="22"/>
      <c r="W2879" s="22">
        <v>8</v>
      </c>
      <c r="X2879" s="22"/>
      <c r="Y2879" s="22"/>
      <c r="Z2879" s="22"/>
      <c r="AA2879" s="22"/>
      <c r="AB2879" s="22"/>
    </row>
    <row r="2880" spans="1:42" x14ac:dyDescent="0.25">
      <c r="A2880" s="24">
        <v>41613</v>
      </c>
      <c r="B2880" s="22">
        <v>1</v>
      </c>
      <c r="C2880" s="22" t="s">
        <v>176</v>
      </c>
      <c r="D2880" s="22" t="s">
        <v>184</v>
      </c>
      <c r="E2880" s="22" t="s">
        <v>2</v>
      </c>
      <c r="F2880" s="22" t="s">
        <v>112</v>
      </c>
      <c r="G2880" s="25" t="s">
        <v>181</v>
      </c>
      <c r="H2880" s="22">
        <v>1</v>
      </c>
      <c r="I2880" s="22">
        <f t="shared" si="66"/>
        <v>0.05</v>
      </c>
      <c r="J2880" s="22">
        <v>43</v>
      </c>
      <c r="K2880" s="22"/>
      <c r="L2880" s="22"/>
      <c r="M2880" s="22"/>
      <c r="N2880" s="22"/>
      <c r="O2880" s="22"/>
      <c r="P2880" s="22"/>
      <c r="Q2880" s="22"/>
      <c r="R2880" s="22"/>
      <c r="S2880" s="22"/>
      <c r="T2880" s="22">
        <v>5</v>
      </c>
      <c r="U2880" s="22"/>
      <c r="V2880" s="22"/>
      <c r="W2880" s="22">
        <v>5</v>
      </c>
      <c r="X2880" s="22"/>
      <c r="Y2880" s="22"/>
      <c r="Z2880" s="22"/>
      <c r="AA2880" s="22"/>
      <c r="AB2880" s="22"/>
    </row>
    <row r="2881" spans="1:42" x14ac:dyDescent="0.25">
      <c r="A2881" s="18">
        <v>41613</v>
      </c>
      <c r="B2881" s="16">
        <v>1</v>
      </c>
      <c r="C2881" s="15" t="s">
        <v>0</v>
      </c>
      <c r="D2881" s="15" t="s">
        <v>1</v>
      </c>
      <c r="E2881" s="15" t="s">
        <v>2</v>
      </c>
      <c r="F2881" s="15" t="s">
        <v>58</v>
      </c>
      <c r="G2881" s="19" t="s">
        <v>59</v>
      </c>
      <c r="H2881" s="17">
        <v>6</v>
      </c>
      <c r="I2881" s="22">
        <f t="shared" si="66"/>
        <v>0.3</v>
      </c>
      <c r="J2881" s="15">
        <v>45</v>
      </c>
      <c r="K2881" s="17"/>
      <c r="L2881" s="17"/>
      <c r="M2881" s="17"/>
      <c r="N2881" s="17"/>
      <c r="O2881" s="17"/>
      <c r="P2881" s="17"/>
      <c r="Q2881" s="17"/>
      <c r="R2881" s="17"/>
      <c r="S2881" s="17"/>
      <c r="T2881" s="17"/>
      <c r="U2881" s="16"/>
      <c r="V2881" s="17"/>
      <c r="W2881" s="17"/>
      <c r="X2881" s="17"/>
      <c r="Y2881" s="17"/>
      <c r="Z2881" s="17">
        <f t="shared" ref="Z2881:Z2904" si="67">Y2881*H2881</f>
        <v>0</v>
      </c>
      <c r="AA2881" s="17"/>
      <c r="AB2881" s="17"/>
      <c r="AC2881" s="22"/>
      <c r="AD2881" s="22"/>
      <c r="AE2881" s="22"/>
      <c r="AF2881" s="22"/>
      <c r="AG2881" s="22"/>
      <c r="AH2881" s="22"/>
      <c r="AI2881" s="22"/>
      <c r="AJ2881" s="22"/>
      <c r="AK2881" s="22"/>
      <c r="AL2881" s="22"/>
      <c r="AM2881" s="22"/>
      <c r="AN2881" s="22"/>
      <c r="AO2881" s="22"/>
      <c r="AP2881" s="22"/>
    </row>
    <row r="2882" spans="1:42" x14ac:dyDescent="0.25">
      <c r="A2882" s="18">
        <v>41613</v>
      </c>
      <c r="B2882" s="16">
        <v>1</v>
      </c>
      <c r="C2882" s="15" t="s">
        <v>0</v>
      </c>
      <c r="D2882" s="15" t="s">
        <v>1</v>
      </c>
      <c r="E2882" s="15" t="s">
        <v>2</v>
      </c>
      <c r="F2882" s="15" t="s">
        <v>58</v>
      </c>
      <c r="G2882" s="19" t="s">
        <v>60</v>
      </c>
      <c r="H2882" s="17">
        <v>20</v>
      </c>
      <c r="I2882" s="22">
        <f t="shared" ref="I2882:I2945" si="68">H2882/20</f>
        <v>1</v>
      </c>
      <c r="J2882" s="15">
        <v>45</v>
      </c>
      <c r="K2882" s="17"/>
      <c r="L2882" s="17"/>
      <c r="M2882" s="17"/>
      <c r="N2882" s="17"/>
      <c r="O2882" s="17"/>
      <c r="P2882" s="17"/>
      <c r="Q2882" s="17"/>
      <c r="R2882" s="17"/>
      <c r="S2882" s="17"/>
      <c r="T2882" s="17"/>
      <c r="U2882" s="16"/>
      <c r="V2882" s="17"/>
      <c r="W2882" s="17"/>
      <c r="X2882" s="17"/>
      <c r="Y2882" s="17"/>
      <c r="Z2882" s="17">
        <f t="shared" si="67"/>
        <v>0</v>
      </c>
      <c r="AA2882" s="17"/>
      <c r="AB2882" s="17"/>
      <c r="AC2882" s="22"/>
      <c r="AD2882" s="22"/>
      <c r="AE2882" s="22"/>
      <c r="AF2882" s="22"/>
      <c r="AG2882" s="22"/>
      <c r="AH2882" s="22"/>
      <c r="AI2882" s="22"/>
      <c r="AJ2882" s="22"/>
      <c r="AK2882" s="22"/>
      <c r="AL2882" s="22"/>
      <c r="AM2882" s="22"/>
      <c r="AN2882" s="22"/>
      <c r="AO2882" s="22"/>
      <c r="AP2882" s="22"/>
    </row>
    <row r="2883" spans="1:42" x14ac:dyDescent="0.25">
      <c r="A2883" s="18">
        <v>41613</v>
      </c>
      <c r="B2883" s="16">
        <v>1</v>
      </c>
      <c r="C2883" s="15" t="s">
        <v>0</v>
      </c>
      <c r="D2883" s="15" t="s">
        <v>1</v>
      </c>
      <c r="E2883" s="15" t="s">
        <v>2</v>
      </c>
      <c r="F2883" s="15" t="s">
        <v>58</v>
      </c>
      <c r="G2883" s="19" t="s">
        <v>61</v>
      </c>
      <c r="H2883" s="17">
        <v>18</v>
      </c>
      <c r="I2883" s="22">
        <f t="shared" si="68"/>
        <v>0.9</v>
      </c>
      <c r="J2883" s="15">
        <v>45</v>
      </c>
      <c r="K2883" s="17"/>
      <c r="L2883" s="17"/>
      <c r="M2883" s="17"/>
      <c r="N2883" s="17"/>
      <c r="O2883" s="17"/>
      <c r="P2883" s="17"/>
      <c r="Q2883" s="17"/>
      <c r="R2883" s="17"/>
      <c r="S2883" s="17"/>
      <c r="T2883" s="17"/>
      <c r="U2883" s="16"/>
      <c r="V2883" s="17"/>
      <c r="W2883" s="17"/>
      <c r="X2883" s="17"/>
      <c r="Y2883" s="17"/>
      <c r="Z2883" s="17">
        <f t="shared" si="67"/>
        <v>0</v>
      </c>
      <c r="AA2883" s="17"/>
      <c r="AB2883" s="17"/>
      <c r="AC2883" s="22"/>
      <c r="AD2883" s="22"/>
      <c r="AE2883" s="22"/>
      <c r="AF2883" s="22"/>
      <c r="AG2883" s="22"/>
      <c r="AH2883" s="22"/>
      <c r="AI2883" s="22"/>
      <c r="AJ2883" s="22"/>
      <c r="AK2883" s="22"/>
      <c r="AL2883" s="22"/>
      <c r="AM2883" s="22"/>
      <c r="AN2883" s="22"/>
      <c r="AO2883" s="22"/>
      <c r="AP2883" s="22"/>
    </row>
    <row r="2884" spans="1:42" x14ac:dyDescent="0.25">
      <c r="A2884" s="18">
        <v>41613</v>
      </c>
      <c r="B2884" s="16">
        <v>1</v>
      </c>
      <c r="C2884" s="15" t="s">
        <v>0</v>
      </c>
      <c r="D2884" s="15" t="s">
        <v>1</v>
      </c>
      <c r="E2884" s="15" t="s">
        <v>2</v>
      </c>
      <c r="F2884" s="15" t="s">
        <v>58</v>
      </c>
      <c r="G2884" s="19" t="s">
        <v>62</v>
      </c>
      <c r="H2884" s="17">
        <v>38</v>
      </c>
      <c r="I2884" s="22">
        <f t="shared" si="68"/>
        <v>1.9</v>
      </c>
      <c r="J2884" s="15">
        <v>45</v>
      </c>
      <c r="K2884" s="17"/>
      <c r="L2884" s="17"/>
      <c r="M2884" s="17"/>
      <c r="N2884" s="17"/>
      <c r="O2884" s="17"/>
      <c r="P2884" s="17"/>
      <c r="Q2884" s="17"/>
      <c r="R2884" s="17"/>
      <c r="S2884" s="17"/>
      <c r="T2884" s="17"/>
      <c r="U2884" s="16"/>
      <c r="V2884" s="17"/>
      <c r="W2884" s="17"/>
      <c r="X2884" s="17"/>
      <c r="Y2884" s="17"/>
      <c r="Z2884" s="17">
        <f t="shared" si="67"/>
        <v>0</v>
      </c>
      <c r="AA2884" s="17"/>
      <c r="AB2884" s="17"/>
      <c r="AC2884" s="22"/>
      <c r="AD2884" s="22"/>
      <c r="AE2884" s="22"/>
      <c r="AF2884" s="22"/>
      <c r="AG2884" s="22"/>
      <c r="AH2884" s="22"/>
      <c r="AI2884" s="22"/>
      <c r="AJ2884" s="22"/>
      <c r="AK2884" s="22"/>
      <c r="AL2884" s="22"/>
      <c r="AM2884" s="22"/>
      <c r="AN2884" s="22"/>
      <c r="AO2884" s="22"/>
      <c r="AP2884" s="22"/>
    </row>
    <row r="2885" spans="1:42" x14ac:dyDescent="0.25">
      <c r="A2885" s="18">
        <v>41613</v>
      </c>
      <c r="B2885" s="16">
        <v>1</v>
      </c>
      <c r="C2885" s="15" t="s">
        <v>0</v>
      </c>
      <c r="D2885" s="15" t="s">
        <v>1</v>
      </c>
      <c r="E2885" s="15" t="s">
        <v>2</v>
      </c>
      <c r="F2885" s="15" t="s">
        <v>58</v>
      </c>
      <c r="G2885" s="19" t="s">
        <v>63</v>
      </c>
      <c r="H2885" s="17">
        <v>6</v>
      </c>
      <c r="I2885" s="22">
        <f t="shared" si="68"/>
        <v>0.3</v>
      </c>
      <c r="J2885" s="15">
        <v>45</v>
      </c>
      <c r="K2885" s="17"/>
      <c r="L2885" s="17"/>
      <c r="M2885" s="17"/>
      <c r="N2885" s="17"/>
      <c r="O2885" s="17"/>
      <c r="P2885" s="17"/>
      <c r="Q2885" s="17"/>
      <c r="R2885" s="17"/>
      <c r="S2885" s="17"/>
      <c r="T2885" s="17"/>
      <c r="U2885" s="16"/>
      <c r="V2885" s="17"/>
      <c r="W2885" s="17"/>
      <c r="X2885" s="17"/>
      <c r="Y2885" s="17"/>
      <c r="Z2885" s="17">
        <f t="shared" si="67"/>
        <v>0</v>
      </c>
      <c r="AA2885" s="17"/>
      <c r="AB2885" s="17"/>
      <c r="AC2885" s="22"/>
      <c r="AD2885" s="22"/>
      <c r="AE2885" s="22"/>
      <c r="AF2885" s="22"/>
      <c r="AG2885" s="22"/>
      <c r="AH2885" s="22"/>
      <c r="AI2885" s="22"/>
      <c r="AJ2885" s="22"/>
      <c r="AK2885" s="22"/>
      <c r="AL2885" s="22"/>
      <c r="AM2885" s="22"/>
      <c r="AN2885" s="22"/>
      <c r="AO2885" s="22"/>
      <c r="AP2885" s="22"/>
    </row>
    <row r="2886" spans="1:42" x14ac:dyDescent="0.25">
      <c r="A2886" s="18">
        <v>41613</v>
      </c>
      <c r="B2886" s="16">
        <v>1</v>
      </c>
      <c r="C2886" s="15" t="s">
        <v>0</v>
      </c>
      <c r="D2886" s="15" t="s">
        <v>1</v>
      </c>
      <c r="E2886" s="15" t="s">
        <v>2</v>
      </c>
      <c r="F2886" s="15" t="s">
        <v>58</v>
      </c>
      <c r="G2886" s="19" t="s">
        <v>456</v>
      </c>
      <c r="H2886" s="17">
        <v>2</v>
      </c>
      <c r="I2886" s="22">
        <f t="shared" si="68"/>
        <v>0.1</v>
      </c>
      <c r="J2886" s="15">
        <v>45</v>
      </c>
      <c r="K2886" s="17"/>
      <c r="L2886" s="17"/>
      <c r="M2886" s="17"/>
      <c r="N2886" s="17"/>
      <c r="O2886" s="17"/>
      <c r="P2886" s="17"/>
      <c r="Q2886" s="17"/>
      <c r="R2886" s="17"/>
      <c r="S2886" s="17"/>
      <c r="T2886" s="17"/>
      <c r="U2886" s="16"/>
      <c r="V2886" s="17"/>
      <c r="W2886" s="17"/>
      <c r="X2886" s="17"/>
      <c r="Y2886" s="17"/>
      <c r="Z2886" s="17">
        <f t="shared" si="67"/>
        <v>0</v>
      </c>
      <c r="AA2886" s="17"/>
      <c r="AB2886" s="17"/>
      <c r="AC2886" s="22"/>
      <c r="AD2886" s="22"/>
      <c r="AE2886" s="22"/>
      <c r="AF2886" s="22"/>
      <c r="AG2886" s="22"/>
      <c r="AH2886" s="22"/>
      <c r="AI2886" s="22"/>
      <c r="AJ2886" s="22"/>
      <c r="AK2886" s="22"/>
      <c r="AL2886" s="22"/>
      <c r="AM2886" s="22"/>
      <c r="AN2886" s="22"/>
      <c r="AO2886" s="22"/>
      <c r="AP2886" s="22"/>
    </row>
    <row r="2887" spans="1:42" x14ac:dyDescent="0.25">
      <c r="A2887" s="18">
        <v>41613</v>
      </c>
      <c r="B2887" s="16">
        <v>1</v>
      </c>
      <c r="C2887" s="15" t="s">
        <v>0</v>
      </c>
      <c r="D2887" s="15" t="s">
        <v>1</v>
      </c>
      <c r="E2887" s="15" t="s">
        <v>2</v>
      </c>
      <c r="F2887" s="15" t="s">
        <v>58</v>
      </c>
      <c r="G2887" s="19" t="s">
        <v>64</v>
      </c>
      <c r="H2887" s="17">
        <v>1</v>
      </c>
      <c r="I2887" s="22">
        <f t="shared" si="68"/>
        <v>0.05</v>
      </c>
      <c r="J2887" s="15">
        <v>45</v>
      </c>
      <c r="K2887" s="17"/>
      <c r="L2887" s="17"/>
      <c r="M2887" s="17"/>
      <c r="N2887" s="17"/>
      <c r="O2887" s="17"/>
      <c r="P2887" s="17"/>
      <c r="Q2887" s="17"/>
      <c r="R2887" s="17"/>
      <c r="S2887" s="17"/>
      <c r="T2887" s="17"/>
      <c r="U2887" s="16"/>
      <c r="V2887" s="17"/>
      <c r="W2887" s="17"/>
      <c r="X2887" s="17"/>
      <c r="Y2887" s="17"/>
      <c r="Z2887" s="17">
        <f t="shared" si="67"/>
        <v>0</v>
      </c>
      <c r="AA2887" s="17"/>
      <c r="AB2887" s="17"/>
      <c r="AC2887" s="22"/>
      <c r="AD2887" s="22"/>
      <c r="AE2887" s="22"/>
      <c r="AF2887" s="22"/>
      <c r="AG2887" s="22"/>
      <c r="AH2887" s="22"/>
      <c r="AI2887" s="22"/>
      <c r="AJ2887" s="22"/>
      <c r="AK2887" s="22"/>
      <c r="AL2887" s="22"/>
      <c r="AM2887" s="22"/>
      <c r="AN2887" s="22"/>
      <c r="AO2887" s="22"/>
      <c r="AP2887" s="22"/>
    </row>
    <row r="2888" spans="1:42" x14ac:dyDescent="0.25">
      <c r="A2888" s="18">
        <v>41613</v>
      </c>
      <c r="B2888" s="16">
        <v>1</v>
      </c>
      <c r="C2888" s="15" t="s">
        <v>0</v>
      </c>
      <c r="D2888" s="15" t="s">
        <v>1</v>
      </c>
      <c r="E2888" s="15" t="s">
        <v>2</v>
      </c>
      <c r="F2888" s="15" t="s">
        <v>58</v>
      </c>
      <c r="G2888" s="19" t="s">
        <v>83</v>
      </c>
      <c r="H2888" s="17">
        <v>1</v>
      </c>
      <c r="I2888" s="22">
        <f t="shared" si="68"/>
        <v>0.05</v>
      </c>
      <c r="J2888" s="15">
        <v>45</v>
      </c>
      <c r="K2888" s="17"/>
      <c r="L2888" s="17"/>
      <c r="M2888" s="17"/>
      <c r="N2888" s="17"/>
      <c r="O2888" s="17"/>
      <c r="P2888" s="17"/>
      <c r="Q2888" s="17"/>
      <c r="R2888" s="17"/>
      <c r="S2888" s="17"/>
      <c r="T2888" s="17"/>
      <c r="U2888" s="16"/>
      <c r="V2888" s="17"/>
      <c r="W2888" s="17"/>
      <c r="X2888" s="17"/>
      <c r="Y2888" s="17"/>
      <c r="Z2888" s="17">
        <f t="shared" si="67"/>
        <v>0</v>
      </c>
      <c r="AA2888" s="17"/>
      <c r="AB2888" s="17"/>
      <c r="AC2888" s="22"/>
      <c r="AD2888" s="22"/>
      <c r="AE2888" s="22"/>
      <c r="AF2888" s="22"/>
      <c r="AG2888" s="22"/>
      <c r="AH2888" s="22"/>
      <c r="AI2888" s="22"/>
      <c r="AJ2888" s="22"/>
      <c r="AK2888" s="22"/>
      <c r="AL2888" s="22"/>
      <c r="AM2888" s="22"/>
      <c r="AN2888" s="22"/>
      <c r="AO2888" s="22"/>
      <c r="AP2888" s="22"/>
    </row>
    <row r="2889" spans="1:42" x14ac:dyDescent="0.25">
      <c r="A2889" s="18">
        <v>41613</v>
      </c>
      <c r="B2889" s="16">
        <v>1</v>
      </c>
      <c r="C2889" s="15" t="s">
        <v>0</v>
      </c>
      <c r="D2889" s="15" t="s">
        <v>1</v>
      </c>
      <c r="E2889" s="15" t="s">
        <v>2</v>
      </c>
      <c r="F2889" s="15" t="s">
        <v>58</v>
      </c>
      <c r="G2889" s="19" t="s">
        <v>59</v>
      </c>
      <c r="H2889" s="17">
        <v>1</v>
      </c>
      <c r="I2889" s="22">
        <f t="shared" si="68"/>
        <v>0.05</v>
      </c>
      <c r="J2889" s="15">
        <v>45</v>
      </c>
      <c r="K2889" s="17"/>
      <c r="L2889" s="17"/>
      <c r="M2889" s="17"/>
      <c r="N2889" s="17"/>
      <c r="O2889" s="17"/>
      <c r="P2889" s="17"/>
      <c r="Q2889" s="17"/>
      <c r="R2889" s="17"/>
      <c r="S2889" s="17"/>
      <c r="T2889" s="17"/>
      <c r="U2889" s="16"/>
      <c r="V2889" s="17"/>
      <c r="W2889" s="17"/>
      <c r="X2889" s="17"/>
      <c r="Y2889" s="17"/>
      <c r="Z2889" s="17">
        <f t="shared" si="67"/>
        <v>0</v>
      </c>
      <c r="AA2889" s="17"/>
      <c r="AB2889" s="17"/>
      <c r="AC2889" s="22"/>
      <c r="AD2889" s="22"/>
      <c r="AE2889" s="22"/>
      <c r="AF2889" s="22"/>
      <c r="AG2889" s="22"/>
      <c r="AH2889" s="22"/>
      <c r="AI2889" s="22"/>
      <c r="AJ2889" s="22"/>
      <c r="AK2889" s="22"/>
      <c r="AL2889" s="22"/>
      <c r="AM2889" s="22"/>
      <c r="AN2889" s="22"/>
      <c r="AO2889" s="22"/>
      <c r="AP2889" s="22"/>
    </row>
    <row r="2890" spans="1:42" x14ac:dyDescent="0.25">
      <c r="A2890" s="18">
        <v>41613</v>
      </c>
      <c r="B2890" s="16">
        <v>1</v>
      </c>
      <c r="C2890" s="15" t="s">
        <v>0</v>
      </c>
      <c r="D2890" s="15" t="s">
        <v>13</v>
      </c>
      <c r="E2890" s="15" t="s">
        <v>2</v>
      </c>
      <c r="F2890" s="15" t="s">
        <v>58</v>
      </c>
      <c r="G2890" s="19" t="s">
        <v>59</v>
      </c>
      <c r="H2890" s="15">
        <v>11</v>
      </c>
      <c r="I2890" s="22">
        <f t="shared" si="68"/>
        <v>0.55000000000000004</v>
      </c>
      <c r="J2890" s="15">
        <v>45</v>
      </c>
      <c r="K2890" s="17"/>
      <c r="L2890" s="17"/>
      <c r="M2890" s="17"/>
      <c r="N2890" s="17"/>
      <c r="O2890" s="17"/>
      <c r="P2890" s="17"/>
      <c r="Q2890" s="17"/>
      <c r="R2890" s="17"/>
      <c r="S2890" s="17"/>
      <c r="T2890" s="17"/>
      <c r="U2890" s="15"/>
      <c r="V2890" s="17"/>
      <c r="W2890" s="17"/>
      <c r="X2890" s="17"/>
      <c r="Y2890" s="17"/>
      <c r="Z2890" s="17">
        <f t="shared" si="67"/>
        <v>0</v>
      </c>
      <c r="AA2890" s="17"/>
      <c r="AB2890" s="17"/>
      <c r="AC2890" s="22"/>
      <c r="AD2890" s="22"/>
      <c r="AE2890" s="22"/>
      <c r="AF2890" s="22"/>
      <c r="AG2890" s="22"/>
      <c r="AH2890" s="22"/>
      <c r="AI2890" s="22"/>
      <c r="AJ2890" s="22"/>
      <c r="AK2890" s="22"/>
      <c r="AL2890" s="22"/>
      <c r="AM2890" s="22"/>
      <c r="AN2890" s="22"/>
      <c r="AO2890" s="22"/>
      <c r="AP2890" s="22"/>
    </row>
    <row r="2891" spans="1:42" x14ac:dyDescent="0.25">
      <c r="A2891" s="18">
        <v>41613</v>
      </c>
      <c r="B2891" s="16">
        <v>1</v>
      </c>
      <c r="C2891" s="15" t="s">
        <v>0</v>
      </c>
      <c r="D2891" s="15" t="s">
        <v>13</v>
      </c>
      <c r="E2891" s="15" t="s">
        <v>2</v>
      </c>
      <c r="F2891" s="15" t="s">
        <v>58</v>
      </c>
      <c r="G2891" s="19" t="s">
        <v>60</v>
      </c>
      <c r="H2891" s="15">
        <v>7</v>
      </c>
      <c r="I2891" s="22">
        <f t="shared" si="68"/>
        <v>0.35</v>
      </c>
      <c r="J2891" s="15">
        <v>45</v>
      </c>
      <c r="K2891" s="17"/>
      <c r="L2891" s="17"/>
      <c r="M2891" s="17"/>
      <c r="N2891" s="17"/>
      <c r="O2891" s="17"/>
      <c r="P2891" s="17"/>
      <c r="Q2891" s="17"/>
      <c r="R2891" s="17"/>
      <c r="S2891" s="17"/>
      <c r="T2891" s="17"/>
      <c r="U2891" s="15"/>
      <c r="V2891" s="17"/>
      <c r="W2891" s="17"/>
      <c r="X2891" s="17"/>
      <c r="Y2891" s="17"/>
      <c r="Z2891" s="17">
        <f t="shared" si="67"/>
        <v>0</v>
      </c>
      <c r="AA2891" s="17"/>
      <c r="AB2891" s="17"/>
      <c r="AC2891" s="22"/>
      <c r="AD2891" s="22"/>
      <c r="AE2891" s="22"/>
      <c r="AF2891" s="22"/>
      <c r="AG2891" s="22"/>
      <c r="AH2891" s="22"/>
      <c r="AI2891" s="22"/>
      <c r="AJ2891" s="22"/>
      <c r="AK2891" s="22"/>
      <c r="AL2891" s="22"/>
      <c r="AM2891" s="22"/>
      <c r="AN2891" s="22"/>
      <c r="AO2891" s="22"/>
      <c r="AP2891" s="22"/>
    </row>
    <row r="2892" spans="1:42" x14ac:dyDescent="0.25">
      <c r="A2892" s="18">
        <v>41613</v>
      </c>
      <c r="B2892" s="16">
        <v>1</v>
      </c>
      <c r="C2892" s="15" t="s">
        <v>0</v>
      </c>
      <c r="D2892" s="15" t="s">
        <v>13</v>
      </c>
      <c r="E2892" s="15" t="s">
        <v>2</v>
      </c>
      <c r="F2892" s="15" t="s">
        <v>58</v>
      </c>
      <c r="G2892" s="19" t="s">
        <v>61</v>
      </c>
      <c r="H2892" s="15">
        <v>15</v>
      </c>
      <c r="I2892" s="22">
        <f t="shared" si="68"/>
        <v>0.75</v>
      </c>
      <c r="J2892" s="15">
        <v>45</v>
      </c>
      <c r="K2892" s="17"/>
      <c r="L2892" s="17"/>
      <c r="M2892" s="17"/>
      <c r="N2892" s="17"/>
      <c r="O2892" s="17"/>
      <c r="P2892" s="17"/>
      <c r="Q2892" s="17"/>
      <c r="R2892" s="17"/>
      <c r="S2892" s="17"/>
      <c r="T2892" s="17"/>
      <c r="U2892" s="15"/>
      <c r="V2892" s="17"/>
      <c r="W2892" s="17"/>
      <c r="X2892" s="17"/>
      <c r="Y2892" s="17"/>
      <c r="Z2892" s="17">
        <f t="shared" si="67"/>
        <v>0</v>
      </c>
      <c r="AA2892" s="17"/>
      <c r="AB2892" s="17"/>
      <c r="AC2892" s="22"/>
      <c r="AD2892" s="22"/>
      <c r="AE2892" s="22"/>
      <c r="AF2892" s="22"/>
      <c r="AG2892" s="22"/>
      <c r="AH2892" s="22"/>
      <c r="AI2892" s="22"/>
      <c r="AJ2892" s="22"/>
      <c r="AK2892" s="22"/>
      <c r="AL2892" s="22"/>
      <c r="AM2892" s="22"/>
      <c r="AN2892" s="22"/>
      <c r="AO2892" s="22"/>
      <c r="AP2892" s="22"/>
    </row>
    <row r="2893" spans="1:42" x14ac:dyDescent="0.25">
      <c r="A2893" s="18">
        <v>41613</v>
      </c>
      <c r="B2893" s="16">
        <v>1</v>
      </c>
      <c r="C2893" s="15" t="s">
        <v>0</v>
      </c>
      <c r="D2893" s="15" t="s">
        <v>13</v>
      </c>
      <c r="E2893" s="15" t="s">
        <v>2</v>
      </c>
      <c r="F2893" s="15" t="s">
        <v>58</v>
      </c>
      <c r="G2893" s="19" t="s">
        <v>62</v>
      </c>
      <c r="H2893" s="17">
        <v>50</v>
      </c>
      <c r="I2893" s="22">
        <f t="shared" si="68"/>
        <v>2.5</v>
      </c>
      <c r="J2893" s="15">
        <v>45</v>
      </c>
      <c r="K2893" s="17"/>
      <c r="L2893" s="17"/>
      <c r="M2893" s="17"/>
      <c r="N2893" s="17"/>
      <c r="O2893" s="17"/>
      <c r="P2893" s="17"/>
      <c r="Q2893" s="17"/>
      <c r="R2893" s="17"/>
      <c r="S2893" s="17"/>
      <c r="T2893" s="17"/>
      <c r="U2893" s="17"/>
      <c r="V2893" s="17"/>
      <c r="W2893" s="17"/>
      <c r="X2893" s="17"/>
      <c r="Y2893" s="17"/>
      <c r="Z2893" s="17">
        <f t="shared" si="67"/>
        <v>0</v>
      </c>
      <c r="AA2893" s="17"/>
      <c r="AB2893" s="17"/>
      <c r="AC2893" s="22"/>
      <c r="AD2893" s="22"/>
      <c r="AE2893" s="22"/>
      <c r="AF2893" s="22"/>
      <c r="AG2893" s="22"/>
      <c r="AH2893" s="22"/>
      <c r="AI2893" s="22"/>
      <c r="AJ2893" s="22"/>
      <c r="AK2893" s="22"/>
      <c r="AL2893" s="22"/>
      <c r="AM2893" s="22"/>
      <c r="AN2893" s="22"/>
      <c r="AO2893" s="22"/>
      <c r="AP2893" s="22"/>
    </row>
    <row r="2894" spans="1:42" x14ac:dyDescent="0.25">
      <c r="A2894" s="18">
        <v>41613</v>
      </c>
      <c r="B2894" s="16">
        <v>1</v>
      </c>
      <c r="C2894" s="15" t="s">
        <v>0</v>
      </c>
      <c r="D2894" s="15" t="s">
        <v>13</v>
      </c>
      <c r="E2894" s="15" t="s">
        <v>2</v>
      </c>
      <c r="F2894" s="15" t="s">
        <v>58</v>
      </c>
      <c r="G2894" s="19" t="s">
        <v>63</v>
      </c>
      <c r="H2894" s="17">
        <v>17</v>
      </c>
      <c r="I2894" s="22">
        <f t="shared" si="68"/>
        <v>0.85</v>
      </c>
      <c r="J2894" s="15">
        <v>45</v>
      </c>
      <c r="K2894" s="17"/>
      <c r="L2894" s="17"/>
      <c r="M2894" s="17"/>
      <c r="N2894" s="17"/>
      <c r="O2894" s="17"/>
      <c r="P2894" s="17"/>
      <c r="Q2894" s="17"/>
      <c r="R2894" s="17"/>
      <c r="S2894" s="17"/>
      <c r="T2894" s="17"/>
      <c r="U2894" s="17"/>
      <c r="V2894" s="17"/>
      <c r="W2894" s="17"/>
      <c r="X2894" s="17"/>
      <c r="Y2894" s="17"/>
      <c r="Z2894" s="17">
        <f t="shared" si="67"/>
        <v>0</v>
      </c>
      <c r="AA2894" s="17"/>
      <c r="AB2894" s="17"/>
      <c r="AC2894" s="22"/>
      <c r="AD2894" s="22"/>
      <c r="AE2894" s="22"/>
      <c r="AF2894" s="22"/>
      <c r="AG2894" s="22"/>
      <c r="AH2894" s="22"/>
      <c r="AI2894" s="22"/>
      <c r="AJ2894" s="22"/>
      <c r="AK2894" s="22"/>
      <c r="AL2894" s="22"/>
      <c r="AM2894" s="22"/>
      <c r="AN2894" s="22"/>
      <c r="AO2894" s="22"/>
      <c r="AP2894" s="22"/>
    </row>
    <row r="2895" spans="1:42" x14ac:dyDescent="0.25">
      <c r="A2895" s="18">
        <v>41613</v>
      </c>
      <c r="B2895" s="16">
        <v>1</v>
      </c>
      <c r="C2895" s="15" t="s">
        <v>0</v>
      </c>
      <c r="D2895" s="15" t="s">
        <v>13</v>
      </c>
      <c r="E2895" s="15" t="s">
        <v>2</v>
      </c>
      <c r="F2895" s="15" t="s">
        <v>58</v>
      </c>
      <c r="G2895" s="19" t="s">
        <v>456</v>
      </c>
      <c r="H2895" s="17">
        <v>3</v>
      </c>
      <c r="I2895" s="22">
        <f t="shared" si="68"/>
        <v>0.15</v>
      </c>
      <c r="J2895" s="15">
        <v>45</v>
      </c>
      <c r="K2895" s="17"/>
      <c r="L2895" s="17"/>
      <c r="M2895" s="17"/>
      <c r="N2895" s="17"/>
      <c r="O2895" s="17"/>
      <c r="P2895" s="17"/>
      <c r="Q2895" s="17"/>
      <c r="R2895" s="17"/>
      <c r="S2895" s="17"/>
      <c r="T2895" s="17"/>
      <c r="U2895" s="17"/>
      <c r="V2895" s="17"/>
      <c r="W2895" s="17"/>
      <c r="X2895" s="17"/>
      <c r="Y2895" s="17"/>
      <c r="Z2895" s="17">
        <f t="shared" si="67"/>
        <v>0</v>
      </c>
      <c r="AA2895" s="17"/>
      <c r="AB2895" s="17"/>
      <c r="AC2895" s="22"/>
      <c r="AD2895" s="22"/>
      <c r="AE2895" s="22"/>
      <c r="AF2895" s="22"/>
      <c r="AG2895" s="22"/>
      <c r="AH2895" s="22"/>
      <c r="AI2895" s="22"/>
      <c r="AJ2895" s="22"/>
      <c r="AK2895" s="22"/>
      <c r="AL2895" s="22"/>
      <c r="AM2895" s="22"/>
      <c r="AN2895" s="22"/>
      <c r="AO2895" s="22"/>
      <c r="AP2895" s="22"/>
    </row>
    <row r="2896" spans="1:42" x14ac:dyDescent="0.25">
      <c r="A2896" s="18">
        <v>41613</v>
      </c>
      <c r="B2896" s="16">
        <v>1</v>
      </c>
      <c r="C2896" s="15" t="s">
        <v>0</v>
      </c>
      <c r="D2896" s="15" t="s">
        <v>13</v>
      </c>
      <c r="E2896" s="15" t="s">
        <v>2</v>
      </c>
      <c r="F2896" s="15" t="s">
        <v>58</v>
      </c>
      <c r="G2896" s="19" t="s">
        <v>64</v>
      </c>
      <c r="H2896" s="17">
        <v>2</v>
      </c>
      <c r="I2896" s="22">
        <f t="shared" si="68"/>
        <v>0.1</v>
      </c>
      <c r="J2896" s="15">
        <v>45</v>
      </c>
      <c r="K2896" s="17"/>
      <c r="L2896" s="17"/>
      <c r="M2896" s="17"/>
      <c r="N2896" s="17"/>
      <c r="O2896" s="17"/>
      <c r="P2896" s="17"/>
      <c r="Q2896" s="17"/>
      <c r="R2896" s="17"/>
      <c r="S2896" s="17"/>
      <c r="T2896" s="17"/>
      <c r="U2896" s="17"/>
      <c r="V2896" s="17"/>
      <c r="W2896" s="17"/>
      <c r="X2896" s="17"/>
      <c r="Y2896" s="17"/>
      <c r="Z2896" s="17">
        <f t="shared" si="67"/>
        <v>0</v>
      </c>
      <c r="AA2896" s="17"/>
      <c r="AB2896" s="17"/>
      <c r="AC2896" s="22"/>
      <c r="AD2896" s="22"/>
      <c r="AE2896" s="22"/>
      <c r="AF2896" s="22"/>
      <c r="AG2896" s="22"/>
      <c r="AH2896" s="22"/>
      <c r="AI2896" s="22"/>
      <c r="AJ2896" s="22"/>
      <c r="AK2896" s="22"/>
      <c r="AL2896" s="22"/>
      <c r="AM2896" s="22"/>
      <c r="AN2896" s="22"/>
      <c r="AO2896" s="22"/>
      <c r="AP2896" s="22"/>
    </row>
    <row r="2897" spans="1:42" x14ac:dyDescent="0.25">
      <c r="A2897" s="18">
        <v>41613</v>
      </c>
      <c r="B2897" s="16">
        <v>1</v>
      </c>
      <c r="C2897" s="15" t="s">
        <v>0</v>
      </c>
      <c r="D2897" s="15" t="s">
        <v>13</v>
      </c>
      <c r="E2897" s="15" t="s">
        <v>2</v>
      </c>
      <c r="F2897" s="15" t="s">
        <v>58</v>
      </c>
      <c r="G2897" s="19" t="s">
        <v>83</v>
      </c>
      <c r="H2897" s="17">
        <v>2</v>
      </c>
      <c r="I2897" s="22">
        <f t="shared" si="68"/>
        <v>0.1</v>
      </c>
      <c r="J2897" s="15">
        <v>45</v>
      </c>
      <c r="K2897" s="17"/>
      <c r="L2897" s="17"/>
      <c r="M2897" s="17"/>
      <c r="N2897" s="17"/>
      <c r="O2897" s="17"/>
      <c r="P2897" s="17"/>
      <c r="Q2897" s="17"/>
      <c r="R2897" s="17"/>
      <c r="S2897" s="17"/>
      <c r="T2897" s="17"/>
      <c r="U2897" s="17"/>
      <c r="V2897" s="17"/>
      <c r="W2897" s="17"/>
      <c r="X2897" s="17"/>
      <c r="Y2897" s="17"/>
      <c r="Z2897" s="17">
        <f t="shared" si="67"/>
        <v>0</v>
      </c>
      <c r="AA2897" s="17"/>
      <c r="AB2897" s="17"/>
      <c r="AC2897" s="22"/>
      <c r="AD2897" s="22"/>
      <c r="AE2897" s="22"/>
      <c r="AF2897" s="22"/>
      <c r="AG2897" s="22"/>
      <c r="AH2897" s="22"/>
      <c r="AI2897" s="22"/>
      <c r="AJ2897" s="22"/>
      <c r="AK2897" s="22"/>
      <c r="AL2897" s="22"/>
      <c r="AM2897" s="22"/>
      <c r="AN2897" s="22"/>
      <c r="AO2897" s="22"/>
      <c r="AP2897" s="22"/>
    </row>
    <row r="2898" spans="1:42" x14ac:dyDescent="0.25">
      <c r="A2898" s="18">
        <v>41613</v>
      </c>
      <c r="B2898" s="16">
        <v>1</v>
      </c>
      <c r="C2898" s="15" t="s">
        <v>0</v>
      </c>
      <c r="D2898" s="15" t="s">
        <v>15</v>
      </c>
      <c r="E2898" s="17" t="s">
        <v>2</v>
      </c>
      <c r="F2898" s="15" t="s">
        <v>58</v>
      </c>
      <c r="G2898" s="19" t="s">
        <v>59</v>
      </c>
      <c r="H2898" s="17">
        <v>12</v>
      </c>
      <c r="I2898" s="22">
        <f t="shared" si="68"/>
        <v>0.6</v>
      </c>
      <c r="J2898" s="17">
        <v>44</v>
      </c>
      <c r="K2898" s="17"/>
      <c r="L2898" s="17"/>
      <c r="M2898" s="17"/>
      <c r="N2898" s="17"/>
      <c r="O2898" s="17"/>
      <c r="P2898" s="17"/>
      <c r="Q2898" s="17"/>
      <c r="R2898" s="17"/>
      <c r="S2898" s="17"/>
      <c r="T2898" s="17"/>
      <c r="U2898" s="17"/>
      <c r="V2898" s="17"/>
      <c r="W2898" s="17"/>
      <c r="X2898" s="17"/>
      <c r="Y2898" s="17"/>
      <c r="Z2898" s="17">
        <f t="shared" si="67"/>
        <v>0</v>
      </c>
      <c r="AA2898" s="17"/>
      <c r="AB2898" s="17"/>
      <c r="AC2898" s="22"/>
      <c r="AD2898" s="22"/>
      <c r="AE2898" s="22"/>
      <c r="AF2898" s="22"/>
      <c r="AG2898" s="22"/>
      <c r="AH2898" s="22"/>
      <c r="AI2898" s="22"/>
      <c r="AJ2898" s="22"/>
      <c r="AK2898" s="22"/>
      <c r="AL2898" s="22"/>
      <c r="AM2898" s="22"/>
      <c r="AN2898" s="22"/>
      <c r="AO2898" s="22"/>
      <c r="AP2898" s="22"/>
    </row>
    <row r="2899" spans="1:42" x14ac:dyDescent="0.25">
      <c r="A2899" s="18">
        <v>41613</v>
      </c>
      <c r="B2899" s="16">
        <v>1</v>
      </c>
      <c r="C2899" s="15" t="s">
        <v>0</v>
      </c>
      <c r="D2899" s="15" t="s">
        <v>15</v>
      </c>
      <c r="E2899" s="17" t="s">
        <v>2</v>
      </c>
      <c r="F2899" s="15" t="s">
        <v>58</v>
      </c>
      <c r="G2899" s="19" t="s">
        <v>60</v>
      </c>
      <c r="H2899" s="17">
        <v>8</v>
      </c>
      <c r="I2899" s="22">
        <f t="shared" si="68"/>
        <v>0.4</v>
      </c>
      <c r="J2899" s="17">
        <v>44</v>
      </c>
      <c r="K2899" s="17"/>
      <c r="L2899" s="17"/>
      <c r="M2899" s="17"/>
      <c r="N2899" s="17"/>
      <c r="O2899" s="17"/>
      <c r="P2899" s="17"/>
      <c r="Q2899" s="17"/>
      <c r="R2899" s="17"/>
      <c r="S2899" s="17"/>
      <c r="T2899" s="17"/>
      <c r="U2899" s="17"/>
      <c r="V2899" s="17"/>
      <c r="W2899" s="17"/>
      <c r="X2899" s="17"/>
      <c r="Y2899" s="17"/>
      <c r="Z2899" s="17">
        <f t="shared" si="67"/>
        <v>0</v>
      </c>
      <c r="AA2899" s="17"/>
      <c r="AB2899" s="17"/>
      <c r="AC2899" s="22"/>
      <c r="AD2899" s="22"/>
      <c r="AE2899" s="22"/>
      <c r="AF2899" s="22"/>
      <c r="AG2899" s="22"/>
      <c r="AH2899" s="22"/>
      <c r="AI2899" s="22"/>
      <c r="AJ2899" s="22"/>
      <c r="AK2899" s="22"/>
      <c r="AL2899" s="22"/>
      <c r="AM2899" s="22"/>
      <c r="AN2899" s="22"/>
      <c r="AO2899" s="22"/>
      <c r="AP2899" s="22"/>
    </row>
    <row r="2900" spans="1:42" x14ac:dyDescent="0.25">
      <c r="A2900" s="18">
        <v>41613</v>
      </c>
      <c r="B2900" s="16">
        <v>1</v>
      </c>
      <c r="C2900" s="15" t="s">
        <v>0</v>
      </c>
      <c r="D2900" s="15" t="s">
        <v>15</v>
      </c>
      <c r="E2900" s="17" t="s">
        <v>2</v>
      </c>
      <c r="F2900" s="15" t="s">
        <v>58</v>
      </c>
      <c r="G2900" s="19" t="s">
        <v>61</v>
      </c>
      <c r="H2900" s="17">
        <v>12</v>
      </c>
      <c r="I2900" s="22">
        <f t="shared" si="68"/>
        <v>0.6</v>
      </c>
      <c r="J2900" s="17">
        <v>44</v>
      </c>
      <c r="K2900" s="17"/>
      <c r="L2900" s="17"/>
      <c r="M2900" s="17"/>
      <c r="N2900" s="17"/>
      <c r="O2900" s="17"/>
      <c r="P2900" s="17"/>
      <c r="Q2900" s="17"/>
      <c r="R2900" s="17"/>
      <c r="S2900" s="17"/>
      <c r="T2900" s="17"/>
      <c r="U2900" s="17"/>
      <c r="V2900" s="17"/>
      <c r="W2900" s="17"/>
      <c r="X2900" s="17"/>
      <c r="Y2900" s="17"/>
      <c r="Z2900" s="17">
        <f t="shared" si="67"/>
        <v>0</v>
      </c>
      <c r="AA2900" s="17"/>
      <c r="AB2900" s="17"/>
      <c r="AC2900" s="22"/>
      <c r="AD2900" s="22"/>
      <c r="AE2900" s="22"/>
      <c r="AF2900" s="22"/>
      <c r="AG2900" s="22"/>
      <c r="AH2900" s="22"/>
      <c r="AI2900" s="22"/>
      <c r="AJ2900" s="22"/>
      <c r="AK2900" s="22"/>
      <c r="AL2900" s="22"/>
      <c r="AM2900" s="22"/>
      <c r="AN2900" s="22"/>
      <c r="AO2900" s="22"/>
      <c r="AP2900" s="22"/>
    </row>
    <row r="2901" spans="1:42" x14ac:dyDescent="0.25">
      <c r="A2901" s="18">
        <v>41613</v>
      </c>
      <c r="B2901" s="16">
        <v>1</v>
      </c>
      <c r="C2901" s="15" t="s">
        <v>0</v>
      </c>
      <c r="D2901" s="15" t="s">
        <v>15</v>
      </c>
      <c r="E2901" s="17" t="s">
        <v>2</v>
      </c>
      <c r="F2901" s="15" t="s">
        <v>58</v>
      </c>
      <c r="G2901" s="19" t="s">
        <v>62</v>
      </c>
      <c r="H2901" s="17">
        <v>34</v>
      </c>
      <c r="I2901" s="22">
        <f t="shared" si="68"/>
        <v>1.7</v>
      </c>
      <c r="J2901" s="17">
        <v>44</v>
      </c>
      <c r="K2901" s="17"/>
      <c r="L2901" s="17"/>
      <c r="M2901" s="17"/>
      <c r="N2901" s="17"/>
      <c r="O2901" s="17"/>
      <c r="P2901" s="17"/>
      <c r="Q2901" s="17"/>
      <c r="R2901" s="17"/>
      <c r="S2901" s="17"/>
      <c r="T2901" s="17"/>
      <c r="U2901" s="17"/>
      <c r="V2901" s="17"/>
      <c r="W2901" s="17"/>
      <c r="X2901" s="17"/>
      <c r="Y2901" s="17"/>
      <c r="Z2901" s="17">
        <f t="shared" si="67"/>
        <v>0</v>
      </c>
      <c r="AA2901" s="17"/>
      <c r="AB2901" s="17"/>
      <c r="AC2901" s="22"/>
      <c r="AD2901" s="22"/>
      <c r="AE2901" s="22"/>
      <c r="AF2901" s="22"/>
      <c r="AG2901" s="22"/>
      <c r="AH2901" s="22"/>
      <c r="AI2901" s="22"/>
      <c r="AJ2901" s="22"/>
      <c r="AK2901" s="22"/>
      <c r="AL2901" s="22"/>
      <c r="AM2901" s="22"/>
      <c r="AN2901" s="22"/>
      <c r="AO2901" s="22"/>
      <c r="AP2901" s="22"/>
    </row>
    <row r="2902" spans="1:42" x14ac:dyDescent="0.25">
      <c r="A2902" s="18">
        <v>41613</v>
      </c>
      <c r="B2902" s="16">
        <v>1</v>
      </c>
      <c r="C2902" s="15" t="s">
        <v>0</v>
      </c>
      <c r="D2902" s="15" t="s">
        <v>15</v>
      </c>
      <c r="E2902" s="17" t="s">
        <v>2</v>
      </c>
      <c r="F2902" s="15" t="s">
        <v>58</v>
      </c>
      <c r="G2902" s="19" t="s">
        <v>63</v>
      </c>
      <c r="H2902" s="17">
        <v>8</v>
      </c>
      <c r="I2902" s="22">
        <f t="shared" si="68"/>
        <v>0.4</v>
      </c>
      <c r="J2902" s="17">
        <v>44</v>
      </c>
      <c r="K2902" s="17"/>
      <c r="L2902" s="17"/>
      <c r="M2902" s="17"/>
      <c r="N2902" s="17"/>
      <c r="O2902" s="17"/>
      <c r="P2902" s="17"/>
      <c r="Q2902" s="17"/>
      <c r="R2902" s="17"/>
      <c r="S2902" s="17"/>
      <c r="T2902" s="17"/>
      <c r="U2902" s="17"/>
      <c r="V2902" s="17"/>
      <c r="W2902" s="17"/>
      <c r="X2902" s="17"/>
      <c r="Y2902" s="17"/>
      <c r="Z2902" s="17">
        <f t="shared" si="67"/>
        <v>0</v>
      </c>
      <c r="AA2902" s="17"/>
      <c r="AB2902" s="17"/>
      <c r="AC2902" s="22"/>
      <c r="AD2902" s="22"/>
      <c r="AE2902" s="22"/>
      <c r="AF2902" s="22"/>
      <c r="AG2902" s="22"/>
      <c r="AH2902" s="22"/>
      <c r="AI2902" s="22"/>
      <c r="AJ2902" s="22"/>
      <c r="AK2902" s="22"/>
      <c r="AL2902" s="22"/>
      <c r="AM2902" s="22"/>
      <c r="AN2902" s="22"/>
      <c r="AO2902" s="22"/>
      <c r="AP2902" s="22"/>
    </row>
    <row r="2903" spans="1:42" x14ac:dyDescent="0.25">
      <c r="A2903" s="18">
        <v>41613</v>
      </c>
      <c r="B2903" s="16">
        <v>1</v>
      </c>
      <c r="C2903" s="15" t="s">
        <v>0</v>
      </c>
      <c r="D2903" s="15" t="s">
        <v>15</v>
      </c>
      <c r="E2903" s="17" t="s">
        <v>2</v>
      </c>
      <c r="F2903" s="15" t="s">
        <v>58</v>
      </c>
      <c r="G2903" s="19" t="s">
        <v>456</v>
      </c>
      <c r="H2903" s="17">
        <v>5</v>
      </c>
      <c r="I2903" s="22">
        <f t="shared" si="68"/>
        <v>0.25</v>
      </c>
      <c r="J2903" s="17">
        <v>44</v>
      </c>
      <c r="K2903" s="17"/>
      <c r="L2903" s="17"/>
      <c r="M2903" s="17"/>
      <c r="N2903" s="17"/>
      <c r="O2903" s="17"/>
      <c r="P2903" s="17"/>
      <c r="Q2903" s="17"/>
      <c r="R2903" s="17"/>
      <c r="S2903" s="17"/>
      <c r="T2903" s="17"/>
      <c r="U2903" s="17"/>
      <c r="V2903" s="17"/>
      <c r="W2903" s="17"/>
      <c r="X2903" s="17"/>
      <c r="Y2903" s="17"/>
      <c r="Z2903" s="17">
        <f t="shared" si="67"/>
        <v>0</v>
      </c>
      <c r="AA2903" s="17"/>
      <c r="AB2903" s="17"/>
      <c r="AC2903" s="22"/>
      <c r="AD2903" s="22"/>
      <c r="AE2903" s="22"/>
      <c r="AF2903" s="22"/>
      <c r="AG2903" s="22"/>
      <c r="AH2903" s="22"/>
      <c r="AI2903" s="22"/>
      <c r="AJ2903" s="22"/>
      <c r="AK2903" s="22"/>
      <c r="AL2903" s="22"/>
      <c r="AM2903" s="22"/>
      <c r="AN2903" s="22"/>
      <c r="AO2903" s="22"/>
      <c r="AP2903" s="22"/>
    </row>
    <row r="2904" spans="1:42" x14ac:dyDescent="0.25">
      <c r="A2904" s="18">
        <v>41613</v>
      </c>
      <c r="B2904" s="16">
        <v>1</v>
      </c>
      <c r="C2904" s="15" t="s">
        <v>0</v>
      </c>
      <c r="D2904" s="15" t="s">
        <v>15</v>
      </c>
      <c r="E2904" s="17" t="s">
        <v>2</v>
      </c>
      <c r="F2904" s="15" t="s">
        <v>58</v>
      </c>
      <c r="G2904" s="19" t="s">
        <v>64</v>
      </c>
      <c r="H2904" s="17">
        <v>2</v>
      </c>
      <c r="I2904" s="22">
        <f t="shared" si="68"/>
        <v>0.1</v>
      </c>
      <c r="J2904" s="17">
        <v>44</v>
      </c>
      <c r="K2904" s="17"/>
      <c r="L2904" s="17"/>
      <c r="M2904" s="17"/>
      <c r="N2904" s="17"/>
      <c r="O2904" s="17"/>
      <c r="P2904" s="17"/>
      <c r="Q2904" s="17"/>
      <c r="R2904" s="17"/>
      <c r="S2904" s="17"/>
      <c r="T2904" s="17"/>
      <c r="U2904" s="17"/>
      <c r="V2904" s="17"/>
      <c r="W2904" s="17"/>
      <c r="X2904" s="17"/>
      <c r="Y2904" s="17"/>
      <c r="Z2904" s="17">
        <f t="shared" si="67"/>
        <v>0</v>
      </c>
      <c r="AA2904" s="17"/>
      <c r="AB2904" s="17"/>
      <c r="AC2904" s="22"/>
      <c r="AD2904" s="22"/>
      <c r="AE2904" s="22"/>
      <c r="AF2904" s="22"/>
      <c r="AG2904" s="22"/>
      <c r="AH2904" s="22"/>
      <c r="AI2904" s="22"/>
      <c r="AJ2904" s="22"/>
      <c r="AK2904" s="22"/>
      <c r="AL2904" s="22"/>
      <c r="AM2904" s="22"/>
      <c r="AN2904" s="22"/>
      <c r="AO2904" s="22"/>
      <c r="AP2904" s="22"/>
    </row>
    <row r="2905" spans="1:42" x14ac:dyDescent="0.25">
      <c r="A2905" s="24">
        <v>41613</v>
      </c>
      <c r="B2905" s="22">
        <v>1</v>
      </c>
      <c r="C2905" s="22" t="s">
        <v>176</v>
      </c>
      <c r="D2905" s="22" t="s">
        <v>177</v>
      </c>
      <c r="E2905" s="22" t="s">
        <v>2</v>
      </c>
      <c r="F2905" s="22" t="s">
        <v>58</v>
      </c>
      <c r="G2905" s="21" t="s">
        <v>59</v>
      </c>
      <c r="H2905" s="22">
        <v>14</v>
      </c>
      <c r="I2905" s="22">
        <f t="shared" si="68"/>
        <v>0.7</v>
      </c>
      <c r="J2905" s="22">
        <v>43</v>
      </c>
      <c r="K2905" s="22"/>
      <c r="L2905" s="22"/>
      <c r="M2905" s="22"/>
      <c r="N2905" s="22"/>
      <c r="O2905" s="22"/>
      <c r="P2905" s="22"/>
      <c r="Q2905" s="22"/>
      <c r="R2905" s="22"/>
      <c r="S2905" s="22"/>
      <c r="T2905" s="22"/>
      <c r="U2905" s="22"/>
      <c r="V2905" s="22"/>
      <c r="W2905" s="22"/>
      <c r="X2905" s="22"/>
      <c r="Y2905" s="22"/>
      <c r="Z2905" s="22"/>
      <c r="AA2905" s="22"/>
      <c r="AB2905" s="22"/>
    </row>
    <row r="2906" spans="1:42" x14ac:dyDescent="0.25">
      <c r="A2906" s="24">
        <v>41613</v>
      </c>
      <c r="B2906" s="22">
        <v>1</v>
      </c>
      <c r="C2906" s="22" t="s">
        <v>176</v>
      </c>
      <c r="D2906" s="22" t="s">
        <v>177</v>
      </c>
      <c r="E2906" s="22" t="s">
        <v>2</v>
      </c>
      <c r="F2906" s="22" t="s">
        <v>58</v>
      </c>
      <c r="G2906" s="21" t="s">
        <v>60</v>
      </c>
      <c r="H2906" s="22">
        <v>18</v>
      </c>
      <c r="I2906" s="22">
        <f t="shared" si="68"/>
        <v>0.9</v>
      </c>
      <c r="J2906" s="22">
        <v>43</v>
      </c>
      <c r="K2906" s="22"/>
      <c r="L2906" s="22"/>
      <c r="M2906" s="22"/>
      <c r="N2906" s="22"/>
      <c r="O2906" s="22"/>
      <c r="P2906" s="22"/>
      <c r="Q2906" s="22"/>
      <c r="R2906" s="22"/>
      <c r="S2906" s="22"/>
      <c r="T2906" s="22"/>
      <c r="U2906" s="22"/>
      <c r="V2906" s="22"/>
      <c r="W2906" s="22"/>
      <c r="X2906" s="22"/>
      <c r="Y2906" s="22"/>
      <c r="Z2906" s="22"/>
      <c r="AA2906" s="22"/>
      <c r="AB2906" s="22"/>
    </row>
    <row r="2907" spans="1:42" x14ac:dyDescent="0.25">
      <c r="A2907" s="24">
        <v>41613</v>
      </c>
      <c r="B2907" s="22">
        <v>1</v>
      </c>
      <c r="C2907" s="22" t="s">
        <v>176</v>
      </c>
      <c r="D2907" s="22" t="s">
        <v>177</v>
      </c>
      <c r="E2907" s="22" t="s">
        <v>2</v>
      </c>
      <c r="F2907" s="22" t="s">
        <v>58</v>
      </c>
      <c r="G2907" s="21" t="s">
        <v>61</v>
      </c>
      <c r="H2907" s="22">
        <v>6</v>
      </c>
      <c r="I2907" s="22">
        <f t="shared" si="68"/>
        <v>0.3</v>
      </c>
      <c r="J2907" s="22">
        <v>43</v>
      </c>
      <c r="K2907" s="22"/>
      <c r="L2907" s="22"/>
      <c r="M2907" s="22"/>
      <c r="N2907" s="22"/>
      <c r="O2907" s="22"/>
      <c r="P2907" s="22"/>
      <c r="Q2907" s="22"/>
      <c r="R2907" s="22"/>
      <c r="S2907" s="22"/>
      <c r="T2907" s="22"/>
      <c r="U2907" s="22"/>
      <c r="V2907" s="22"/>
      <c r="W2907" s="22"/>
      <c r="X2907" s="22"/>
      <c r="Y2907" s="22"/>
      <c r="Z2907" s="22"/>
      <c r="AA2907" s="22"/>
      <c r="AB2907" s="22"/>
      <c r="AC2907" s="47"/>
    </row>
    <row r="2908" spans="1:42" x14ac:dyDescent="0.25">
      <c r="A2908" s="24">
        <v>41613</v>
      </c>
      <c r="B2908" s="22">
        <v>1</v>
      </c>
      <c r="C2908" s="22" t="s">
        <v>176</v>
      </c>
      <c r="D2908" s="22" t="s">
        <v>177</v>
      </c>
      <c r="E2908" s="22" t="s">
        <v>2</v>
      </c>
      <c r="F2908" s="22" t="s">
        <v>58</v>
      </c>
      <c r="G2908" s="21" t="s">
        <v>62</v>
      </c>
      <c r="H2908" s="22">
        <v>16</v>
      </c>
      <c r="I2908" s="22">
        <f t="shared" si="68"/>
        <v>0.8</v>
      </c>
      <c r="J2908" s="22">
        <v>43</v>
      </c>
      <c r="K2908" s="22"/>
      <c r="L2908" s="22"/>
      <c r="M2908" s="22"/>
      <c r="N2908" s="22"/>
      <c r="O2908" s="22"/>
      <c r="P2908" s="22"/>
      <c r="Q2908" s="22"/>
      <c r="R2908" s="22"/>
      <c r="S2908" s="22"/>
      <c r="T2908" s="22"/>
      <c r="U2908" s="22"/>
      <c r="V2908" s="22"/>
      <c r="W2908" s="22"/>
      <c r="X2908" s="22"/>
      <c r="Y2908" s="22"/>
      <c r="Z2908" s="22"/>
      <c r="AA2908" s="22"/>
      <c r="AB2908" s="22"/>
    </row>
    <row r="2909" spans="1:42" x14ac:dyDescent="0.25">
      <c r="A2909" s="24">
        <v>41613</v>
      </c>
      <c r="B2909" s="22">
        <v>1</v>
      </c>
      <c r="C2909" s="22" t="s">
        <v>176</v>
      </c>
      <c r="D2909" s="22" t="s">
        <v>177</v>
      </c>
      <c r="E2909" s="22" t="s">
        <v>2</v>
      </c>
      <c r="F2909" s="22" t="s">
        <v>58</v>
      </c>
      <c r="G2909" s="21" t="s">
        <v>63</v>
      </c>
      <c r="H2909" s="22">
        <v>5</v>
      </c>
      <c r="I2909" s="22">
        <f t="shared" si="68"/>
        <v>0.25</v>
      </c>
      <c r="J2909" s="22">
        <v>43</v>
      </c>
      <c r="K2909" s="22"/>
      <c r="L2909" s="22"/>
      <c r="M2909" s="22"/>
      <c r="N2909" s="22"/>
      <c r="O2909" s="22"/>
      <c r="P2909" s="22"/>
      <c r="Q2909" s="22"/>
      <c r="R2909" s="22"/>
      <c r="S2909" s="22"/>
      <c r="T2909" s="22"/>
      <c r="U2909" s="22"/>
      <c r="V2909" s="22"/>
      <c r="W2909" s="22"/>
      <c r="X2909" s="22"/>
      <c r="Y2909" s="22"/>
      <c r="Z2909" s="22"/>
      <c r="AA2909" s="22"/>
      <c r="AB2909" s="22"/>
    </row>
    <row r="2910" spans="1:42" x14ac:dyDescent="0.25">
      <c r="A2910" s="24">
        <v>41613</v>
      </c>
      <c r="B2910" s="22">
        <v>1</v>
      </c>
      <c r="C2910" s="22" t="s">
        <v>176</v>
      </c>
      <c r="D2910" s="22" t="s">
        <v>177</v>
      </c>
      <c r="E2910" s="22" t="s">
        <v>2</v>
      </c>
      <c r="F2910" s="22" t="s">
        <v>58</v>
      </c>
      <c r="G2910" s="21" t="s">
        <v>64</v>
      </c>
      <c r="H2910" s="22">
        <v>10</v>
      </c>
      <c r="I2910" s="22">
        <f t="shared" si="68"/>
        <v>0.5</v>
      </c>
      <c r="J2910" s="22">
        <v>43</v>
      </c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22"/>
      <c r="X2910" s="22"/>
      <c r="Y2910" s="22"/>
      <c r="Z2910" s="22"/>
      <c r="AA2910" s="22"/>
      <c r="AB2910" s="22"/>
    </row>
    <row r="2911" spans="1:42" x14ac:dyDescent="0.25">
      <c r="A2911" s="24">
        <v>41613</v>
      </c>
      <c r="B2911" s="22">
        <v>1</v>
      </c>
      <c r="C2911" s="22" t="s">
        <v>176</v>
      </c>
      <c r="D2911" s="22" t="s">
        <v>177</v>
      </c>
      <c r="E2911" s="22" t="s">
        <v>2</v>
      </c>
      <c r="F2911" s="22" t="s">
        <v>58</v>
      </c>
      <c r="G2911" s="25" t="s">
        <v>83</v>
      </c>
      <c r="H2911" s="22">
        <v>1</v>
      </c>
      <c r="I2911" s="22">
        <f t="shared" si="68"/>
        <v>0.05</v>
      </c>
      <c r="J2911" s="22">
        <v>43</v>
      </c>
      <c r="K2911" s="22"/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  <c r="W2911" s="22"/>
      <c r="X2911" s="22"/>
      <c r="Y2911" s="22"/>
      <c r="Z2911" s="22"/>
      <c r="AA2911" s="22"/>
      <c r="AB2911" s="22"/>
    </row>
    <row r="2912" spans="1:42" x14ac:dyDescent="0.25">
      <c r="A2912" s="24">
        <v>41613</v>
      </c>
      <c r="B2912" s="22">
        <v>1</v>
      </c>
      <c r="C2912" s="22" t="s">
        <v>176</v>
      </c>
      <c r="D2912" s="22" t="s">
        <v>180</v>
      </c>
      <c r="E2912" s="22" t="s">
        <v>2</v>
      </c>
      <c r="F2912" s="22" t="s">
        <v>58</v>
      </c>
      <c r="G2912" s="21" t="s">
        <v>59</v>
      </c>
      <c r="H2912" s="22">
        <v>5</v>
      </c>
      <c r="I2912" s="22">
        <f t="shared" si="68"/>
        <v>0.25</v>
      </c>
      <c r="J2912" s="22">
        <v>43</v>
      </c>
      <c r="K2912" s="22"/>
      <c r="L2912" s="22"/>
      <c r="M2912" s="22"/>
      <c r="N2912" s="22"/>
      <c r="O2912" s="22"/>
      <c r="P2912" s="22"/>
      <c r="Q2912" s="22"/>
      <c r="R2912" s="22"/>
      <c r="S2912" s="22"/>
      <c r="T2912" s="22"/>
      <c r="U2912" s="22"/>
      <c r="V2912" s="22"/>
      <c r="W2912" s="22"/>
      <c r="X2912" s="22"/>
      <c r="Y2912" s="22"/>
      <c r="Z2912" s="22"/>
      <c r="AA2912" s="22"/>
      <c r="AB2912" s="22"/>
    </row>
    <row r="2913" spans="1:42" x14ac:dyDescent="0.25">
      <c r="A2913" s="24">
        <v>41613</v>
      </c>
      <c r="B2913" s="22">
        <v>1</v>
      </c>
      <c r="C2913" s="22" t="s">
        <v>176</v>
      </c>
      <c r="D2913" s="22" t="s">
        <v>180</v>
      </c>
      <c r="E2913" s="22" t="s">
        <v>2</v>
      </c>
      <c r="F2913" s="22" t="s">
        <v>58</v>
      </c>
      <c r="G2913" s="21" t="s">
        <v>60</v>
      </c>
      <c r="H2913" s="22">
        <v>6</v>
      </c>
      <c r="I2913" s="22">
        <f t="shared" si="68"/>
        <v>0.3</v>
      </c>
      <c r="J2913" s="22">
        <v>43</v>
      </c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  <c r="W2913" s="22"/>
      <c r="X2913" s="22"/>
      <c r="Y2913" s="22"/>
      <c r="Z2913" s="22"/>
      <c r="AA2913" s="22"/>
      <c r="AB2913" s="22"/>
    </row>
    <row r="2914" spans="1:42" x14ac:dyDescent="0.25">
      <c r="A2914" s="24">
        <v>41613</v>
      </c>
      <c r="B2914" s="132">
        <v>1</v>
      </c>
      <c r="C2914" s="22" t="s">
        <v>176</v>
      </c>
      <c r="D2914" s="132" t="s">
        <v>180</v>
      </c>
      <c r="E2914" s="132" t="s">
        <v>2</v>
      </c>
      <c r="F2914" s="132" t="s">
        <v>58</v>
      </c>
      <c r="G2914" s="134" t="s">
        <v>61</v>
      </c>
      <c r="H2914" s="132">
        <v>2</v>
      </c>
      <c r="I2914" s="22">
        <f t="shared" si="68"/>
        <v>0.1</v>
      </c>
      <c r="J2914" s="22">
        <v>43</v>
      </c>
      <c r="K2914" s="22"/>
      <c r="L2914" s="22"/>
      <c r="M2914" s="22"/>
      <c r="N2914" s="22"/>
      <c r="O2914" s="22"/>
      <c r="P2914" s="22"/>
      <c r="Q2914" s="132"/>
      <c r="R2914" s="22"/>
      <c r="S2914" s="22"/>
      <c r="T2914" s="22"/>
      <c r="U2914" s="22"/>
      <c r="V2914" s="22"/>
      <c r="W2914" s="22"/>
      <c r="X2914" s="22"/>
      <c r="Y2914" s="22"/>
      <c r="Z2914" s="22"/>
      <c r="AA2914" s="22"/>
      <c r="AB2914" s="22"/>
      <c r="AD2914" s="47"/>
      <c r="AE2914" s="47"/>
      <c r="AF2914" s="47"/>
      <c r="AG2914" s="47"/>
      <c r="AH2914" s="47"/>
      <c r="AI2914" s="47"/>
      <c r="AJ2914" s="47"/>
      <c r="AK2914" s="47"/>
      <c r="AL2914" s="47"/>
      <c r="AM2914" s="47"/>
      <c r="AN2914" s="47"/>
      <c r="AO2914" s="47"/>
      <c r="AP2914" s="47"/>
    </row>
    <row r="2915" spans="1:42" x14ac:dyDescent="0.25">
      <c r="A2915" s="24">
        <v>41613</v>
      </c>
      <c r="B2915" s="22">
        <v>1</v>
      </c>
      <c r="C2915" s="22" t="s">
        <v>176</v>
      </c>
      <c r="D2915" s="22" t="s">
        <v>180</v>
      </c>
      <c r="E2915" s="22" t="s">
        <v>2</v>
      </c>
      <c r="F2915" s="22" t="s">
        <v>58</v>
      </c>
      <c r="G2915" s="21" t="s">
        <v>62</v>
      </c>
      <c r="H2915" s="22">
        <v>34</v>
      </c>
      <c r="I2915" s="22">
        <f t="shared" si="68"/>
        <v>1.7</v>
      </c>
      <c r="J2915" s="22">
        <v>43</v>
      </c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  <c r="W2915" s="22"/>
      <c r="X2915" s="22"/>
      <c r="Y2915" s="22"/>
      <c r="Z2915" s="22"/>
      <c r="AA2915" s="22"/>
      <c r="AB2915" s="22"/>
    </row>
    <row r="2916" spans="1:42" x14ac:dyDescent="0.25">
      <c r="A2916" s="24">
        <v>41613</v>
      </c>
      <c r="B2916" s="22">
        <v>1</v>
      </c>
      <c r="C2916" s="22" t="s">
        <v>176</v>
      </c>
      <c r="D2916" s="22" t="s">
        <v>180</v>
      </c>
      <c r="E2916" s="22" t="s">
        <v>2</v>
      </c>
      <c r="F2916" s="22" t="s">
        <v>58</v>
      </c>
      <c r="G2916" s="21" t="s">
        <v>63</v>
      </c>
      <c r="H2916" s="22">
        <v>1</v>
      </c>
      <c r="I2916" s="22">
        <f t="shared" si="68"/>
        <v>0.05</v>
      </c>
      <c r="J2916" s="22">
        <v>43</v>
      </c>
      <c r="K2916" s="22"/>
      <c r="L2916" s="22"/>
      <c r="M2916" s="22"/>
      <c r="N2916" s="22"/>
      <c r="O2916" s="22"/>
      <c r="P2916" s="22"/>
      <c r="Q2916" s="22"/>
      <c r="R2916" s="22"/>
      <c r="S2916" s="22"/>
      <c r="T2916" s="22"/>
      <c r="U2916" s="22"/>
      <c r="V2916" s="22"/>
      <c r="W2916" s="22"/>
      <c r="X2916" s="22"/>
      <c r="Y2916" s="22"/>
      <c r="Z2916" s="22"/>
      <c r="AA2916" s="22"/>
      <c r="AB2916" s="22"/>
    </row>
    <row r="2917" spans="1:42" x14ac:dyDescent="0.25">
      <c r="A2917" s="24">
        <v>41613</v>
      </c>
      <c r="B2917" s="22">
        <v>1</v>
      </c>
      <c r="C2917" s="22" t="s">
        <v>176</v>
      </c>
      <c r="D2917" s="22" t="s">
        <v>180</v>
      </c>
      <c r="E2917" s="22" t="s">
        <v>2</v>
      </c>
      <c r="F2917" s="22" t="s">
        <v>58</v>
      </c>
      <c r="G2917" s="21" t="s">
        <v>456</v>
      </c>
      <c r="H2917" s="22">
        <v>2</v>
      </c>
      <c r="I2917" s="22">
        <f t="shared" si="68"/>
        <v>0.1</v>
      </c>
      <c r="J2917" s="22">
        <v>43</v>
      </c>
      <c r="K2917" s="22"/>
      <c r="L2917" s="22"/>
      <c r="M2917" s="22"/>
      <c r="N2917" s="22"/>
      <c r="O2917" s="22"/>
      <c r="P2917" s="22"/>
      <c r="Q2917" s="22"/>
      <c r="R2917" s="22"/>
      <c r="S2917" s="22"/>
      <c r="T2917" s="22"/>
      <c r="U2917" s="22"/>
      <c r="V2917" s="22"/>
      <c r="W2917" s="22"/>
      <c r="X2917" s="22"/>
      <c r="Y2917" s="22"/>
      <c r="Z2917" s="22"/>
      <c r="AA2917" s="22"/>
      <c r="AB2917" s="22"/>
    </row>
    <row r="2918" spans="1:42" x14ac:dyDescent="0.25">
      <c r="A2918" s="24">
        <v>41613</v>
      </c>
      <c r="B2918" s="22">
        <v>1</v>
      </c>
      <c r="C2918" s="22" t="s">
        <v>176</v>
      </c>
      <c r="D2918" s="22" t="s">
        <v>180</v>
      </c>
      <c r="E2918" s="22" t="s">
        <v>2</v>
      </c>
      <c r="F2918" s="22" t="s">
        <v>58</v>
      </c>
      <c r="G2918" s="21" t="s">
        <v>64</v>
      </c>
      <c r="H2918" s="22">
        <v>2</v>
      </c>
      <c r="I2918" s="22">
        <f t="shared" si="68"/>
        <v>0.1</v>
      </c>
      <c r="J2918" s="22">
        <v>43</v>
      </c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  <c r="W2918" s="22"/>
      <c r="X2918" s="22"/>
      <c r="Y2918" s="22"/>
      <c r="Z2918" s="22"/>
      <c r="AA2918" s="22"/>
      <c r="AB2918" s="22"/>
    </row>
    <row r="2919" spans="1:42" x14ac:dyDescent="0.25">
      <c r="A2919" s="24">
        <v>41613</v>
      </c>
      <c r="B2919" s="22">
        <v>1</v>
      </c>
      <c r="C2919" s="22" t="s">
        <v>176</v>
      </c>
      <c r="D2919" s="22" t="s">
        <v>180</v>
      </c>
      <c r="E2919" s="22" t="s">
        <v>2</v>
      </c>
      <c r="F2919" s="22" t="s">
        <v>58</v>
      </c>
      <c r="G2919" s="25" t="s">
        <v>83</v>
      </c>
      <c r="H2919" s="22">
        <v>1</v>
      </c>
      <c r="I2919" s="22">
        <f t="shared" si="68"/>
        <v>0.05</v>
      </c>
      <c r="J2919" s="22">
        <v>43</v>
      </c>
      <c r="K2919" s="22"/>
      <c r="L2919" s="22"/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  <c r="W2919" s="22"/>
      <c r="X2919" s="22"/>
      <c r="Y2919" s="22"/>
      <c r="Z2919" s="22"/>
      <c r="AA2919" s="22"/>
      <c r="AB2919" s="22"/>
    </row>
    <row r="2920" spans="1:42" x14ac:dyDescent="0.25">
      <c r="A2920" s="24">
        <v>41613</v>
      </c>
      <c r="B2920" s="22">
        <v>1</v>
      </c>
      <c r="C2920" s="22" t="s">
        <v>176</v>
      </c>
      <c r="D2920" s="22" t="s">
        <v>184</v>
      </c>
      <c r="E2920" s="22" t="s">
        <v>2</v>
      </c>
      <c r="F2920" s="22" t="s">
        <v>186</v>
      </c>
      <c r="G2920" s="21" t="s">
        <v>59</v>
      </c>
      <c r="H2920" s="22">
        <v>6</v>
      </c>
      <c r="I2920" s="22">
        <f t="shared" si="68"/>
        <v>0.3</v>
      </c>
      <c r="J2920" s="22">
        <v>43</v>
      </c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22"/>
      <c r="X2920" s="22"/>
      <c r="Y2920" s="22"/>
      <c r="Z2920" s="22"/>
      <c r="AA2920" s="22"/>
      <c r="AB2920" s="22"/>
    </row>
    <row r="2921" spans="1:42" x14ac:dyDescent="0.25">
      <c r="A2921" s="24">
        <v>41613</v>
      </c>
      <c r="B2921" s="22">
        <v>1</v>
      </c>
      <c r="C2921" s="22" t="s">
        <v>176</v>
      </c>
      <c r="D2921" s="22" t="s">
        <v>184</v>
      </c>
      <c r="E2921" s="22" t="s">
        <v>2</v>
      </c>
      <c r="F2921" s="22" t="s">
        <v>186</v>
      </c>
      <c r="G2921" s="21" t="s">
        <v>60</v>
      </c>
      <c r="H2921" s="22">
        <v>11</v>
      </c>
      <c r="I2921" s="22">
        <f t="shared" si="68"/>
        <v>0.55000000000000004</v>
      </c>
      <c r="J2921" s="22">
        <v>43</v>
      </c>
      <c r="K2921" s="22"/>
      <c r="L2921" s="22"/>
      <c r="M2921" s="22"/>
      <c r="N2921" s="22"/>
      <c r="O2921" s="22"/>
      <c r="P2921" s="22"/>
      <c r="Q2921" s="22"/>
      <c r="R2921" s="22"/>
      <c r="S2921" s="22"/>
      <c r="T2921" s="22"/>
      <c r="U2921" s="22"/>
      <c r="V2921" s="22"/>
      <c r="W2921" s="22"/>
      <c r="X2921" s="22"/>
      <c r="Y2921" s="22"/>
      <c r="Z2921" s="22"/>
      <c r="AA2921" s="22"/>
      <c r="AB2921" s="22"/>
      <c r="AC2921" s="47"/>
    </row>
    <row r="2922" spans="1:42" x14ac:dyDescent="0.25">
      <c r="A2922" s="24">
        <v>41613</v>
      </c>
      <c r="B2922" s="22">
        <v>1</v>
      </c>
      <c r="C2922" s="22" t="s">
        <v>176</v>
      </c>
      <c r="D2922" s="22" t="s">
        <v>184</v>
      </c>
      <c r="E2922" s="22" t="s">
        <v>2</v>
      </c>
      <c r="F2922" s="22" t="s">
        <v>186</v>
      </c>
      <c r="G2922" s="21" t="s">
        <v>61</v>
      </c>
      <c r="H2922" s="22">
        <v>8</v>
      </c>
      <c r="I2922" s="22">
        <f t="shared" si="68"/>
        <v>0.4</v>
      </c>
      <c r="J2922" s="22">
        <v>43</v>
      </c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  <c r="W2922" s="22"/>
      <c r="X2922" s="22"/>
      <c r="Y2922" s="22"/>
      <c r="Z2922" s="22"/>
      <c r="AA2922" s="22"/>
      <c r="AB2922" s="22"/>
    </row>
    <row r="2923" spans="1:42" x14ac:dyDescent="0.25">
      <c r="A2923" s="24">
        <v>41613</v>
      </c>
      <c r="B2923" s="22">
        <v>1</v>
      </c>
      <c r="C2923" s="22" t="s">
        <v>176</v>
      </c>
      <c r="D2923" s="22" t="s">
        <v>184</v>
      </c>
      <c r="E2923" s="22" t="s">
        <v>2</v>
      </c>
      <c r="F2923" s="22" t="s">
        <v>186</v>
      </c>
      <c r="G2923" s="21" t="s">
        <v>62</v>
      </c>
      <c r="H2923" s="22">
        <v>18</v>
      </c>
      <c r="I2923" s="22">
        <f t="shared" si="68"/>
        <v>0.9</v>
      </c>
      <c r="J2923" s="22">
        <v>43</v>
      </c>
      <c r="K2923" s="22"/>
      <c r="L2923" s="22"/>
      <c r="M2923" s="22"/>
      <c r="N2923" s="22"/>
      <c r="O2923" s="22"/>
      <c r="P2923" s="22"/>
      <c r="Q2923" s="22"/>
      <c r="R2923" s="22"/>
      <c r="S2923" s="22"/>
      <c r="T2923" s="22"/>
      <c r="U2923" s="22"/>
      <c r="V2923" s="22"/>
      <c r="W2923" s="22"/>
      <c r="X2923" s="22"/>
      <c r="Y2923" s="22"/>
      <c r="Z2923" s="22"/>
      <c r="AA2923" s="22"/>
      <c r="AB2923" s="22"/>
    </row>
    <row r="2924" spans="1:42" x14ac:dyDescent="0.25">
      <c r="A2924" s="24">
        <v>41613</v>
      </c>
      <c r="B2924" s="22">
        <v>1</v>
      </c>
      <c r="C2924" s="22" t="s">
        <v>176</v>
      </c>
      <c r="D2924" s="22" t="s">
        <v>184</v>
      </c>
      <c r="E2924" s="22" t="s">
        <v>2</v>
      </c>
      <c r="F2924" s="22" t="s">
        <v>186</v>
      </c>
      <c r="G2924" s="21" t="s">
        <v>59</v>
      </c>
      <c r="H2924" s="22">
        <v>3</v>
      </c>
      <c r="I2924" s="22">
        <f t="shared" si="68"/>
        <v>0.15</v>
      </c>
      <c r="J2924" s="22">
        <v>43</v>
      </c>
      <c r="K2924" s="22"/>
      <c r="L2924" s="22"/>
      <c r="M2924" s="22"/>
      <c r="N2924" s="22"/>
      <c r="O2924" s="22"/>
      <c r="P2924" s="22"/>
      <c r="Q2924" s="22"/>
      <c r="R2924" s="22"/>
      <c r="S2924" s="22"/>
      <c r="T2924" s="22"/>
      <c r="U2924" s="22"/>
      <c r="V2924" s="22"/>
      <c r="W2924" s="22"/>
      <c r="X2924" s="22"/>
      <c r="Y2924" s="22"/>
      <c r="Z2924" s="22"/>
      <c r="AA2924" s="22"/>
      <c r="AB2924" s="22"/>
    </row>
    <row r="2925" spans="1:42" x14ac:dyDescent="0.25">
      <c r="A2925" s="24">
        <v>41613</v>
      </c>
      <c r="B2925" s="22">
        <v>1</v>
      </c>
      <c r="C2925" s="22" t="s">
        <v>176</v>
      </c>
      <c r="D2925" s="22" t="s">
        <v>184</v>
      </c>
      <c r="E2925" s="22" t="s">
        <v>2</v>
      </c>
      <c r="F2925" s="22" t="s">
        <v>186</v>
      </c>
      <c r="G2925" s="21" t="s">
        <v>63</v>
      </c>
      <c r="H2925" s="22">
        <v>3</v>
      </c>
      <c r="I2925" s="22">
        <f t="shared" si="68"/>
        <v>0.15</v>
      </c>
      <c r="J2925" s="22">
        <v>43</v>
      </c>
      <c r="K2925" s="22"/>
      <c r="L2925" s="22"/>
      <c r="M2925" s="22"/>
      <c r="N2925" s="22"/>
      <c r="O2925" s="22"/>
      <c r="P2925" s="22"/>
      <c r="Q2925" s="22"/>
      <c r="R2925" s="22"/>
      <c r="S2925" s="22"/>
      <c r="T2925" s="22"/>
      <c r="U2925" s="22"/>
      <c r="V2925" s="22"/>
      <c r="W2925" s="22"/>
      <c r="X2925" s="22"/>
      <c r="Y2925" s="22"/>
      <c r="Z2925" s="22"/>
      <c r="AA2925" s="22"/>
      <c r="AB2925" s="22"/>
    </row>
    <row r="2926" spans="1:42" x14ac:dyDescent="0.25">
      <c r="A2926" s="24">
        <v>41613</v>
      </c>
      <c r="B2926" s="22">
        <v>1</v>
      </c>
      <c r="C2926" s="22" t="s">
        <v>176</v>
      </c>
      <c r="D2926" s="22" t="s">
        <v>184</v>
      </c>
      <c r="E2926" s="22" t="s">
        <v>2</v>
      </c>
      <c r="F2926" s="22" t="s">
        <v>186</v>
      </c>
      <c r="G2926" s="21" t="s">
        <v>456</v>
      </c>
      <c r="H2926" s="22">
        <v>3</v>
      </c>
      <c r="I2926" s="22">
        <f t="shared" si="68"/>
        <v>0.15</v>
      </c>
      <c r="J2926" s="22">
        <v>43</v>
      </c>
      <c r="K2926" s="22"/>
      <c r="L2926" s="22"/>
      <c r="M2926" s="22"/>
      <c r="N2926" s="22"/>
      <c r="O2926" s="22"/>
      <c r="P2926" s="22"/>
      <c r="Q2926" s="22"/>
      <c r="R2926" s="22"/>
      <c r="S2926" s="22"/>
      <c r="T2926" s="22"/>
      <c r="U2926" s="22"/>
      <c r="V2926" s="22"/>
      <c r="W2926" s="22"/>
      <c r="X2926" s="22"/>
      <c r="Y2926" s="22"/>
      <c r="Z2926" s="22"/>
      <c r="AA2926" s="22"/>
      <c r="AB2926" s="22"/>
    </row>
    <row r="2927" spans="1:42" x14ac:dyDescent="0.25">
      <c r="A2927" s="24">
        <v>41613</v>
      </c>
      <c r="B2927" s="22">
        <v>1</v>
      </c>
      <c r="C2927" s="22" t="s">
        <v>176</v>
      </c>
      <c r="D2927" s="22" t="s">
        <v>184</v>
      </c>
      <c r="E2927" s="22" t="s">
        <v>2</v>
      </c>
      <c r="F2927" s="22" t="s">
        <v>186</v>
      </c>
      <c r="G2927" s="21" t="s">
        <v>64</v>
      </c>
      <c r="H2927" s="22">
        <v>4</v>
      </c>
      <c r="I2927" s="22">
        <f t="shared" si="68"/>
        <v>0.2</v>
      </c>
      <c r="J2927" s="22">
        <v>43</v>
      </c>
      <c r="K2927" s="22"/>
      <c r="L2927" s="22"/>
      <c r="M2927" s="22"/>
      <c r="N2927" s="22"/>
      <c r="O2927" s="22"/>
      <c r="P2927" s="22"/>
      <c r="Q2927" s="22"/>
      <c r="R2927" s="22"/>
      <c r="S2927" s="22"/>
      <c r="T2927" s="22"/>
      <c r="U2927" s="22"/>
      <c r="V2927" s="22"/>
      <c r="W2927" s="22"/>
      <c r="X2927" s="22"/>
      <c r="Y2927" s="22"/>
      <c r="Z2927" s="22"/>
      <c r="AA2927" s="22"/>
      <c r="AB2927" s="22"/>
    </row>
    <row r="2928" spans="1:42" x14ac:dyDescent="0.25">
      <c r="A2928" s="24">
        <v>41613</v>
      </c>
      <c r="B2928" s="132">
        <v>1</v>
      </c>
      <c r="C2928" s="22" t="s">
        <v>176</v>
      </c>
      <c r="D2928" s="132" t="s">
        <v>184</v>
      </c>
      <c r="E2928" s="132" t="s">
        <v>2</v>
      </c>
      <c r="F2928" s="132" t="s">
        <v>186</v>
      </c>
      <c r="G2928" s="139" t="s">
        <v>83</v>
      </c>
      <c r="H2928" s="132">
        <v>1</v>
      </c>
      <c r="I2928" s="22">
        <f t="shared" si="68"/>
        <v>0.05</v>
      </c>
      <c r="J2928" s="22">
        <v>43</v>
      </c>
      <c r="K2928" s="22"/>
      <c r="L2928" s="22"/>
      <c r="M2928" s="22"/>
      <c r="N2928" s="22"/>
      <c r="O2928" s="22"/>
      <c r="P2928" s="22"/>
      <c r="Q2928" s="132"/>
      <c r="R2928" s="22"/>
      <c r="S2928" s="22"/>
      <c r="T2928" s="22"/>
      <c r="U2928" s="22"/>
      <c r="V2928" s="22"/>
      <c r="W2928" s="22"/>
      <c r="X2928" s="22"/>
      <c r="Y2928" s="22"/>
      <c r="Z2928" s="22"/>
      <c r="AA2928" s="22"/>
      <c r="AB2928" s="22"/>
      <c r="AD2928" s="47"/>
      <c r="AE2928" s="47"/>
      <c r="AF2928" s="47"/>
      <c r="AG2928" s="47"/>
      <c r="AH2928" s="47"/>
      <c r="AI2928" s="47"/>
      <c r="AJ2928" s="47"/>
      <c r="AK2928" s="47"/>
      <c r="AL2928" s="47"/>
      <c r="AM2928" s="47"/>
      <c r="AN2928" s="47"/>
      <c r="AO2928" s="47"/>
      <c r="AP2928" s="47"/>
    </row>
    <row r="2929" spans="1:42" x14ac:dyDescent="0.25">
      <c r="A2929" s="18">
        <v>41613</v>
      </c>
      <c r="B2929" s="16">
        <v>1</v>
      </c>
      <c r="C2929" s="15" t="s">
        <v>0</v>
      </c>
      <c r="D2929" s="15" t="s">
        <v>13</v>
      </c>
      <c r="E2929" s="15" t="s">
        <v>2</v>
      </c>
      <c r="F2929" s="15" t="s">
        <v>65</v>
      </c>
      <c r="G2929" s="19" t="s">
        <v>66</v>
      </c>
      <c r="H2929" s="17">
        <v>2</v>
      </c>
      <c r="I2929" s="22">
        <f t="shared" si="68"/>
        <v>0.1</v>
      </c>
      <c r="J2929" s="15">
        <v>45</v>
      </c>
      <c r="K2929" s="17"/>
      <c r="L2929" s="17"/>
      <c r="M2929" s="17"/>
      <c r="N2929" s="17"/>
      <c r="O2929" s="17"/>
      <c r="P2929" s="17"/>
      <c r="Q2929" s="17"/>
      <c r="R2929" s="17"/>
      <c r="S2929" s="17"/>
      <c r="T2929" s="17"/>
      <c r="U2929" s="17"/>
      <c r="V2929" s="17"/>
      <c r="W2929" s="17"/>
      <c r="X2929" s="17"/>
      <c r="Y2929" s="17"/>
      <c r="Z2929" s="17">
        <f>Y2929*H2929</f>
        <v>0</v>
      </c>
      <c r="AA2929" s="17"/>
      <c r="AB2929" s="17"/>
      <c r="AC2929" s="22"/>
      <c r="AD2929" s="22"/>
      <c r="AE2929" s="22"/>
      <c r="AF2929" s="22"/>
      <c r="AG2929" s="22"/>
      <c r="AH2929" s="22"/>
      <c r="AI2929" s="22"/>
      <c r="AJ2929" s="22"/>
      <c r="AK2929" s="22"/>
      <c r="AL2929" s="22"/>
      <c r="AM2929" s="22"/>
      <c r="AN2929" s="22"/>
      <c r="AO2929" s="22"/>
      <c r="AP2929" s="22"/>
    </row>
    <row r="2930" spans="1:42" x14ac:dyDescent="0.25">
      <c r="A2930" s="18">
        <v>41613</v>
      </c>
      <c r="B2930" s="16">
        <v>1</v>
      </c>
      <c r="C2930" s="15" t="s">
        <v>0</v>
      </c>
      <c r="D2930" s="15" t="s">
        <v>15</v>
      </c>
      <c r="E2930" s="17" t="s">
        <v>2</v>
      </c>
      <c r="F2930" s="15" t="s">
        <v>65</v>
      </c>
      <c r="G2930" s="19" t="s">
        <v>66</v>
      </c>
      <c r="H2930" s="17">
        <v>11</v>
      </c>
      <c r="I2930" s="22">
        <f t="shared" si="68"/>
        <v>0.55000000000000004</v>
      </c>
      <c r="J2930" s="17">
        <v>44</v>
      </c>
      <c r="K2930" s="17"/>
      <c r="L2930" s="17"/>
      <c r="M2930" s="17"/>
      <c r="N2930" s="17"/>
      <c r="O2930" s="17"/>
      <c r="P2930" s="17"/>
      <c r="Q2930" s="17"/>
      <c r="R2930" s="17"/>
      <c r="S2930" s="17"/>
      <c r="T2930" s="17"/>
      <c r="U2930" s="17"/>
      <c r="V2930" s="17"/>
      <c r="W2930" s="17"/>
      <c r="X2930" s="17"/>
      <c r="Y2930" s="17"/>
      <c r="Z2930" s="17">
        <f>Y2930*H2930</f>
        <v>0</v>
      </c>
      <c r="AA2930" s="17"/>
      <c r="AB2930" s="17"/>
      <c r="AC2930" s="22"/>
      <c r="AD2930" s="22"/>
      <c r="AE2930" s="22"/>
      <c r="AF2930" s="22"/>
      <c r="AG2930" s="22"/>
      <c r="AH2930" s="22"/>
      <c r="AI2930" s="22"/>
      <c r="AJ2930" s="22"/>
      <c r="AK2930" s="22"/>
      <c r="AL2930" s="22"/>
      <c r="AM2930" s="22"/>
      <c r="AN2930" s="22"/>
      <c r="AO2930" s="22"/>
      <c r="AP2930" s="22"/>
    </row>
    <row r="2931" spans="1:42" x14ac:dyDescent="0.25">
      <c r="A2931" s="24">
        <v>41613</v>
      </c>
      <c r="B2931" s="22">
        <v>1</v>
      </c>
      <c r="C2931" s="22" t="s">
        <v>176</v>
      </c>
      <c r="D2931" s="22" t="s">
        <v>177</v>
      </c>
      <c r="E2931" s="22" t="s">
        <v>2</v>
      </c>
      <c r="F2931" s="22" t="s">
        <v>65</v>
      </c>
      <c r="G2931" s="21" t="s">
        <v>66</v>
      </c>
      <c r="H2931" s="22">
        <v>1</v>
      </c>
      <c r="I2931" s="22">
        <f t="shared" si="68"/>
        <v>0.05</v>
      </c>
      <c r="J2931" s="22">
        <v>43</v>
      </c>
      <c r="K2931" s="22"/>
      <c r="L2931" s="22"/>
      <c r="M2931" s="22"/>
      <c r="N2931" s="22"/>
      <c r="O2931" s="22"/>
      <c r="P2931" s="22"/>
      <c r="Q2931" s="22"/>
      <c r="R2931" s="22"/>
      <c r="S2931" s="22"/>
      <c r="T2931" s="22"/>
      <c r="U2931" s="22"/>
      <c r="V2931" s="22"/>
      <c r="W2931" s="22"/>
      <c r="X2931" s="22"/>
      <c r="Y2931" s="22"/>
      <c r="Z2931" s="22"/>
      <c r="AA2931" s="22"/>
      <c r="AB2931" s="22"/>
    </row>
    <row r="2932" spans="1:42" x14ac:dyDescent="0.25">
      <c r="A2932" s="24">
        <v>41618</v>
      </c>
      <c r="B2932" s="51">
        <v>2</v>
      </c>
      <c r="C2932" s="15" t="s">
        <v>0</v>
      </c>
      <c r="D2932" s="52" t="s">
        <v>1</v>
      </c>
      <c r="E2932" s="53" t="s">
        <v>2</v>
      </c>
      <c r="F2932" s="52" t="s">
        <v>112</v>
      </c>
      <c r="G2932" s="54" t="s">
        <v>3</v>
      </c>
      <c r="H2932" s="53">
        <v>1</v>
      </c>
      <c r="I2932" s="22">
        <f t="shared" si="68"/>
        <v>0.05</v>
      </c>
      <c r="J2932" s="17">
        <v>46</v>
      </c>
      <c r="K2932" s="17"/>
      <c r="L2932" s="17"/>
      <c r="M2932" s="17"/>
      <c r="N2932" s="17"/>
      <c r="O2932" s="17"/>
      <c r="P2932" s="17" t="s">
        <v>4</v>
      </c>
      <c r="Q2932" s="53">
        <v>1</v>
      </c>
      <c r="R2932" s="17"/>
      <c r="S2932" s="17"/>
      <c r="T2932" s="17"/>
      <c r="U2932" s="17"/>
      <c r="V2932" s="17"/>
      <c r="W2932" s="17"/>
      <c r="X2932" s="17"/>
      <c r="Y2932" s="17">
        <v>0</v>
      </c>
      <c r="Z2932" s="17">
        <f t="shared" ref="Z2932:Z2963" si="69">Y2932*H2932</f>
        <v>0</v>
      </c>
      <c r="AA2932" s="17"/>
      <c r="AB2932" s="17"/>
      <c r="AC2932" s="132">
        <v>0</v>
      </c>
      <c r="AD2932" s="132"/>
      <c r="AE2932" s="132" t="s">
        <v>255</v>
      </c>
      <c r="AF2932" s="132"/>
      <c r="AG2932" s="132"/>
      <c r="AH2932" s="132"/>
      <c r="AI2932" s="132"/>
      <c r="AJ2932" s="132"/>
      <c r="AK2932" s="132"/>
      <c r="AL2932" s="132"/>
      <c r="AM2932" s="132"/>
      <c r="AN2932" s="132"/>
      <c r="AO2932" s="132"/>
      <c r="AP2932" s="132"/>
    </row>
    <row r="2933" spans="1:42" x14ac:dyDescent="0.25">
      <c r="A2933" s="24">
        <v>41618</v>
      </c>
      <c r="B2933" s="16">
        <v>2</v>
      </c>
      <c r="C2933" s="15" t="s">
        <v>0</v>
      </c>
      <c r="D2933" s="15" t="s">
        <v>1</v>
      </c>
      <c r="E2933" s="17" t="s">
        <v>2</v>
      </c>
      <c r="F2933" s="15" t="s">
        <v>112</v>
      </c>
      <c r="G2933" s="23" t="s">
        <v>57</v>
      </c>
      <c r="H2933" s="17">
        <v>1</v>
      </c>
      <c r="I2933" s="22">
        <f t="shared" si="68"/>
        <v>0.05</v>
      </c>
      <c r="J2933" s="17">
        <v>46</v>
      </c>
      <c r="K2933" s="17"/>
      <c r="L2933" s="17"/>
      <c r="M2933" s="17"/>
      <c r="N2933" s="17"/>
      <c r="O2933" s="17"/>
      <c r="P2933" s="17" t="s">
        <v>4</v>
      </c>
      <c r="Q2933" s="17">
        <v>2</v>
      </c>
      <c r="R2933" s="17"/>
      <c r="S2933" s="17"/>
      <c r="T2933" s="17"/>
      <c r="U2933" s="17"/>
      <c r="V2933" s="17"/>
      <c r="W2933" s="17"/>
      <c r="X2933" s="17"/>
      <c r="Y2933" s="17">
        <v>0</v>
      </c>
      <c r="Z2933" s="17">
        <f t="shared" si="69"/>
        <v>0</v>
      </c>
      <c r="AA2933" s="17"/>
      <c r="AB2933" s="17"/>
      <c r="AC2933" s="22">
        <v>0</v>
      </c>
      <c r="AD2933" s="22"/>
      <c r="AE2933" s="22"/>
      <c r="AF2933" s="22"/>
      <c r="AG2933" s="22"/>
      <c r="AH2933" s="22"/>
      <c r="AI2933" s="22"/>
      <c r="AJ2933" s="22"/>
      <c r="AK2933" s="22"/>
      <c r="AL2933" s="22"/>
      <c r="AM2933" s="22"/>
      <c r="AN2933" s="22"/>
      <c r="AO2933" s="22"/>
      <c r="AP2933" s="22"/>
    </row>
    <row r="2934" spans="1:42" x14ac:dyDescent="0.25">
      <c r="A2934" s="24">
        <v>41618</v>
      </c>
      <c r="B2934" s="16">
        <v>2</v>
      </c>
      <c r="C2934" s="15" t="s">
        <v>0</v>
      </c>
      <c r="D2934" s="15" t="s">
        <v>1</v>
      </c>
      <c r="E2934" s="17" t="s">
        <v>2</v>
      </c>
      <c r="F2934" s="15" t="s">
        <v>112</v>
      </c>
      <c r="G2934" s="23" t="s">
        <v>57</v>
      </c>
      <c r="H2934" s="17">
        <v>1</v>
      </c>
      <c r="I2934" s="22">
        <f t="shared" si="68"/>
        <v>0.05</v>
      </c>
      <c r="J2934" s="17">
        <v>46</v>
      </c>
      <c r="K2934" s="17"/>
      <c r="L2934" s="17"/>
      <c r="M2934" s="17"/>
      <c r="N2934" s="17"/>
      <c r="O2934" s="17"/>
      <c r="P2934" s="17" t="s">
        <v>4</v>
      </c>
      <c r="Q2934" s="17">
        <v>3</v>
      </c>
      <c r="R2934" s="17"/>
      <c r="S2934" s="17"/>
      <c r="T2934" s="17"/>
      <c r="U2934" s="17"/>
      <c r="V2934" s="17"/>
      <c r="W2934" s="17"/>
      <c r="X2934" s="17"/>
      <c r="Y2934" s="17">
        <v>0</v>
      </c>
      <c r="Z2934" s="17">
        <f t="shared" si="69"/>
        <v>0</v>
      </c>
      <c r="AA2934" s="17"/>
      <c r="AB2934" s="17"/>
      <c r="AC2934" s="22">
        <v>1</v>
      </c>
      <c r="AD2934" s="22" t="s">
        <v>127</v>
      </c>
      <c r="AE2934" s="22"/>
      <c r="AF2934" s="22"/>
      <c r="AG2934" s="22"/>
      <c r="AH2934" s="22"/>
      <c r="AI2934" s="22"/>
      <c r="AJ2934" s="22"/>
      <c r="AK2934" s="22"/>
      <c r="AL2934" s="22"/>
      <c r="AM2934" s="22"/>
      <c r="AN2934" s="22"/>
      <c r="AO2934" s="22"/>
      <c r="AP2934" s="22"/>
    </row>
    <row r="2935" spans="1:42" x14ac:dyDescent="0.25">
      <c r="A2935" s="24">
        <v>41618</v>
      </c>
      <c r="B2935" s="16">
        <v>2</v>
      </c>
      <c r="C2935" s="15" t="s">
        <v>0</v>
      </c>
      <c r="D2935" s="15" t="s">
        <v>1</v>
      </c>
      <c r="E2935" s="17" t="s">
        <v>2</v>
      </c>
      <c r="F2935" s="15" t="s">
        <v>112</v>
      </c>
      <c r="G2935" s="23" t="s">
        <v>6</v>
      </c>
      <c r="H2935" s="17">
        <v>1</v>
      </c>
      <c r="I2935" s="22">
        <f t="shared" si="68"/>
        <v>0.05</v>
      </c>
      <c r="J2935" s="17">
        <v>46</v>
      </c>
      <c r="K2935" s="17"/>
      <c r="L2935" s="17"/>
      <c r="M2935" s="17"/>
      <c r="N2935" s="17"/>
      <c r="O2935" s="17"/>
      <c r="P2935" s="17" t="s">
        <v>4</v>
      </c>
      <c r="Q2935" s="17">
        <v>4</v>
      </c>
      <c r="R2935" s="17"/>
      <c r="S2935" s="17"/>
      <c r="T2935" s="17"/>
      <c r="U2935" s="17"/>
      <c r="V2935" s="17"/>
      <c r="W2935" s="17"/>
      <c r="X2935" s="17"/>
      <c r="Y2935" s="17">
        <v>0</v>
      </c>
      <c r="Z2935" s="17">
        <f t="shared" si="69"/>
        <v>0</v>
      </c>
      <c r="AA2935" s="17"/>
      <c r="AB2935" s="17"/>
      <c r="AC2935" s="22">
        <v>0</v>
      </c>
      <c r="AD2935" s="22"/>
      <c r="AE2935" s="22"/>
      <c r="AF2935" s="22"/>
      <c r="AG2935" s="22"/>
      <c r="AH2935" s="22"/>
      <c r="AI2935" s="22"/>
      <c r="AJ2935" s="22"/>
      <c r="AK2935" s="22"/>
      <c r="AL2935" s="22"/>
      <c r="AM2935" s="22"/>
      <c r="AN2935" s="22"/>
      <c r="AO2935" s="22"/>
      <c r="AP2935" s="22"/>
    </row>
    <row r="2936" spans="1:42" x14ac:dyDescent="0.25">
      <c r="A2936" s="24">
        <v>41618</v>
      </c>
      <c r="B2936" s="16">
        <v>2</v>
      </c>
      <c r="C2936" s="15" t="s">
        <v>0</v>
      </c>
      <c r="D2936" s="15" t="s">
        <v>1</v>
      </c>
      <c r="E2936" s="17" t="s">
        <v>2</v>
      </c>
      <c r="F2936" s="15" t="s">
        <v>112</v>
      </c>
      <c r="G2936" s="23" t="s">
        <v>7</v>
      </c>
      <c r="H2936" s="17">
        <v>1</v>
      </c>
      <c r="I2936" s="22">
        <f t="shared" si="68"/>
        <v>0.05</v>
      </c>
      <c r="J2936" s="17">
        <v>46</v>
      </c>
      <c r="K2936" s="17"/>
      <c r="L2936" s="17"/>
      <c r="M2936" s="17"/>
      <c r="N2936" s="17"/>
      <c r="O2936" s="17"/>
      <c r="P2936" s="17" t="s">
        <v>4</v>
      </c>
      <c r="Q2936" s="17">
        <v>5</v>
      </c>
      <c r="R2936" s="17"/>
      <c r="S2936" s="17"/>
      <c r="T2936" s="17"/>
      <c r="U2936" s="17"/>
      <c r="V2936" s="17"/>
      <c r="W2936" s="17"/>
      <c r="X2936" s="17"/>
      <c r="Y2936" s="17">
        <v>0</v>
      </c>
      <c r="Z2936" s="17">
        <f t="shared" si="69"/>
        <v>0</v>
      </c>
      <c r="AA2936" s="17"/>
      <c r="AB2936" s="17"/>
      <c r="AC2936" s="132">
        <v>1</v>
      </c>
      <c r="AD2936" s="22" t="s">
        <v>127</v>
      </c>
      <c r="AE2936" s="22"/>
      <c r="AF2936" s="22"/>
      <c r="AG2936" s="22"/>
      <c r="AH2936" s="22"/>
      <c r="AI2936" s="22"/>
      <c r="AJ2936" s="22"/>
      <c r="AK2936" s="22"/>
      <c r="AL2936" s="22"/>
      <c r="AM2936" s="22"/>
      <c r="AN2936" s="22"/>
      <c r="AO2936" s="22"/>
      <c r="AP2936" s="22"/>
    </row>
    <row r="2937" spans="1:42" x14ac:dyDescent="0.25">
      <c r="A2937" s="24">
        <v>41618</v>
      </c>
      <c r="B2937" s="16">
        <v>2</v>
      </c>
      <c r="C2937" s="15" t="s">
        <v>0</v>
      </c>
      <c r="D2937" s="15" t="s">
        <v>1</v>
      </c>
      <c r="E2937" s="17" t="s">
        <v>2</v>
      </c>
      <c r="F2937" s="15" t="s">
        <v>112</v>
      </c>
      <c r="G2937" s="23" t="s">
        <v>7</v>
      </c>
      <c r="H2937" s="17">
        <v>1</v>
      </c>
      <c r="I2937" s="22">
        <f t="shared" si="68"/>
        <v>0.05</v>
      </c>
      <c r="J2937" s="17">
        <v>46</v>
      </c>
      <c r="K2937" s="17"/>
      <c r="L2937" s="17"/>
      <c r="M2937" s="17"/>
      <c r="N2937" s="17"/>
      <c r="O2937" s="17"/>
      <c r="P2937" s="17" t="s">
        <v>4</v>
      </c>
      <c r="Q2937" s="17">
        <v>6</v>
      </c>
      <c r="R2937" s="17"/>
      <c r="S2937" s="17"/>
      <c r="T2937" s="17"/>
      <c r="U2937" s="17"/>
      <c r="V2937" s="17"/>
      <c r="W2937" s="17"/>
      <c r="X2937" s="17"/>
      <c r="Y2937" s="17">
        <v>0</v>
      </c>
      <c r="Z2937" s="17">
        <f t="shared" si="69"/>
        <v>0</v>
      </c>
      <c r="AA2937" s="17"/>
      <c r="AB2937" s="17"/>
      <c r="AC2937" s="22">
        <v>0</v>
      </c>
      <c r="AD2937" s="22"/>
      <c r="AE2937" s="22"/>
      <c r="AF2937" s="22"/>
      <c r="AG2937" s="22"/>
      <c r="AH2937" s="22"/>
      <c r="AI2937" s="22"/>
      <c r="AJ2937" s="22"/>
      <c r="AK2937" s="22"/>
      <c r="AL2937" s="22"/>
      <c r="AM2937" s="22"/>
      <c r="AN2937" s="22"/>
      <c r="AO2937" s="22"/>
      <c r="AP2937" s="22"/>
    </row>
    <row r="2938" spans="1:42" x14ac:dyDescent="0.25">
      <c r="A2938" s="24">
        <v>41618</v>
      </c>
      <c r="B2938" s="16">
        <v>2</v>
      </c>
      <c r="C2938" s="15" t="s">
        <v>0</v>
      </c>
      <c r="D2938" s="15" t="s">
        <v>1</v>
      </c>
      <c r="E2938" s="17" t="s">
        <v>2</v>
      </c>
      <c r="F2938" s="15" t="s">
        <v>112</v>
      </c>
      <c r="G2938" s="23" t="s">
        <v>9</v>
      </c>
      <c r="H2938" s="17">
        <v>1</v>
      </c>
      <c r="I2938" s="22">
        <f t="shared" si="68"/>
        <v>0.05</v>
      </c>
      <c r="J2938" s="17">
        <v>46</v>
      </c>
      <c r="K2938" s="17"/>
      <c r="L2938" s="17"/>
      <c r="M2938" s="17"/>
      <c r="N2938" s="17"/>
      <c r="O2938" s="17"/>
      <c r="P2938" s="17" t="s">
        <v>4</v>
      </c>
      <c r="Q2938" s="17">
        <v>7</v>
      </c>
      <c r="R2938" s="17"/>
      <c r="S2938" s="17"/>
      <c r="T2938" s="17"/>
      <c r="U2938" s="17"/>
      <c r="V2938" s="17"/>
      <c r="W2938" s="17"/>
      <c r="X2938" s="17"/>
      <c r="Y2938" s="17">
        <v>0</v>
      </c>
      <c r="Z2938" s="17">
        <f t="shared" si="69"/>
        <v>0</v>
      </c>
      <c r="AA2938" s="17"/>
      <c r="AB2938" s="17"/>
      <c r="AC2938" s="22">
        <v>0</v>
      </c>
      <c r="AD2938" s="22"/>
      <c r="AE2938" s="22"/>
      <c r="AF2938" s="22"/>
      <c r="AG2938" s="22"/>
      <c r="AH2938" s="22"/>
      <c r="AI2938" s="22"/>
      <c r="AJ2938" s="22"/>
      <c r="AK2938" s="22"/>
      <c r="AL2938" s="22"/>
      <c r="AM2938" s="22"/>
      <c r="AN2938" s="22"/>
      <c r="AO2938" s="22"/>
      <c r="AP2938" s="22"/>
    </row>
    <row r="2939" spans="1:42" x14ac:dyDescent="0.25">
      <c r="A2939" s="24">
        <v>41618</v>
      </c>
      <c r="B2939" s="16">
        <v>2</v>
      </c>
      <c r="C2939" s="15" t="s">
        <v>0</v>
      </c>
      <c r="D2939" s="15" t="s">
        <v>1</v>
      </c>
      <c r="E2939" s="17" t="s">
        <v>2</v>
      </c>
      <c r="F2939" s="15" t="s">
        <v>112</v>
      </c>
      <c r="G2939" s="23" t="s">
        <v>57</v>
      </c>
      <c r="H2939" s="17">
        <v>6</v>
      </c>
      <c r="I2939" s="22">
        <f t="shared" si="68"/>
        <v>0.3</v>
      </c>
      <c r="J2939" s="17">
        <v>46</v>
      </c>
      <c r="K2939" s="17"/>
      <c r="L2939" s="17"/>
      <c r="M2939" s="17"/>
      <c r="N2939" s="17"/>
      <c r="O2939" s="17"/>
      <c r="P2939" s="17" t="s">
        <v>55</v>
      </c>
      <c r="Q2939" s="17"/>
      <c r="R2939" s="17"/>
      <c r="S2939" s="17"/>
      <c r="T2939" s="17"/>
      <c r="U2939" s="17"/>
      <c r="V2939" s="17"/>
      <c r="W2939" s="17"/>
      <c r="X2939" s="17"/>
      <c r="Y2939" s="17"/>
      <c r="Z2939" s="17">
        <f t="shared" si="69"/>
        <v>0</v>
      </c>
      <c r="AA2939" s="17"/>
      <c r="AB2939" s="17"/>
      <c r="AC2939" s="22"/>
      <c r="AD2939" s="22"/>
      <c r="AE2939" s="22"/>
      <c r="AF2939" s="22"/>
      <c r="AG2939" s="22"/>
      <c r="AH2939" s="22"/>
      <c r="AI2939" s="22"/>
      <c r="AJ2939" s="22"/>
      <c r="AK2939" s="22"/>
      <c r="AL2939" s="22"/>
      <c r="AM2939" s="22"/>
      <c r="AN2939" s="22"/>
      <c r="AO2939" s="22"/>
      <c r="AP2939" s="22"/>
    </row>
    <row r="2940" spans="1:42" x14ac:dyDescent="0.25">
      <c r="A2940" s="24">
        <v>41618</v>
      </c>
      <c r="B2940" s="16">
        <v>2</v>
      </c>
      <c r="C2940" s="15" t="s">
        <v>0</v>
      </c>
      <c r="D2940" s="15" t="s">
        <v>1</v>
      </c>
      <c r="E2940" s="17" t="s">
        <v>2</v>
      </c>
      <c r="F2940" s="15" t="s">
        <v>112</v>
      </c>
      <c r="G2940" s="23" t="s">
        <v>10</v>
      </c>
      <c r="H2940" s="17">
        <v>2</v>
      </c>
      <c r="I2940" s="22">
        <f t="shared" si="68"/>
        <v>0.1</v>
      </c>
      <c r="J2940" s="17">
        <v>46</v>
      </c>
      <c r="K2940" s="17"/>
      <c r="L2940" s="17"/>
      <c r="M2940" s="17"/>
      <c r="N2940" s="17"/>
      <c r="O2940" s="17"/>
      <c r="P2940" s="17" t="s">
        <v>55</v>
      </c>
      <c r="Q2940" s="17"/>
      <c r="R2940" s="17"/>
      <c r="S2940" s="17"/>
      <c r="T2940" s="17"/>
      <c r="U2940" s="17"/>
      <c r="V2940" s="17"/>
      <c r="W2940" s="17"/>
      <c r="X2940" s="17"/>
      <c r="Y2940" s="17"/>
      <c r="Z2940" s="17">
        <f t="shared" si="69"/>
        <v>0</v>
      </c>
      <c r="AA2940" s="17"/>
      <c r="AB2940" s="17"/>
      <c r="AC2940" s="22"/>
      <c r="AD2940" s="22"/>
      <c r="AE2940" s="22"/>
      <c r="AF2940" s="22"/>
      <c r="AG2940" s="22"/>
      <c r="AH2940" s="22"/>
      <c r="AI2940" s="22"/>
      <c r="AJ2940" s="22"/>
      <c r="AK2940" s="22"/>
      <c r="AL2940" s="22"/>
      <c r="AM2940" s="22"/>
      <c r="AN2940" s="22"/>
      <c r="AO2940" s="22"/>
      <c r="AP2940" s="22"/>
    </row>
    <row r="2941" spans="1:42" x14ac:dyDescent="0.25">
      <c r="A2941" s="24">
        <v>41618</v>
      </c>
      <c r="B2941" s="16">
        <v>2</v>
      </c>
      <c r="C2941" s="15" t="s">
        <v>0</v>
      </c>
      <c r="D2941" s="15" t="s">
        <v>1</v>
      </c>
      <c r="E2941" s="17" t="s">
        <v>2</v>
      </c>
      <c r="F2941" s="15" t="s">
        <v>112</v>
      </c>
      <c r="G2941" s="23" t="s">
        <v>3</v>
      </c>
      <c r="H2941" s="17">
        <v>4</v>
      </c>
      <c r="I2941" s="22">
        <f t="shared" si="68"/>
        <v>0.2</v>
      </c>
      <c r="J2941" s="17">
        <v>46</v>
      </c>
      <c r="K2941" s="17"/>
      <c r="L2941" s="17"/>
      <c r="M2941" s="17"/>
      <c r="N2941" s="17"/>
      <c r="O2941" s="17"/>
      <c r="P2941" s="17" t="s">
        <v>55</v>
      </c>
      <c r="Q2941" s="17"/>
      <c r="R2941" s="17"/>
      <c r="S2941" s="17"/>
      <c r="T2941" s="17"/>
      <c r="U2941" s="17"/>
      <c r="V2941" s="17"/>
      <c r="W2941" s="17"/>
      <c r="X2941" s="17"/>
      <c r="Y2941" s="17"/>
      <c r="Z2941" s="17">
        <f t="shared" si="69"/>
        <v>0</v>
      </c>
      <c r="AA2941" s="17"/>
      <c r="AB2941" s="17"/>
      <c r="AC2941" s="22"/>
      <c r="AD2941" s="22"/>
      <c r="AE2941" s="22"/>
      <c r="AF2941" s="22"/>
      <c r="AG2941" s="22"/>
      <c r="AH2941" s="22"/>
      <c r="AI2941" s="22"/>
      <c r="AJ2941" s="22"/>
      <c r="AK2941" s="22"/>
      <c r="AL2941" s="22"/>
      <c r="AM2941" s="22"/>
      <c r="AN2941" s="22"/>
      <c r="AO2941" s="22"/>
      <c r="AP2941" s="22"/>
    </row>
    <row r="2942" spans="1:42" x14ac:dyDescent="0.25">
      <c r="A2942" s="24">
        <v>41618</v>
      </c>
      <c r="B2942" s="16">
        <v>2</v>
      </c>
      <c r="C2942" s="15" t="s">
        <v>0</v>
      </c>
      <c r="D2942" s="15" t="s">
        <v>1</v>
      </c>
      <c r="E2942" s="17" t="s">
        <v>2</v>
      </c>
      <c r="F2942" s="15" t="s">
        <v>112</v>
      </c>
      <c r="G2942" s="23" t="s">
        <v>11</v>
      </c>
      <c r="H2942" s="17">
        <v>2</v>
      </c>
      <c r="I2942" s="22">
        <f t="shared" si="68"/>
        <v>0.1</v>
      </c>
      <c r="J2942" s="17">
        <v>46</v>
      </c>
      <c r="K2942" s="17"/>
      <c r="L2942" s="17"/>
      <c r="M2942" s="17"/>
      <c r="N2942" s="17"/>
      <c r="O2942" s="17"/>
      <c r="P2942" s="17" t="s">
        <v>55</v>
      </c>
      <c r="Q2942" s="17"/>
      <c r="R2942" s="17"/>
      <c r="S2942" s="17"/>
      <c r="T2942" s="17"/>
      <c r="U2942" s="17"/>
      <c r="V2942" s="17"/>
      <c r="W2942" s="17"/>
      <c r="X2942" s="17"/>
      <c r="Y2942" s="17"/>
      <c r="Z2942" s="17">
        <f t="shared" si="69"/>
        <v>0</v>
      </c>
      <c r="AA2942" s="17"/>
      <c r="AB2942" s="17"/>
      <c r="AC2942" s="22"/>
      <c r="AD2942" s="22"/>
      <c r="AE2942" s="22"/>
      <c r="AF2942" s="22"/>
      <c r="AG2942" s="22"/>
      <c r="AH2942" s="22"/>
      <c r="AI2942" s="22"/>
      <c r="AJ2942" s="22"/>
      <c r="AK2942" s="22"/>
      <c r="AL2942" s="22"/>
      <c r="AM2942" s="22"/>
      <c r="AN2942" s="22"/>
      <c r="AO2942" s="22"/>
      <c r="AP2942" s="22"/>
    </row>
    <row r="2943" spans="1:42" x14ac:dyDescent="0.25">
      <c r="A2943" s="24">
        <v>41618</v>
      </c>
      <c r="B2943" s="51">
        <v>2</v>
      </c>
      <c r="C2943" s="15" t="s">
        <v>0</v>
      </c>
      <c r="D2943" s="52" t="s">
        <v>13</v>
      </c>
      <c r="E2943" s="53" t="s">
        <v>2</v>
      </c>
      <c r="F2943" s="52" t="s">
        <v>112</v>
      </c>
      <c r="G2943" s="54" t="s">
        <v>9</v>
      </c>
      <c r="H2943" s="53">
        <v>1</v>
      </c>
      <c r="I2943" s="22">
        <f t="shared" si="68"/>
        <v>0.05</v>
      </c>
      <c r="J2943" s="17">
        <v>44</v>
      </c>
      <c r="K2943" s="17"/>
      <c r="L2943" s="17"/>
      <c r="M2943" s="17"/>
      <c r="N2943" s="17"/>
      <c r="O2943" s="17"/>
      <c r="P2943" s="17" t="s">
        <v>4</v>
      </c>
      <c r="Q2943" s="53">
        <v>1</v>
      </c>
      <c r="R2943" s="17"/>
      <c r="S2943" s="17"/>
      <c r="T2943" s="17"/>
      <c r="U2943" s="17"/>
      <c r="V2943" s="17"/>
      <c r="W2943" s="17"/>
      <c r="X2943" s="17"/>
      <c r="Y2943" s="17">
        <v>0</v>
      </c>
      <c r="Z2943" s="17">
        <f t="shared" si="69"/>
        <v>0</v>
      </c>
      <c r="AA2943" s="17" t="s">
        <v>95</v>
      </c>
      <c r="AB2943" s="17" t="s">
        <v>96</v>
      </c>
      <c r="AC2943" s="132">
        <v>1</v>
      </c>
      <c r="AD2943" s="132" t="s">
        <v>127</v>
      </c>
      <c r="AE2943" s="132"/>
      <c r="AF2943" s="132"/>
      <c r="AG2943" s="132"/>
      <c r="AH2943" s="132"/>
      <c r="AI2943" s="132"/>
      <c r="AJ2943" s="132"/>
      <c r="AK2943" s="132"/>
      <c r="AL2943" s="132"/>
      <c r="AM2943" s="132"/>
      <c r="AN2943" s="132"/>
      <c r="AO2943" s="132"/>
      <c r="AP2943" s="132"/>
    </row>
    <row r="2944" spans="1:42" x14ac:dyDescent="0.25">
      <c r="A2944" s="24">
        <v>41618</v>
      </c>
      <c r="B2944" s="16">
        <v>2</v>
      </c>
      <c r="C2944" s="15" t="s">
        <v>0</v>
      </c>
      <c r="D2944" s="15" t="s">
        <v>13</v>
      </c>
      <c r="E2944" s="17" t="s">
        <v>2</v>
      </c>
      <c r="F2944" s="15" t="s">
        <v>112</v>
      </c>
      <c r="G2944" s="23" t="s">
        <v>10</v>
      </c>
      <c r="H2944" s="17">
        <v>1</v>
      </c>
      <c r="I2944" s="22">
        <f t="shared" si="68"/>
        <v>0.05</v>
      </c>
      <c r="J2944" s="17">
        <v>44</v>
      </c>
      <c r="K2944" s="17"/>
      <c r="L2944" s="17"/>
      <c r="M2944" s="17"/>
      <c r="N2944" s="17"/>
      <c r="O2944" s="17"/>
      <c r="P2944" s="17" t="s">
        <v>4</v>
      </c>
      <c r="Q2944" s="17">
        <v>2</v>
      </c>
      <c r="R2944" s="17"/>
      <c r="S2944" s="17"/>
      <c r="T2944" s="17"/>
      <c r="U2944" s="17"/>
      <c r="V2944" s="17"/>
      <c r="W2944" s="17"/>
      <c r="X2944" s="17"/>
      <c r="Y2944" s="17">
        <v>0</v>
      </c>
      <c r="Z2944" s="17">
        <f t="shared" si="69"/>
        <v>0</v>
      </c>
      <c r="AA2944" s="17"/>
      <c r="AB2944" s="17"/>
      <c r="AC2944" s="22">
        <v>0</v>
      </c>
      <c r="AD2944" s="22"/>
      <c r="AE2944" s="22"/>
      <c r="AF2944" s="22"/>
      <c r="AG2944" s="22"/>
      <c r="AH2944" s="22"/>
      <c r="AI2944" s="22"/>
      <c r="AJ2944" s="22"/>
      <c r="AK2944" s="22"/>
      <c r="AL2944" s="22"/>
      <c r="AM2944" s="22"/>
      <c r="AN2944" s="22"/>
      <c r="AO2944" s="22"/>
      <c r="AP2944" s="22"/>
    </row>
    <row r="2945" spans="1:42" x14ac:dyDescent="0.25">
      <c r="A2945" s="24">
        <v>41618</v>
      </c>
      <c r="B2945" s="16">
        <v>2</v>
      </c>
      <c r="C2945" s="15" t="s">
        <v>0</v>
      </c>
      <c r="D2945" s="15" t="s">
        <v>13</v>
      </c>
      <c r="E2945" s="17" t="s">
        <v>2</v>
      </c>
      <c r="F2945" s="15" t="s">
        <v>112</v>
      </c>
      <c r="G2945" s="23" t="s">
        <v>9</v>
      </c>
      <c r="H2945" s="17">
        <v>1</v>
      </c>
      <c r="I2945" s="22">
        <f t="shared" si="68"/>
        <v>0.05</v>
      </c>
      <c r="J2945" s="17">
        <v>44</v>
      </c>
      <c r="K2945" s="17"/>
      <c r="L2945" s="17"/>
      <c r="M2945" s="17"/>
      <c r="N2945" s="17"/>
      <c r="O2945" s="17"/>
      <c r="P2945" s="17" t="s">
        <v>4</v>
      </c>
      <c r="Q2945" s="17">
        <v>3</v>
      </c>
      <c r="R2945" s="17"/>
      <c r="S2945" s="17"/>
      <c r="T2945" s="17"/>
      <c r="U2945" s="17"/>
      <c r="V2945" s="17"/>
      <c r="W2945" s="17"/>
      <c r="X2945" s="17"/>
      <c r="Y2945" s="17">
        <v>0</v>
      </c>
      <c r="Z2945" s="17">
        <f t="shared" si="69"/>
        <v>0</v>
      </c>
      <c r="AA2945" s="17"/>
      <c r="AB2945" s="17" t="s">
        <v>97</v>
      </c>
      <c r="AC2945" s="22">
        <v>1</v>
      </c>
      <c r="AD2945" s="22" t="s">
        <v>127</v>
      </c>
      <c r="AE2945" s="22"/>
      <c r="AF2945" s="22"/>
      <c r="AG2945" s="22"/>
      <c r="AH2945" s="22"/>
      <c r="AI2945" s="22"/>
      <c r="AJ2945" s="22"/>
      <c r="AK2945" s="22"/>
      <c r="AL2945" s="22"/>
      <c r="AM2945" s="22"/>
      <c r="AN2945" s="22"/>
      <c r="AO2945" s="22"/>
      <c r="AP2945" s="22"/>
    </row>
    <row r="2946" spans="1:42" x14ac:dyDescent="0.25">
      <c r="A2946" s="24">
        <v>41618</v>
      </c>
      <c r="B2946" s="16">
        <v>2</v>
      </c>
      <c r="C2946" s="15" t="s">
        <v>0</v>
      </c>
      <c r="D2946" s="15" t="s">
        <v>13</v>
      </c>
      <c r="E2946" s="17" t="s">
        <v>2</v>
      </c>
      <c r="F2946" s="15" t="s">
        <v>112</v>
      </c>
      <c r="G2946" s="23" t="s">
        <v>57</v>
      </c>
      <c r="H2946" s="17">
        <v>1</v>
      </c>
      <c r="I2946" s="22">
        <f t="shared" ref="I2946:I3009" si="70">H2946/20</f>
        <v>0.05</v>
      </c>
      <c r="J2946" s="17">
        <v>44</v>
      </c>
      <c r="K2946" s="17"/>
      <c r="L2946" s="17"/>
      <c r="M2946" s="17"/>
      <c r="N2946" s="17"/>
      <c r="O2946" s="17"/>
      <c r="P2946" s="17" t="s">
        <v>4</v>
      </c>
      <c r="Q2946" s="17">
        <v>4</v>
      </c>
      <c r="R2946" s="17"/>
      <c r="S2946" s="17"/>
      <c r="T2946" s="17"/>
      <c r="U2946" s="17"/>
      <c r="V2946" s="17"/>
      <c r="W2946" s="17"/>
      <c r="X2946" s="17"/>
      <c r="Y2946" s="17">
        <v>0</v>
      </c>
      <c r="Z2946" s="17">
        <f t="shared" si="69"/>
        <v>0</v>
      </c>
      <c r="AA2946" s="17"/>
      <c r="AB2946" s="17"/>
      <c r="AC2946" s="22">
        <v>0</v>
      </c>
      <c r="AD2946" s="22"/>
      <c r="AE2946" s="22"/>
      <c r="AF2946" s="22"/>
      <c r="AG2946" s="22"/>
      <c r="AH2946" s="22"/>
      <c r="AI2946" s="22"/>
      <c r="AJ2946" s="22"/>
      <c r="AK2946" s="22"/>
      <c r="AL2946" s="22"/>
      <c r="AM2946" s="22"/>
      <c r="AN2946" s="22"/>
      <c r="AO2946" s="22"/>
      <c r="AP2946" s="22"/>
    </row>
    <row r="2947" spans="1:42" x14ac:dyDescent="0.25">
      <c r="A2947" s="24">
        <v>41618</v>
      </c>
      <c r="B2947" s="16">
        <v>2</v>
      </c>
      <c r="C2947" s="15" t="s">
        <v>0</v>
      </c>
      <c r="D2947" s="15" t="s">
        <v>13</v>
      </c>
      <c r="E2947" s="17" t="s">
        <v>2</v>
      </c>
      <c r="F2947" s="15" t="s">
        <v>112</v>
      </c>
      <c r="G2947" s="23" t="s">
        <v>10</v>
      </c>
      <c r="H2947" s="17">
        <v>1</v>
      </c>
      <c r="I2947" s="22">
        <f t="shared" si="70"/>
        <v>0.05</v>
      </c>
      <c r="J2947" s="17">
        <v>44</v>
      </c>
      <c r="K2947" s="17"/>
      <c r="L2947" s="17"/>
      <c r="M2947" s="17"/>
      <c r="N2947" s="17"/>
      <c r="O2947" s="17"/>
      <c r="P2947" s="17" t="s">
        <v>4</v>
      </c>
      <c r="Q2947" s="17">
        <v>5</v>
      </c>
      <c r="R2947" s="17"/>
      <c r="S2947" s="17"/>
      <c r="T2947" s="17"/>
      <c r="U2947" s="17"/>
      <c r="V2947" s="17"/>
      <c r="W2947" s="17"/>
      <c r="X2947" s="17"/>
      <c r="Y2947" s="17">
        <v>0</v>
      </c>
      <c r="Z2947" s="17">
        <f t="shared" si="69"/>
        <v>0</v>
      </c>
      <c r="AA2947" s="17"/>
      <c r="AB2947" s="17"/>
      <c r="AC2947" s="22">
        <v>0</v>
      </c>
      <c r="AD2947" s="22"/>
      <c r="AE2947" s="22"/>
      <c r="AF2947" s="22"/>
      <c r="AG2947" s="22"/>
      <c r="AH2947" s="22"/>
      <c r="AI2947" s="22"/>
      <c r="AJ2947" s="22"/>
      <c r="AK2947" s="22"/>
      <c r="AL2947" s="22"/>
      <c r="AM2947" s="22"/>
      <c r="AN2947" s="22"/>
      <c r="AO2947" s="22"/>
      <c r="AP2947" s="22"/>
    </row>
    <row r="2948" spans="1:42" x14ac:dyDescent="0.25">
      <c r="A2948" s="24">
        <v>41618</v>
      </c>
      <c r="B2948" s="16">
        <v>2</v>
      </c>
      <c r="C2948" s="15" t="s">
        <v>0</v>
      </c>
      <c r="D2948" s="15" t="s">
        <v>13</v>
      </c>
      <c r="E2948" s="17" t="s">
        <v>2</v>
      </c>
      <c r="F2948" s="15" t="s">
        <v>112</v>
      </c>
      <c r="G2948" s="23" t="s">
        <v>3</v>
      </c>
      <c r="H2948" s="17">
        <v>1</v>
      </c>
      <c r="I2948" s="22">
        <f t="shared" si="70"/>
        <v>0.05</v>
      </c>
      <c r="J2948" s="17">
        <v>44</v>
      </c>
      <c r="K2948" s="17"/>
      <c r="L2948" s="17"/>
      <c r="M2948" s="17"/>
      <c r="N2948" s="17"/>
      <c r="O2948" s="17"/>
      <c r="P2948" s="17" t="s">
        <v>4</v>
      </c>
      <c r="Q2948" s="17">
        <v>6</v>
      </c>
      <c r="R2948" s="17"/>
      <c r="S2948" s="17"/>
      <c r="T2948" s="17"/>
      <c r="U2948" s="17"/>
      <c r="V2948" s="17"/>
      <c r="W2948" s="17"/>
      <c r="X2948" s="17"/>
      <c r="Y2948" s="17">
        <v>0</v>
      </c>
      <c r="Z2948" s="17">
        <f t="shared" si="69"/>
        <v>0</v>
      </c>
      <c r="AA2948" s="17"/>
      <c r="AB2948" s="17"/>
      <c r="AC2948" s="22">
        <v>1</v>
      </c>
      <c r="AD2948" s="22" t="s">
        <v>38</v>
      </c>
      <c r="AE2948" s="22"/>
      <c r="AF2948" s="22"/>
      <c r="AG2948" s="22"/>
      <c r="AH2948" s="22"/>
      <c r="AI2948" s="22"/>
      <c r="AJ2948" s="22"/>
      <c r="AK2948" s="22"/>
      <c r="AL2948" s="22"/>
      <c r="AM2948" s="22"/>
      <c r="AN2948" s="22"/>
      <c r="AO2948" s="22"/>
      <c r="AP2948" s="22"/>
    </row>
    <row r="2949" spans="1:42" x14ac:dyDescent="0.25">
      <c r="A2949" s="24">
        <v>41618</v>
      </c>
      <c r="B2949" s="16">
        <v>2</v>
      </c>
      <c r="C2949" s="15" t="s">
        <v>0</v>
      </c>
      <c r="D2949" s="15" t="s">
        <v>13</v>
      </c>
      <c r="E2949" s="17" t="s">
        <v>2</v>
      </c>
      <c r="F2949" s="15" t="s">
        <v>112</v>
      </c>
      <c r="G2949" s="23" t="s">
        <v>7</v>
      </c>
      <c r="H2949" s="17">
        <v>1</v>
      </c>
      <c r="I2949" s="22">
        <f t="shared" si="70"/>
        <v>0.05</v>
      </c>
      <c r="J2949" s="17">
        <v>44</v>
      </c>
      <c r="K2949" s="17"/>
      <c r="L2949" s="17"/>
      <c r="M2949" s="17"/>
      <c r="N2949" s="17"/>
      <c r="O2949" s="17"/>
      <c r="P2949" s="17" t="s">
        <v>4</v>
      </c>
      <c r="Q2949" s="17">
        <v>7</v>
      </c>
      <c r="R2949" s="17"/>
      <c r="S2949" s="17"/>
      <c r="T2949" s="17"/>
      <c r="U2949" s="17"/>
      <c r="V2949" s="17"/>
      <c r="W2949" s="17"/>
      <c r="X2949" s="17"/>
      <c r="Y2949" s="17">
        <v>0</v>
      </c>
      <c r="Z2949" s="17">
        <f t="shared" si="69"/>
        <v>0</v>
      </c>
      <c r="AA2949" s="17"/>
      <c r="AB2949" s="17"/>
      <c r="AC2949" s="22">
        <v>0</v>
      </c>
      <c r="AD2949" s="22"/>
      <c r="AE2949" s="22"/>
      <c r="AF2949" s="22"/>
      <c r="AG2949" s="22"/>
      <c r="AH2949" s="22"/>
      <c r="AI2949" s="22"/>
      <c r="AJ2949" s="22"/>
      <c r="AK2949" s="22"/>
      <c r="AL2949" s="22"/>
      <c r="AM2949" s="22"/>
      <c r="AN2949" s="22"/>
      <c r="AO2949" s="22"/>
      <c r="AP2949" s="22"/>
    </row>
    <row r="2950" spans="1:42" x14ac:dyDescent="0.25">
      <c r="A2950" s="24">
        <v>41618</v>
      </c>
      <c r="B2950" s="16">
        <v>2</v>
      </c>
      <c r="C2950" s="15" t="s">
        <v>0</v>
      </c>
      <c r="D2950" s="15" t="s">
        <v>13</v>
      </c>
      <c r="E2950" s="17" t="s">
        <v>2</v>
      </c>
      <c r="F2950" s="15" t="s">
        <v>112</v>
      </c>
      <c r="G2950" s="23" t="s">
        <v>57</v>
      </c>
      <c r="H2950" s="17">
        <v>7</v>
      </c>
      <c r="I2950" s="22">
        <f t="shared" si="70"/>
        <v>0.35</v>
      </c>
      <c r="J2950" s="17">
        <v>44</v>
      </c>
      <c r="K2950" s="17"/>
      <c r="L2950" s="17"/>
      <c r="M2950" s="17"/>
      <c r="N2950" s="17"/>
      <c r="O2950" s="17"/>
      <c r="P2950" s="17" t="s">
        <v>55</v>
      </c>
      <c r="Q2950" s="17"/>
      <c r="R2950" s="17"/>
      <c r="S2950" s="17"/>
      <c r="T2950" s="17"/>
      <c r="U2950" s="17"/>
      <c r="V2950" s="17"/>
      <c r="W2950" s="17"/>
      <c r="X2950" s="17"/>
      <c r="Y2950" s="17"/>
      <c r="Z2950" s="17">
        <f t="shared" si="69"/>
        <v>0</v>
      </c>
      <c r="AA2950" s="17"/>
      <c r="AB2950" s="17"/>
      <c r="AC2950" s="22"/>
      <c r="AD2950" s="22"/>
      <c r="AE2950" s="22"/>
      <c r="AF2950" s="22"/>
      <c r="AG2950" s="22"/>
      <c r="AH2950" s="22"/>
      <c r="AI2950" s="22"/>
      <c r="AJ2950" s="22"/>
      <c r="AK2950" s="22"/>
      <c r="AL2950" s="22"/>
      <c r="AM2950" s="22"/>
      <c r="AN2950" s="22"/>
      <c r="AO2950" s="22"/>
      <c r="AP2950" s="22"/>
    </row>
    <row r="2951" spans="1:42" x14ac:dyDescent="0.25">
      <c r="A2951" s="24">
        <v>41618</v>
      </c>
      <c r="B2951" s="16">
        <v>2</v>
      </c>
      <c r="C2951" s="15" t="s">
        <v>0</v>
      </c>
      <c r="D2951" s="15" t="s">
        <v>13</v>
      </c>
      <c r="E2951" s="17" t="s">
        <v>2</v>
      </c>
      <c r="F2951" s="15" t="s">
        <v>112</v>
      </c>
      <c r="G2951" s="23" t="s">
        <v>10</v>
      </c>
      <c r="H2951" s="17">
        <v>4</v>
      </c>
      <c r="I2951" s="22">
        <f t="shared" si="70"/>
        <v>0.2</v>
      </c>
      <c r="J2951" s="17">
        <v>44</v>
      </c>
      <c r="K2951" s="17"/>
      <c r="L2951" s="17"/>
      <c r="M2951" s="17"/>
      <c r="N2951" s="17"/>
      <c r="O2951" s="17"/>
      <c r="P2951" s="17" t="s">
        <v>55</v>
      </c>
      <c r="Q2951" s="17"/>
      <c r="R2951" s="17"/>
      <c r="S2951" s="17"/>
      <c r="T2951" s="17"/>
      <c r="U2951" s="17"/>
      <c r="V2951" s="17"/>
      <c r="W2951" s="17"/>
      <c r="X2951" s="17"/>
      <c r="Y2951" s="17"/>
      <c r="Z2951" s="17">
        <f t="shared" si="69"/>
        <v>0</v>
      </c>
      <c r="AA2951" s="17"/>
      <c r="AB2951" s="17"/>
      <c r="AC2951" s="22"/>
      <c r="AD2951" s="22"/>
      <c r="AE2951" s="22"/>
      <c r="AF2951" s="22"/>
      <c r="AG2951" s="22"/>
      <c r="AH2951" s="22"/>
      <c r="AI2951" s="22"/>
      <c r="AJ2951" s="22"/>
      <c r="AK2951" s="22"/>
      <c r="AL2951" s="22"/>
      <c r="AM2951" s="22"/>
      <c r="AN2951" s="22"/>
      <c r="AO2951" s="22"/>
      <c r="AP2951" s="22"/>
    </row>
    <row r="2952" spans="1:42" x14ac:dyDescent="0.25">
      <c r="A2952" s="24">
        <v>41618</v>
      </c>
      <c r="B2952" s="16">
        <v>2</v>
      </c>
      <c r="C2952" s="15" t="s">
        <v>0</v>
      </c>
      <c r="D2952" s="15" t="s">
        <v>13</v>
      </c>
      <c r="E2952" s="17" t="s">
        <v>2</v>
      </c>
      <c r="F2952" s="15" t="s">
        <v>112</v>
      </c>
      <c r="G2952" s="23" t="s">
        <v>3</v>
      </c>
      <c r="H2952" s="17">
        <v>7</v>
      </c>
      <c r="I2952" s="22">
        <f t="shared" si="70"/>
        <v>0.35</v>
      </c>
      <c r="J2952" s="17">
        <v>44</v>
      </c>
      <c r="K2952" s="17"/>
      <c r="L2952" s="17"/>
      <c r="M2952" s="17"/>
      <c r="N2952" s="17"/>
      <c r="O2952" s="17"/>
      <c r="P2952" s="17" t="s">
        <v>55</v>
      </c>
      <c r="Q2952" s="17"/>
      <c r="R2952" s="17"/>
      <c r="S2952" s="17"/>
      <c r="T2952" s="17"/>
      <c r="U2952" s="17"/>
      <c r="V2952" s="17"/>
      <c r="W2952" s="17"/>
      <c r="X2952" s="17"/>
      <c r="Y2952" s="17"/>
      <c r="Z2952" s="17">
        <f t="shared" si="69"/>
        <v>0</v>
      </c>
      <c r="AA2952" s="17"/>
      <c r="AB2952" s="17"/>
      <c r="AC2952" s="22"/>
      <c r="AD2952" s="22"/>
      <c r="AE2952" s="22"/>
      <c r="AF2952" s="22"/>
      <c r="AG2952" s="22"/>
      <c r="AH2952" s="22"/>
      <c r="AI2952" s="22"/>
      <c r="AJ2952" s="22"/>
      <c r="AK2952" s="22"/>
      <c r="AL2952" s="22"/>
      <c r="AM2952" s="22"/>
      <c r="AN2952" s="22"/>
      <c r="AO2952" s="22"/>
      <c r="AP2952" s="22"/>
    </row>
    <row r="2953" spans="1:42" x14ac:dyDescent="0.25">
      <c r="A2953" s="24">
        <v>41618</v>
      </c>
      <c r="B2953" s="16">
        <v>2</v>
      </c>
      <c r="C2953" s="15" t="s">
        <v>0</v>
      </c>
      <c r="D2953" s="15" t="s">
        <v>13</v>
      </c>
      <c r="E2953" s="17" t="s">
        <v>2</v>
      </c>
      <c r="F2953" s="15" t="s">
        <v>112</v>
      </c>
      <c r="G2953" s="23" t="s">
        <v>11</v>
      </c>
      <c r="H2953" s="17">
        <v>1</v>
      </c>
      <c r="I2953" s="22">
        <f t="shared" si="70"/>
        <v>0.05</v>
      </c>
      <c r="J2953" s="17">
        <v>44</v>
      </c>
      <c r="K2953" s="17"/>
      <c r="L2953" s="17"/>
      <c r="M2953" s="17"/>
      <c r="N2953" s="17"/>
      <c r="O2953" s="17"/>
      <c r="P2953" s="17" t="s">
        <v>55</v>
      </c>
      <c r="Q2953" s="17"/>
      <c r="R2953" s="17"/>
      <c r="S2953" s="17"/>
      <c r="T2953" s="17"/>
      <c r="U2953" s="17"/>
      <c r="V2953" s="17"/>
      <c r="W2953" s="17"/>
      <c r="X2953" s="17"/>
      <c r="Y2953" s="17"/>
      <c r="Z2953" s="17">
        <f t="shared" si="69"/>
        <v>0</v>
      </c>
      <c r="AA2953" s="17"/>
      <c r="AB2953" s="17"/>
      <c r="AC2953" s="22"/>
      <c r="AD2953" s="22"/>
      <c r="AE2953" s="22"/>
      <c r="AF2953" s="22"/>
      <c r="AG2953" s="22"/>
      <c r="AH2953" s="22"/>
      <c r="AI2953" s="22"/>
      <c r="AJ2953" s="22"/>
      <c r="AK2953" s="22"/>
      <c r="AL2953" s="22"/>
      <c r="AM2953" s="22"/>
      <c r="AN2953" s="22"/>
      <c r="AO2953" s="22"/>
      <c r="AP2953" s="22"/>
    </row>
    <row r="2954" spans="1:42" x14ac:dyDescent="0.25">
      <c r="A2954" s="24">
        <v>41618</v>
      </c>
      <c r="B2954" s="51">
        <v>2</v>
      </c>
      <c r="C2954" s="15" t="s">
        <v>0</v>
      </c>
      <c r="D2954" s="52" t="s">
        <v>15</v>
      </c>
      <c r="E2954" s="53" t="s">
        <v>2</v>
      </c>
      <c r="F2954" s="52" t="s">
        <v>112</v>
      </c>
      <c r="G2954" s="54" t="s">
        <v>3</v>
      </c>
      <c r="H2954" s="53">
        <v>1</v>
      </c>
      <c r="I2954" s="22">
        <f t="shared" si="70"/>
        <v>0.05</v>
      </c>
      <c r="J2954" s="17">
        <v>45</v>
      </c>
      <c r="K2954" s="17"/>
      <c r="L2954" s="17"/>
      <c r="M2954" s="17"/>
      <c r="N2954" s="17"/>
      <c r="O2954" s="17"/>
      <c r="P2954" s="17" t="s">
        <v>4</v>
      </c>
      <c r="Q2954" s="53">
        <v>1</v>
      </c>
      <c r="R2954" s="17"/>
      <c r="S2954" s="17"/>
      <c r="T2954" s="17"/>
      <c r="U2954" s="17"/>
      <c r="V2954" s="17"/>
      <c r="W2954" s="17"/>
      <c r="X2954" s="17"/>
      <c r="Y2954" s="17">
        <v>0</v>
      </c>
      <c r="Z2954" s="17">
        <f t="shared" si="69"/>
        <v>0</v>
      </c>
      <c r="AA2954" s="17"/>
      <c r="AB2954" s="17"/>
      <c r="AC2954" s="132">
        <v>1</v>
      </c>
      <c r="AD2954" s="132" t="s">
        <v>99</v>
      </c>
      <c r="AE2954" s="132" t="s">
        <v>256</v>
      </c>
      <c r="AF2954" s="132"/>
      <c r="AG2954" s="132"/>
      <c r="AH2954" s="132"/>
      <c r="AI2954" s="132"/>
      <c r="AJ2954" s="132"/>
      <c r="AK2954" s="132"/>
      <c r="AL2954" s="132"/>
      <c r="AM2954" s="132"/>
      <c r="AN2954" s="132"/>
      <c r="AO2954" s="132"/>
      <c r="AP2954" s="132"/>
    </row>
    <row r="2955" spans="1:42" x14ac:dyDescent="0.25">
      <c r="A2955" s="24">
        <v>41618</v>
      </c>
      <c r="B2955" s="16">
        <v>2</v>
      </c>
      <c r="C2955" s="15" t="s">
        <v>0</v>
      </c>
      <c r="D2955" s="15" t="s">
        <v>15</v>
      </c>
      <c r="E2955" s="17" t="s">
        <v>2</v>
      </c>
      <c r="F2955" s="15" t="s">
        <v>112</v>
      </c>
      <c r="G2955" s="23" t="s">
        <v>57</v>
      </c>
      <c r="H2955" s="17">
        <v>1</v>
      </c>
      <c r="I2955" s="22">
        <f t="shared" si="70"/>
        <v>0.05</v>
      </c>
      <c r="J2955" s="17">
        <v>45</v>
      </c>
      <c r="K2955" s="17"/>
      <c r="L2955" s="17"/>
      <c r="M2955" s="17"/>
      <c r="N2955" s="17"/>
      <c r="O2955" s="17"/>
      <c r="P2955" s="17" t="s">
        <v>4</v>
      </c>
      <c r="Q2955" s="17">
        <v>2</v>
      </c>
      <c r="R2955" s="17"/>
      <c r="S2955" s="17"/>
      <c r="T2955" s="17"/>
      <c r="U2955" s="17"/>
      <c r="V2955" s="17"/>
      <c r="W2955" s="17"/>
      <c r="X2955" s="17"/>
      <c r="Y2955" s="17">
        <v>1</v>
      </c>
      <c r="Z2955" s="17">
        <f t="shared" si="69"/>
        <v>1</v>
      </c>
      <c r="AA2955" s="17" t="s">
        <v>98</v>
      </c>
      <c r="AB2955" s="17" t="s">
        <v>107</v>
      </c>
      <c r="AC2955" s="22">
        <v>1</v>
      </c>
      <c r="AD2955" s="22" t="s">
        <v>127</v>
      </c>
      <c r="AE2955" s="22"/>
      <c r="AF2955" s="22"/>
      <c r="AG2955" s="22"/>
      <c r="AH2955" s="22"/>
      <c r="AI2955" s="22"/>
      <c r="AJ2955" s="22"/>
      <c r="AK2955" s="22"/>
      <c r="AL2955" s="22"/>
      <c r="AM2955" s="22"/>
      <c r="AN2955" s="22"/>
      <c r="AO2955" s="22"/>
      <c r="AP2955" s="22"/>
    </row>
    <row r="2956" spans="1:42" x14ac:dyDescent="0.25">
      <c r="A2956" s="24">
        <v>41618</v>
      </c>
      <c r="B2956" s="16">
        <v>2</v>
      </c>
      <c r="C2956" s="15" t="s">
        <v>0</v>
      </c>
      <c r="D2956" s="15" t="s">
        <v>15</v>
      </c>
      <c r="E2956" s="17" t="s">
        <v>2</v>
      </c>
      <c r="F2956" s="15" t="s">
        <v>112</v>
      </c>
      <c r="G2956" s="23" t="s">
        <v>9</v>
      </c>
      <c r="H2956" s="17">
        <v>1</v>
      </c>
      <c r="I2956" s="22">
        <f t="shared" si="70"/>
        <v>0.05</v>
      </c>
      <c r="J2956" s="17">
        <v>45</v>
      </c>
      <c r="K2956" s="17"/>
      <c r="L2956" s="17"/>
      <c r="M2956" s="17"/>
      <c r="N2956" s="17"/>
      <c r="O2956" s="17"/>
      <c r="P2956" s="17" t="s">
        <v>4</v>
      </c>
      <c r="Q2956" s="17">
        <v>3</v>
      </c>
      <c r="R2956" s="17"/>
      <c r="S2956" s="17"/>
      <c r="T2956" s="17"/>
      <c r="U2956" s="17"/>
      <c r="V2956" s="17"/>
      <c r="W2956" s="17"/>
      <c r="X2956" s="17"/>
      <c r="Y2956" s="17">
        <v>0</v>
      </c>
      <c r="Z2956" s="17">
        <f t="shared" si="69"/>
        <v>0</v>
      </c>
      <c r="AA2956" s="17"/>
      <c r="AB2956" s="17"/>
      <c r="AC2956" s="22">
        <v>1</v>
      </c>
      <c r="AD2956" s="22" t="s">
        <v>127</v>
      </c>
      <c r="AE2956" s="22"/>
      <c r="AF2956" s="22"/>
      <c r="AG2956" s="22"/>
      <c r="AH2956" s="22"/>
      <c r="AI2956" s="22"/>
      <c r="AJ2956" s="22"/>
      <c r="AK2956" s="22"/>
      <c r="AL2956" s="22"/>
      <c r="AM2956" s="22"/>
      <c r="AN2956" s="22"/>
      <c r="AO2956" s="22"/>
      <c r="AP2956" s="22"/>
    </row>
    <row r="2957" spans="1:42" x14ac:dyDescent="0.25">
      <c r="A2957" s="24">
        <v>41618</v>
      </c>
      <c r="B2957" s="16">
        <v>2</v>
      </c>
      <c r="C2957" s="15" t="s">
        <v>0</v>
      </c>
      <c r="D2957" s="15" t="s">
        <v>15</v>
      </c>
      <c r="E2957" s="17" t="s">
        <v>2</v>
      </c>
      <c r="F2957" s="15" t="s">
        <v>112</v>
      </c>
      <c r="G2957" s="23" t="s">
        <v>90</v>
      </c>
      <c r="H2957" s="17">
        <v>1</v>
      </c>
      <c r="I2957" s="22">
        <f t="shared" si="70"/>
        <v>0.05</v>
      </c>
      <c r="J2957" s="17">
        <v>45</v>
      </c>
      <c r="K2957" s="17"/>
      <c r="L2957" s="17"/>
      <c r="M2957" s="17"/>
      <c r="N2957" s="17"/>
      <c r="O2957" s="17"/>
      <c r="P2957" s="17" t="s">
        <v>4</v>
      </c>
      <c r="Q2957" s="17">
        <v>4</v>
      </c>
      <c r="R2957" s="17"/>
      <c r="S2957" s="17"/>
      <c r="T2957" s="17"/>
      <c r="U2957" s="17"/>
      <c r="V2957" s="17"/>
      <c r="W2957" s="17"/>
      <c r="X2957" s="17"/>
      <c r="Y2957" s="17">
        <v>0</v>
      </c>
      <c r="Z2957" s="17">
        <f t="shared" si="69"/>
        <v>0</v>
      </c>
      <c r="AA2957" s="17"/>
      <c r="AB2957" s="17" t="s">
        <v>91</v>
      </c>
      <c r="AC2957" s="22">
        <v>0</v>
      </c>
      <c r="AD2957" s="22"/>
      <c r="AE2957" s="22"/>
      <c r="AF2957" s="22"/>
      <c r="AG2957" s="22"/>
      <c r="AH2957" s="22"/>
      <c r="AI2957" s="22"/>
      <c r="AJ2957" s="22"/>
      <c r="AK2957" s="22"/>
      <c r="AL2957" s="22"/>
      <c r="AM2957" s="22"/>
      <c r="AN2957" s="22"/>
      <c r="AO2957" s="22"/>
      <c r="AP2957" s="22"/>
    </row>
    <row r="2958" spans="1:42" x14ac:dyDescent="0.25">
      <c r="A2958" s="24">
        <v>41618</v>
      </c>
      <c r="B2958" s="16">
        <v>2</v>
      </c>
      <c r="C2958" s="15" t="s">
        <v>0</v>
      </c>
      <c r="D2958" s="15" t="s">
        <v>15</v>
      </c>
      <c r="E2958" s="17" t="s">
        <v>2</v>
      </c>
      <c r="F2958" s="15" t="s">
        <v>112</v>
      </c>
      <c r="G2958" s="23" t="s">
        <v>7</v>
      </c>
      <c r="H2958" s="17">
        <v>1</v>
      </c>
      <c r="I2958" s="22">
        <f t="shared" si="70"/>
        <v>0.05</v>
      </c>
      <c r="J2958" s="17">
        <v>45</v>
      </c>
      <c r="K2958" s="17"/>
      <c r="L2958" s="17"/>
      <c r="M2958" s="17"/>
      <c r="N2958" s="17"/>
      <c r="O2958" s="17"/>
      <c r="P2958" s="17" t="s">
        <v>4</v>
      </c>
      <c r="Q2958" s="17">
        <v>5</v>
      </c>
      <c r="R2958" s="17"/>
      <c r="S2958" s="17"/>
      <c r="T2958" s="17"/>
      <c r="U2958" s="17"/>
      <c r="V2958" s="17"/>
      <c r="W2958" s="17"/>
      <c r="X2958" s="17"/>
      <c r="Y2958" s="17">
        <v>0</v>
      </c>
      <c r="Z2958" s="17">
        <f t="shared" si="69"/>
        <v>0</v>
      </c>
      <c r="AA2958" s="17"/>
      <c r="AB2958" s="17"/>
      <c r="AC2958" s="22">
        <v>0</v>
      </c>
      <c r="AD2958" s="22"/>
      <c r="AE2958" s="22"/>
      <c r="AF2958" s="22"/>
      <c r="AG2958" s="22"/>
      <c r="AH2958" s="22"/>
      <c r="AI2958" s="22"/>
      <c r="AJ2958" s="22"/>
      <c r="AK2958" s="22"/>
      <c r="AL2958" s="22"/>
      <c r="AM2958" s="22"/>
      <c r="AN2958" s="22"/>
      <c r="AO2958" s="22"/>
      <c r="AP2958" s="22"/>
    </row>
    <row r="2959" spans="1:42" x14ac:dyDescent="0.25">
      <c r="A2959" s="24">
        <v>41618</v>
      </c>
      <c r="B2959" s="16">
        <v>2</v>
      </c>
      <c r="C2959" s="15" t="s">
        <v>0</v>
      </c>
      <c r="D2959" s="15" t="s">
        <v>15</v>
      </c>
      <c r="E2959" s="17" t="s">
        <v>2</v>
      </c>
      <c r="F2959" s="15" t="s">
        <v>112</v>
      </c>
      <c r="G2959" s="23" t="s">
        <v>10</v>
      </c>
      <c r="H2959" s="17">
        <v>1</v>
      </c>
      <c r="I2959" s="22">
        <f t="shared" si="70"/>
        <v>0.05</v>
      </c>
      <c r="J2959" s="17">
        <v>45</v>
      </c>
      <c r="K2959" s="17"/>
      <c r="L2959" s="17"/>
      <c r="M2959" s="17"/>
      <c r="N2959" s="17"/>
      <c r="O2959" s="17"/>
      <c r="P2959" s="17" t="s">
        <v>4</v>
      </c>
      <c r="Q2959" s="17">
        <v>6</v>
      </c>
      <c r="R2959" s="17"/>
      <c r="S2959" s="17"/>
      <c r="T2959" s="17"/>
      <c r="U2959" s="17"/>
      <c r="V2959" s="17"/>
      <c r="W2959" s="17"/>
      <c r="X2959" s="17"/>
      <c r="Y2959" s="17">
        <v>0</v>
      </c>
      <c r="Z2959" s="17">
        <f t="shared" si="69"/>
        <v>0</v>
      </c>
      <c r="AA2959" s="17"/>
      <c r="AB2959" s="17"/>
      <c r="AC2959" s="22">
        <v>1</v>
      </c>
      <c r="AD2959" s="22" t="s">
        <v>14</v>
      </c>
      <c r="AE2959" s="22"/>
      <c r="AF2959" s="22"/>
      <c r="AG2959" s="22"/>
      <c r="AH2959" s="22"/>
      <c r="AI2959" s="22"/>
      <c r="AJ2959" s="22"/>
      <c r="AK2959" s="22"/>
      <c r="AL2959" s="22"/>
      <c r="AM2959" s="22"/>
      <c r="AN2959" s="22"/>
      <c r="AO2959" s="22"/>
      <c r="AP2959" s="22"/>
    </row>
    <row r="2960" spans="1:42" x14ac:dyDescent="0.25">
      <c r="A2960" s="24">
        <v>41618</v>
      </c>
      <c r="B2960" s="16">
        <v>2</v>
      </c>
      <c r="C2960" s="15" t="s">
        <v>0</v>
      </c>
      <c r="D2960" s="15" t="s">
        <v>15</v>
      </c>
      <c r="E2960" s="17" t="s">
        <v>2</v>
      </c>
      <c r="F2960" s="15" t="s">
        <v>112</v>
      </c>
      <c r="G2960" s="23" t="s">
        <v>3</v>
      </c>
      <c r="H2960" s="17">
        <v>1</v>
      </c>
      <c r="I2960" s="22">
        <f t="shared" si="70"/>
        <v>0.05</v>
      </c>
      <c r="J2960" s="17">
        <v>45</v>
      </c>
      <c r="K2960" s="17"/>
      <c r="L2960" s="17"/>
      <c r="M2960" s="17"/>
      <c r="N2960" s="17"/>
      <c r="O2960" s="17"/>
      <c r="P2960" s="17" t="s">
        <v>4</v>
      </c>
      <c r="Q2960" s="17">
        <v>7</v>
      </c>
      <c r="R2960" s="17"/>
      <c r="S2960" s="17"/>
      <c r="T2960" s="17"/>
      <c r="U2960" s="17"/>
      <c r="V2960" s="17"/>
      <c r="W2960" s="17"/>
      <c r="X2960" s="17"/>
      <c r="Y2960" s="17">
        <v>1</v>
      </c>
      <c r="Z2960" s="17">
        <f t="shared" si="69"/>
        <v>1</v>
      </c>
      <c r="AA2960" s="17" t="s">
        <v>99</v>
      </c>
      <c r="AB2960" s="17" t="s">
        <v>100</v>
      </c>
      <c r="AC2960" s="22">
        <v>1</v>
      </c>
      <c r="AD2960" s="22" t="s">
        <v>99</v>
      </c>
      <c r="AE2960" s="22"/>
      <c r="AF2960" s="22"/>
      <c r="AG2960" s="22"/>
      <c r="AH2960" s="22"/>
      <c r="AI2960" s="22"/>
      <c r="AJ2960" s="22"/>
      <c r="AK2960" s="22"/>
      <c r="AL2960" s="22"/>
      <c r="AM2960" s="22"/>
      <c r="AN2960" s="22"/>
      <c r="AO2960" s="22"/>
      <c r="AP2960" s="22"/>
    </row>
    <row r="2961" spans="1:42" x14ac:dyDescent="0.25">
      <c r="A2961" s="24">
        <v>41618</v>
      </c>
      <c r="B2961" s="16">
        <v>2</v>
      </c>
      <c r="C2961" s="15" t="s">
        <v>0</v>
      </c>
      <c r="D2961" s="15" t="s">
        <v>15</v>
      </c>
      <c r="E2961" s="17" t="s">
        <v>2</v>
      </c>
      <c r="F2961" s="15" t="s">
        <v>112</v>
      </c>
      <c r="G2961" s="23" t="s">
        <v>57</v>
      </c>
      <c r="H2961" s="17">
        <v>1</v>
      </c>
      <c r="I2961" s="22">
        <f t="shared" si="70"/>
        <v>0.05</v>
      </c>
      <c r="J2961" s="17">
        <v>45</v>
      </c>
      <c r="K2961" s="17"/>
      <c r="L2961" s="17"/>
      <c r="M2961" s="17"/>
      <c r="N2961" s="17"/>
      <c r="O2961" s="17"/>
      <c r="P2961" s="17" t="s">
        <v>4</v>
      </c>
      <c r="Q2961" s="17">
        <v>8</v>
      </c>
      <c r="R2961" s="17"/>
      <c r="S2961" s="17"/>
      <c r="T2961" s="17"/>
      <c r="U2961" s="17"/>
      <c r="V2961" s="17"/>
      <c r="W2961" s="17"/>
      <c r="X2961" s="17"/>
      <c r="Y2961" s="17">
        <v>1</v>
      </c>
      <c r="Z2961" s="17">
        <f t="shared" si="69"/>
        <v>1</v>
      </c>
      <c r="AA2961" s="17" t="s">
        <v>14</v>
      </c>
      <c r="AB2961" s="17" t="s">
        <v>51</v>
      </c>
      <c r="AC2961" s="22">
        <v>1</v>
      </c>
      <c r="AD2961" s="22" t="s">
        <v>14</v>
      </c>
      <c r="AE2961" s="22"/>
      <c r="AF2961" s="22"/>
      <c r="AG2961" s="22"/>
      <c r="AH2961" s="22"/>
      <c r="AI2961" s="22"/>
      <c r="AJ2961" s="22"/>
      <c r="AK2961" s="22"/>
      <c r="AL2961" s="22"/>
      <c r="AM2961" s="22"/>
      <c r="AN2961" s="22"/>
      <c r="AO2961" s="22"/>
      <c r="AP2961" s="22"/>
    </row>
    <row r="2962" spans="1:42" x14ac:dyDescent="0.25">
      <c r="A2962" s="24">
        <v>41618</v>
      </c>
      <c r="B2962" s="16">
        <v>2</v>
      </c>
      <c r="C2962" s="15" t="s">
        <v>0</v>
      </c>
      <c r="D2962" s="15" t="s">
        <v>15</v>
      </c>
      <c r="E2962" s="17" t="s">
        <v>2</v>
      </c>
      <c r="F2962" s="15" t="s">
        <v>112</v>
      </c>
      <c r="G2962" s="23" t="s">
        <v>16</v>
      </c>
      <c r="H2962" s="17">
        <v>1</v>
      </c>
      <c r="I2962" s="22">
        <f t="shared" si="70"/>
        <v>0.05</v>
      </c>
      <c r="J2962" s="17">
        <v>45</v>
      </c>
      <c r="K2962" s="17"/>
      <c r="L2962" s="17"/>
      <c r="M2962" s="17"/>
      <c r="N2962" s="17"/>
      <c r="O2962" s="17"/>
      <c r="P2962" s="17" t="s">
        <v>4</v>
      </c>
      <c r="Q2962" s="17">
        <v>9</v>
      </c>
      <c r="R2962" s="17"/>
      <c r="S2962" s="17"/>
      <c r="T2962" s="17"/>
      <c r="U2962" s="17"/>
      <c r="V2962" s="17"/>
      <c r="W2962" s="17"/>
      <c r="X2962" s="17"/>
      <c r="Y2962" s="17">
        <v>0</v>
      </c>
      <c r="Z2962" s="17">
        <f t="shared" si="69"/>
        <v>0</v>
      </c>
      <c r="AA2962" s="17"/>
      <c r="AB2962" s="17"/>
      <c r="AC2962" s="22">
        <v>1</v>
      </c>
      <c r="AD2962" s="22" t="s">
        <v>127</v>
      </c>
      <c r="AE2962" s="22"/>
      <c r="AF2962" s="22"/>
      <c r="AG2962" s="22"/>
      <c r="AH2962" s="22"/>
      <c r="AI2962" s="22"/>
      <c r="AJ2962" s="22"/>
      <c r="AK2962" s="22"/>
      <c r="AL2962" s="22"/>
      <c r="AM2962" s="22"/>
      <c r="AN2962" s="22"/>
      <c r="AO2962" s="22"/>
      <c r="AP2962" s="22"/>
    </row>
    <row r="2963" spans="1:42" x14ac:dyDescent="0.25">
      <c r="A2963" s="24">
        <v>41618</v>
      </c>
      <c r="B2963" s="16">
        <v>2</v>
      </c>
      <c r="C2963" s="15" t="s">
        <v>0</v>
      </c>
      <c r="D2963" s="15" t="s">
        <v>15</v>
      </c>
      <c r="E2963" s="17" t="s">
        <v>2</v>
      </c>
      <c r="F2963" s="15" t="s">
        <v>112</v>
      </c>
      <c r="G2963" s="23" t="s">
        <v>57</v>
      </c>
      <c r="H2963" s="17">
        <v>1</v>
      </c>
      <c r="I2963" s="22">
        <f t="shared" si="70"/>
        <v>0.05</v>
      </c>
      <c r="J2963" s="17">
        <v>45</v>
      </c>
      <c r="K2963" s="17"/>
      <c r="L2963" s="17"/>
      <c r="M2963" s="17"/>
      <c r="N2963" s="17"/>
      <c r="O2963" s="17"/>
      <c r="P2963" s="17" t="s">
        <v>4</v>
      </c>
      <c r="Q2963" s="17">
        <v>10</v>
      </c>
      <c r="R2963" s="17"/>
      <c r="S2963" s="17"/>
      <c r="T2963" s="17"/>
      <c r="U2963" s="17"/>
      <c r="V2963" s="17"/>
      <c r="W2963" s="17"/>
      <c r="X2963" s="17"/>
      <c r="Y2963" s="17">
        <v>0</v>
      </c>
      <c r="Z2963" s="17">
        <f t="shared" si="69"/>
        <v>0</v>
      </c>
      <c r="AA2963" s="17"/>
      <c r="AB2963" s="17"/>
      <c r="AC2963" s="132">
        <v>1</v>
      </c>
      <c r="AD2963" s="22" t="s">
        <v>127</v>
      </c>
      <c r="AE2963" s="22"/>
      <c r="AF2963" s="22"/>
      <c r="AG2963" s="22"/>
      <c r="AH2963" s="22"/>
      <c r="AI2963" s="22"/>
      <c r="AJ2963" s="22"/>
      <c r="AK2963" s="22"/>
      <c r="AL2963" s="22"/>
      <c r="AM2963" s="22"/>
      <c r="AN2963" s="22"/>
      <c r="AO2963" s="22"/>
      <c r="AP2963" s="22"/>
    </row>
    <row r="2964" spans="1:42" x14ac:dyDescent="0.25">
      <c r="A2964" s="24">
        <v>41618</v>
      </c>
      <c r="B2964" s="16">
        <v>2</v>
      </c>
      <c r="C2964" s="15" t="s">
        <v>0</v>
      </c>
      <c r="D2964" s="15" t="s">
        <v>15</v>
      </c>
      <c r="E2964" s="17" t="s">
        <v>2</v>
      </c>
      <c r="F2964" s="15" t="s">
        <v>112</v>
      </c>
      <c r="G2964" s="23" t="s">
        <v>17</v>
      </c>
      <c r="H2964" s="17">
        <v>3</v>
      </c>
      <c r="I2964" s="22">
        <f t="shared" si="70"/>
        <v>0.15</v>
      </c>
      <c r="J2964" s="17">
        <v>45</v>
      </c>
      <c r="K2964" s="17"/>
      <c r="L2964" s="17"/>
      <c r="M2964" s="17"/>
      <c r="N2964" s="17"/>
      <c r="O2964" s="17"/>
      <c r="P2964" s="17" t="s">
        <v>55</v>
      </c>
      <c r="Q2964" s="17"/>
      <c r="R2964" s="17"/>
      <c r="S2964" s="17"/>
      <c r="T2964" s="17"/>
      <c r="U2964" s="17"/>
      <c r="V2964" s="17"/>
      <c r="W2964" s="17"/>
      <c r="X2964" s="17"/>
      <c r="Y2964" s="17"/>
      <c r="Z2964" s="17">
        <f t="shared" ref="Z2964:Z2989" si="71">Y2964*H2964</f>
        <v>0</v>
      </c>
      <c r="AA2964" s="17"/>
      <c r="AB2964" s="17"/>
      <c r="AC2964" s="22">
        <v>1</v>
      </c>
      <c r="AD2964" s="22"/>
      <c r="AE2964" s="22"/>
      <c r="AF2964" s="22"/>
      <c r="AG2964" s="22"/>
      <c r="AH2964" s="22"/>
      <c r="AI2964" s="22"/>
      <c r="AJ2964" s="22"/>
      <c r="AK2964" s="22"/>
      <c r="AL2964" s="22"/>
      <c r="AM2964" s="22"/>
      <c r="AN2964" s="22"/>
      <c r="AO2964" s="22"/>
      <c r="AP2964" s="22"/>
    </row>
    <row r="2965" spans="1:42" x14ac:dyDescent="0.25">
      <c r="A2965" s="24">
        <v>41618</v>
      </c>
      <c r="B2965" s="16">
        <v>2</v>
      </c>
      <c r="C2965" s="15" t="s">
        <v>0</v>
      </c>
      <c r="D2965" s="15" t="s">
        <v>15</v>
      </c>
      <c r="E2965" s="17" t="s">
        <v>2</v>
      </c>
      <c r="F2965" s="15" t="s">
        <v>112</v>
      </c>
      <c r="G2965" s="23" t="s">
        <v>3</v>
      </c>
      <c r="H2965" s="17">
        <v>6</v>
      </c>
      <c r="I2965" s="22">
        <f t="shared" si="70"/>
        <v>0.3</v>
      </c>
      <c r="J2965" s="17">
        <v>45</v>
      </c>
      <c r="K2965" s="17"/>
      <c r="L2965" s="17"/>
      <c r="M2965" s="17"/>
      <c r="N2965" s="17"/>
      <c r="O2965" s="17"/>
      <c r="P2965" s="17" t="s">
        <v>55</v>
      </c>
      <c r="Q2965" s="17"/>
      <c r="R2965" s="17"/>
      <c r="S2965" s="17"/>
      <c r="T2965" s="17"/>
      <c r="U2965" s="17"/>
      <c r="V2965" s="17"/>
      <c r="W2965" s="17"/>
      <c r="X2965" s="17"/>
      <c r="Y2965" s="17"/>
      <c r="Z2965" s="17">
        <f t="shared" si="71"/>
        <v>0</v>
      </c>
      <c r="AA2965" s="17"/>
      <c r="AB2965" s="17"/>
      <c r="AC2965" s="22"/>
      <c r="AD2965" s="22"/>
      <c r="AE2965" s="22"/>
      <c r="AF2965" s="22"/>
      <c r="AG2965" s="22"/>
      <c r="AH2965" s="22"/>
      <c r="AI2965" s="22"/>
      <c r="AJ2965" s="22"/>
      <c r="AK2965" s="22"/>
      <c r="AL2965" s="22"/>
      <c r="AM2965" s="22"/>
      <c r="AN2965" s="22"/>
      <c r="AO2965" s="22"/>
      <c r="AP2965" s="22"/>
    </row>
    <row r="2966" spans="1:42" x14ac:dyDescent="0.25">
      <c r="A2966" s="24">
        <v>41618</v>
      </c>
      <c r="B2966" s="16">
        <v>2</v>
      </c>
      <c r="C2966" s="15" t="s">
        <v>0</v>
      </c>
      <c r="D2966" s="15" t="s">
        <v>15</v>
      </c>
      <c r="E2966" s="17" t="s">
        <v>2</v>
      </c>
      <c r="F2966" s="15" t="s">
        <v>112</v>
      </c>
      <c r="G2966" s="23" t="s">
        <v>9</v>
      </c>
      <c r="H2966" s="17">
        <v>1</v>
      </c>
      <c r="I2966" s="22">
        <f t="shared" si="70"/>
        <v>0.05</v>
      </c>
      <c r="J2966" s="17">
        <v>45</v>
      </c>
      <c r="K2966" s="17"/>
      <c r="L2966" s="17"/>
      <c r="M2966" s="17"/>
      <c r="N2966" s="17"/>
      <c r="O2966" s="17"/>
      <c r="P2966" s="17" t="s">
        <v>55</v>
      </c>
      <c r="Q2966" s="17"/>
      <c r="R2966" s="17"/>
      <c r="S2966" s="17"/>
      <c r="T2966" s="17"/>
      <c r="U2966" s="17"/>
      <c r="V2966" s="17"/>
      <c r="W2966" s="17"/>
      <c r="X2966" s="17"/>
      <c r="Y2966" s="17"/>
      <c r="Z2966" s="17">
        <f t="shared" si="71"/>
        <v>0</v>
      </c>
      <c r="AA2966" s="17"/>
      <c r="AB2966" s="17"/>
      <c r="AC2966" s="22"/>
      <c r="AD2966" s="22"/>
      <c r="AE2966" s="22"/>
      <c r="AF2966" s="22"/>
      <c r="AG2966" s="22"/>
      <c r="AH2966" s="22"/>
      <c r="AI2966" s="22"/>
      <c r="AJ2966" s="22"/>
      <c r="AK2966" s="22"/>
      <c r="AL2966" s="22"/>
      <c r="AM2966" s="22"/>
      <c r="AN2966" s="22"/>
      <c r="AO2966" s="22"/>
      <c r="AP2966" s="22"/>
    </row>
    <row r="2967" spans="1:42" x14ac:dyDescent="0.25">
      <c r="A2967" s="24">
        <v>41618</v>
      </c>
      <c r="B2967" s="16">
        <v>2</v>
      </c>
      <c r="C2967" s="15" t="s">
        <v>0</v>
      </c>
      <c r="D2967" s="15" t="s">
        <v>15</v>
      </c>
      <c r="E2967" s="17" t="s">
        <v>2</v>
      </c>
      <c r="F2967" s="15" t="s">
        <v>112</v>
      </c>
      <c r="G2967" s="23" t="s">
        <v>57</v>
      </c>
      <c r="H2967" s="17">
        <v>11</v>
      </c>
      <c r="I2967" s="22">
        <f t="shared" si="70"/>
        <v>0.55000000000000004</v>
      </c>
      <c r="J2967" s="17">
        <v>45</v>
      </c>
      <c r="K2967" s="17"/>
      <c r="L2967" s="17"/>
      <c r="M2967" s="17"/>
      <c r="N2967" s="17"/>
      <c r="O2967" s="17"/>
      <c r="P2967" s="17" t="s">
        <v>55</v>
      </c>
      <c r="Q2967" s="17"/>
      <c r="R2967" s="17"/>
      <c r="S2967" s="17"/>
      <c r="T2967" s="17"/>
      <c r="U2967" s="17"/>
      <c r="V2967" s="17"/>
      <c r="W2967" s="17"/>
      <c r="X2967" s="17"/>
      <c r="Y2967" s="17"/>
      <c r="Z2967" s="17">
        <f t="shared" si="71"/>
        <v>0</v>
      </c>
      <c r="AA2967" s="17"/>
      <c r="AB2967" s="17"/>
      <c r="AC2967" s="22"/>
      <c r="AD2967" s="22"/>
      <c r="AE2967" s="22"/>
      <c r="AF2967" s="22"/>
      <c r="AG2967" s="22"/>
      <c r="AH2967" s="22"/>
      <c r="AI2967" s="22"/>
      <c r="AJ2967" s="22"/>
      <c r="AK2967" s="22"/>
      <c r="AL2967" s="22"/>
      <c r="AM2967" s="22"/>
      <c r="AN2967" s="22"/>
      <c r="AO2967" s="22"/>
      <c r="AP2967" s="22"/>
    </row>
    <row r="2968" spans="1:42" x14ac:dyDescent="0.25">
      <c r="A2968" s="24">
        <v>41618</v>
      </c>
      <c r="B2968" s="16">
        <v>2</v>
      </c>
      <c r="C2968" s="15" t="s">
        <v>0</v>
      </c>
      <c r="D2968" s="15" t="s">
        <v>15</v>
      </c>
      <c r="E2968" s="17" t="s">
        <v>2</v>
      </c>
      <c r="F2968" s="15" t="s">
        <v>112</v>
      </c>
      <c r="G2968" s="23" t="s">
        <v>10</v>
      </c>
      <c r="H2968" s="17">
        <v>3</v>
      </c>
      <c r="I2968" s="22">
        <f t="shared" si="70"/>
        <v>0.15</v>
      </c>
      <c r="J2968" s="17">
        <v>45</v>
      </c>
      <c r="K2968" s="17"/>
      <c r="L2968" s="17"/>
      <c r="M2968" s="17"/>
      <c r="N2968" s="17"/>
      <c r="O2968" s="17"/>
      <c r="P2968" s="17" t="s">
        <v>55</v>
      </c>
      <c r="Q2968" s="17"/>
      <c r="R2968" s="17"/>
      <c r="S2968" s="17"/>
      <c r="T2968" s="17"/>
      <c r="U2968" s="17"/>
      <c r="V2968" s="17"/>
      <c r="W2968" s="17"/>
      <c r="X2968" s="17"/>
      <c r="Y2968" s="17"/>
      <c r="Z2968" s="17">
        <f t="shared" si="71"/>
        <v>0</v>
      </c>
      <c r="AA2968" s="17"/>
      <c r="AB2968" s="17"/>
      <c r="AC2968" s="22"/>
      <c r="AD2968" s="22"/>
      <c r="AE2968" s="22"/>
      <c r="AF2968" s="22"/>
      <c r="AG2968" s="22"/>
      <c r="AH2968" s="22"/>
      <c r="AI2968" s="22"/>
      <c r="AJ2968" s="22"/>
      <c r="AK2968" s="22"/>
      <c r="AL2968" s="22"/>
      <c r="AM2968" s="22"/>
      <c r="AN2968" s="22"/>
      <c r="AO2968" s="22"/>
      <c r="AP2968" s="22"/>
    </row>
    <row r="2969" spans="1:42" x14ac:dyDescent="0.25">
      <c r="A2969" s="18">
        <v>41619</v>
      </c>
      <c r="B2969" s="51">
        <v>2</v>
      </c>
      <c r="C2969" s="15" t="s">
        <v>207</v>
      </c>
      <c r="D2969" s="52" t="s">
        <v>208</v>
      </c>
      <c r="E2969" s="53" t="s">
        <v>2</v>
      </c>
      <c r="F2969" s="52" t="s">
        <v>112</v>
      </c>
      <c r="G2969" s="141" t="s">
        <v>11</v>
      </c>
      <c r="H2969" s="52">
        <v>1</v>
      </c>
      <c r="I2969" s="22">
        <f t="shared" si="70"/>
        <v>0.05</v>
      </c>
      <c r="J2969" s="15">
        <v>43</v>
      </c>
      <c r="K2969" s="17"/>
      <c r="L2969" s="17"/>
      <c r="M2969" s="17"/>
      <c r="N2969" s="17"/>
      <c r="O2969" s="17"/>
      <c r="P2969" s="17" t="s">
        <v>4</v>
      </c>
      <c r="Q2969" s="53">
        <v>1</v>
      </c>
      <c r="R2969" s="17"/>
      <c r="S2969" s="17"/>
      <c r="T2969" s="17"/>
      <c r="U2969" s="15"/>
      <c r="V2969" s="17"/>
      <c r="W2969" s="17"/>
      <c r="X2969" s="17"/>
      <c r="Y2969" s="17">
        <v>1</v>
      </c>
      <c r="Z2969" s="17">
        <f t="shared" si="71"/>
        <v>1</v>
      </c>
      <c r="AA2969" s="17" t="s">
        <v>217</v>
      </c>
      <c r="AB2969" s="17" t="s">
        <v>218</v>
      </c>
      <c r="AC2969" s="47">
        <v>0</v>
      </c>
      <c r="AD2969" s="47"/>
      <c r="AE2969" s="47" t="s">
        <v>249</v>
      </c>
      <c r="AF2969" s="47"/>
      <c r="AG2969" s="47"/>
      <c r="AH2969" s="47"/>
      <c r="AI2969" s="47"/>
      <c r="AJ2969" s="47"/>
      <c r="AK2969" s="47"/>
      <c r="AL2969" s="47"/>
      <c r="AM2969" s="47"/>
      <c r="AN2969" s="47"/>
      <c r="AO2969" s="47"/>
      <c r="AP2969" s="47"/>
    </row>
    <row r="2970" spans="1:42" x14ac:dyDescent="0.25">
      <c r="A2970" s="18">
        <v>41619</v>
      </c>
      <c r="B2970" s="16">
        <v>2</v>
      </c>
      <c r="C2970" s="15" t="s">
        <v>207</v>
      </c>
      <c r="D2970" s="15" t="s">
        <v>208</v>
      </c>
      <c r="E2970" s="17" t="s">
        <v>2</v>
      </c>
      <c r="F2970" s="15" t="s">
        <v>112</v>
      </c>
      <c r="G2970" s="19" t="s">
        <v>9</v>
      </c>
      <c r="H2970" s="15">
        <v>1</v>
      </c>
      <c r="I2970" s="22">
        <f t="shared" si="70"/>
        <v>0.05</v>
      </c>
      <c r="J2970" s="15">
        <v>43</v>
      </c>
      <c r="K2970" s="17"/>
      <c r="L2970" s="17"/>
      <c r="M2970" s="17"/>
      <c r="N2970" s="17"/>
      <c r="O2970" s="17"/>
      <c r="P2970" s="17" t="s">
        <v>4</v>
      </c>
      <c r="Q2970" s="17">
        <v>2</v>
      </c>
      <c r="R2970" s="17"/>
      <c r="S2970" s="17"/>
      <c r="T2970" s="17"/>
      <c r="U2970" s="15"/>
      <c r="V2970" s="17"/>
      <c r="W2970" s="17"/>
      <c r="X2970" s="17"/>
      <c r="Y2970" s="17">
        <v>0</v>
      </c>
      <c r="Z2970" s="17">
        <f t="shared" si="71"/>
        <v>0</v>
      </c>
      <c r="AA2970" s="17"/>
      <c r="AB2970" s="17"/>
      <c r="AC2970" s="47">
        <v>1</v>
      </c>
      <c r="AD2970" s="6" t="s">
        <v>252</v>
      </c>
    </row>
    <row r="2971" spans="1:42" x14ac:dyDescent="0.25">
      <c r="A2971" s="18">
        <v>41619</v>
      </c>
      <c r="B2971" s="16">
        <v>2</v>
      </c>
      <c r="C2971" s="15" t="s">
        <v>207</v>
      </c>
      <c r="D2971" s="15" t="s">
        <v>208</v>
      </c>
      <c r="E2971" s="17" t="s">
        <v>2</v>
      </c>
      <c r="F2971" s="15" t="s">
        <v>112</v>
      </c>
      <c r="G2971" s="19" t="s">
        <v>11</v>
      </c>
      <c r="H2971" s="15">
        <v>1</v>
      </c>
      <c r="I2971" s="22">
        <f t="shared" si="70"/>
        <v>0.05</v>
      </c>
      <c r="J2971" s="15">
        <v>43</v>
      </c>
      <c r="K2971" s="17"/>
      <c r="L2971" s="17"/>
      <c r="M2971" s="17"/>
      <c r="N2971" s="17"/>
      <c r="O2971" s="17"/>
      <c r="P2971" s="17" t="s">
        <v>4</v>
      </c>
      <c r="Q2971" s="17">
        <v>3</v>
      </c>
      <c r="R2971" s="17"/>
      <c r="S2971" s="17"/>
      <c r="T2971" s="17"/>
      <c r="U2971" s="15"/>
      <c r="V2971" s="17"/>
      <c r="W2971" s="17"/>
      <c r="X2971" s="17"/>
      <c r="Y2971" s="17">
        <v>1</v>
      </c>
      <c r="Z2971" s="17">
        <f t="shared" si="71"/>
        <v>1</v>
      </c>
      <c r="AA2971" s="17" t="s">
        <v>38</v>
      </c>
      <c r="AB2971" s="17" t="s">
        <v>218</v>
      </c>
      <c r="AC2971" s="6">
        <v>1</v>
      </c>
      <c r="AE2971" s="6" t="s">
        <v>288</v>
      </c>
    </row>
    <row r="2972" spans="1:42" x14ac:dyDescent="0.25">
      <c r="A2972" s="18">
        <v>41619</v>
      </c>
      <c r="B2972" s="16">
        <v>2</v>
      </c>
      <c r="C2972" s="15" t="s">
        <v>207</v>
      </c>
      <c r="D2972" s="15" t="s">
        <v>208</v>
      </c>
      <c r="E2972" s="17" t="s">
        <v>2</v>
      </c>
      <c r="F2972" s="15" t="s">
        <v>112</v>
      </c>
      <c r="G2972" s="19" t="s">
        <v>10</v>
      </c>
      <c r="H2972" s="15">
        <v>1</v>
      </c>
      <c r="I2972" s="22">
        <f t="shared" si="70"/>
        <v>0.05</v>
      </c>
      <c r="J2972" s="15">
        <v>43</v>
      </c>
      <c r="K2972" s="17"/>
      <c r="L2972" s="17"/>
      <c r="M2972" s="17"/>
      <c r="N2972" s="17"/>
      <c r="O2972" s="17"/>
      <c r="P2972" s="17" t="s">
        <v>4</v>
      </c>
      <c r="Q2972" s="17">
        <v>4</v>
      </c>
      <c r="R2972" s="17"/>
      <c r="S2972" s="17"/>
      <c r="T2972" s="17"/>
      <c r="U2972" s="15"/>
      <c r="V2972" s="17"/>
      <c r="W2972" s="17"/>
      <c r="X2972" s="17"/>
      <c r="Y2972" s="17">
        <v>0</v>
      </c>
      <c r="Z2972" s="17">
        <f t="shared" si="71"/>
        <v>0</v>
      </c>
      <c r="AA2972" s="17"/>
      <c r="AB2972" s="17"/>
      <c r="AC2972" s="47">
        <v>1</v>
      </c>
      <c r="AD2972" s="6" t="s">
        <v>258</v>
      </c>
    </row>
    <row r="2973" spans="1:42" x14ac:dyDescent="0.25">
      <c r="A2973" s="18">
        <v>41619</v>
      </c>
      <c r="B2973" s="16">
        <v>2</v>
      </c>
      <c r="C2973" s="15" t="s">
        <v>207</v>
      </c>
      <c r="D2973" s="15" t="s">
        <v>208</v>
      </c>
      <c r="E2973" s="17" t="s">
        <v>2</v>
      </c>
      <c r="F2973" s="15" t="s">
        <v>112</v>
      </c>
      <c r="G2973" s="19" t="s">
        <v>11</v>
      </c>
      <c r="H2973" s="15">
        <v>1</v>
      </c>
      <c r="I2973" s="22">
        <f t="shared" si="70"/>
        <v>0.05</v>
      </c>
      <c r="J2973" s="15">
        <v>43</v>
      </c>
      <c r="K2973" s="17"/>
      <c r="L2973" s="17"/>
      <c r="M2973" s="17"/>
      <c r="N2973" s="17"/>
      <c r="O2973" s="17"/>
      <c r="P2973" s="17" t="s">
        <v>4</v>
      </c>
      <c r="Q2973" s="17">
        <v>5</v>
      </c>
      <c r="R2973" s="17"/>
      <c r="S2973" s="17"/>
      <c r="T2973" s="17"/>
      <c r="U2973" s="15"/>
      <c r="V2973" s="17"/>
      <c r="W2973" s="17"/>
      <c r="X2973" s="17"/>
      <c r="Y2973" s="17">
        <v>0</v>
      </c>
      <c r="Z2973" s="17">
        <f t="shared" si="71"/>
        <v>0</v>
      </c>
      <c r="AA2973" s="17"/>
      <c r="AB2973" s="17"/>
      <c r="AC2973" s="6">
        <v>0</v>
      </c>
    </row>
    <row r="2974" spans="1:42" x14ac:dyDescent="0.25">
      <c r="A2974" s="18">
        <v>41619</v>
      </c>
      <c r="B2974" s="16">
        <v>2</v>
      </c>
      <c r="C2974" s="15" t="s">
        <v>207</v>
      </c>
      <c r="D2974" s="15" t="s">
        <v>208</v>
      </c>
      <c r="E2974" s="17" t="s">
        <v>2</v>
      </c>
      <c r="F2974" s="15" t="s">
        <v>112</v>
      </c>
      <c r="G2974" s="19" t="s">
        <v>10</v>
      </c>
      <c r="H2974" s="15">
        <v>1</v>
      </c>
      <c r="I2974" s="22">
        <f t="shared" si="70"/>
        <v>0.05</v>
      </c>
      <c r="J2974" s="15">
        <v>43</v>
      </c>
      <c r="K2974" s="17"/>
      <c r="L2974" s="17"/>
      <c r="M2974" s="17"/>
      <c r="N2974" s="17"/>
      <c r="O2974" s="17"/>
      <c r="P2974" s="17" t="s">
        <v>4</v>
      </c>
      <c r="Q2974" s="17">
        <v>6</v>
      </c>
      <c r="R2974" s="17"/>
      <c r="S2974" s="17"/>
      <c r="T2974" s="17"/>
      <c r="U2974" s="15"/>
      <c r="V2974" s="17"/>
      <c r="W2974" s="17"/>
      <c r="X2974" s="17"/>
      <c r="Y2974" s="17">
        <v>0</v>
      </c>
      <c r="Z2974" s="17">
        <f t="shared" si="71"/>
        <v>0</v>
      </c>
      <c r="AA2974" s="17"/>
      <c r="AB2974" s="17"/>
      <c r="AC2974" s="6">
        <v>1</v>
      </c>
      <c r="AD2974" s="6" t="s">
        <v>250</v>
      </c>
    </row>
    <row r="2975" spans="1:42" x14ac:dyDescent="0.25">
      <c r="A2975" s="18">
        <v>41619</v>
      </c>
      <c r="B2975" s="16">
        <v>2</v>
      </c>
      <c r="C2975" s="15" t="s">
        <v>207</v>
      </c>
      <c r="D2975" s="15" t="s">
        <v>208</v>
      </c>
      <c r="E2975" s="17" t="s">
        <v>2</v>
      </c>
      <c r="F2975" s="15" t="s">
        <v>112</v>
      </c>
      <c r="G2975" s="19" t="s">
        <v>10</v>
      </c>
      <c r="H2975" s="15">
        <v>1</v>
      </c>
      <c r="I2975" s="22">
        <f t="shared" si="70"/>
        <v>0.05</v>
      </c>
      <c r="J2975" s="15">
        <v>43</v>
      </c>
      <c r="K2975" s="17"/>
      <c r="L2975" s="17"/>
      <c r="M2975" s="17"/>
      <c r="N2975" s="17"/>
      <c r="O2975" s="17"/>
      <c r="P2975" s="17" t="s">
        <v>4</v>
      </c>
      <c r="Q2975" s="17">
        <v>7</v>
      </c>
      <c r="R2975" s="17"/>
      <c r="S2975" s="17"/>
      <c r="T2975" s="17"/>
      <c r="U2975" s="15"/>
      <c r="V2975" s="17"/>
      <c r="W2975" s="17"/>
      <c r="X2975" s="17"/>
      <c r="Y2975" s="17">
        <v>0</v>
      </c>
      <c r="Z2975" s="17">
        <f t="shared" si="71"/>
        <v>0</v>
      </c>
      <c r="AA2975" s="17"/>
      <c r="AB2975" s="17"/>
      <c r="AC2975" s="47">
        <v>1</v>
      </c>
      <c r="AD2975" s="6" t="s">
        <v>251</v>
      </c>
    </row>
    <row r="2976" spans="1:42" x14ac:dyDescent="0.25">
      <c r="A2976" s="18">
        <v>41619</v>
      </c>
      <c r="B2976" s="16">
        <v>2</v>
      </c>
      <c r="C2976" s="15" t="s">
        <v>207</v>
      </c>
      <c r="D2976" s="15" t="s">
        <v>208</v>
      </c>
      <c r="E2976" s="17" t="s">
        <v>2</v>
      </c>
      <c r="F2976" s="15" t="s">
        <v>112</v>
      </c>
      <c r="G2976" s="19" t="s">
        <v>17</v>
      </c>
      <c r="H2976" s="15">
        <v>1</v>
      </c>
      <c r="I2976" s="22">
        <f t="shared" si="70"/>
        <v>0.05</v>
      </c>
      <c r="J2976" s="15">
        <v>43</v>
      </c>
      <c r="K2976" s="17"/>
      <c r="L2976" s="17"/>
      <c r="M2976" s="17"/>
      <c r="N2976" s="17"/>
      <c r="O2976" s="17"/>
      <c r="P2976" s="17"/>
      <c r="Q2976" s="17"/>
      <c r="R2976" s="17"/>
      <c r="S2976" s="17"/>
      <c r="T2976" s="17"/>
      <c r="U2976" s="15"/>
      <c r="V2976" s="17"/>
      <c r="W2976" s="17"/>
      <c r="X2976" s="17"/>
      <c r="Y2976" s="17"/>
      <c r="Z2976" s="17">
        <f t="shared" si="71"/>
        <v>0</v>
      </c>
      <c r="AA2976" s="17"/>
      <c r="AB2976" s="17"/>
    </row>
    <row r="2977" spans="1:42" x14ac:dyDescent="0.25">
      <c r="A2977" s="18">
        <v>41619</v>
      </c>
      <c r="B2977" s="51">
        <v>2</v>
      </c>
      <c r="C2977" s="15" t="s">
        <v>207</v>
      </c>
      <c r="D2977" s="52" t="s">
        <v>208</v>
      </c>
      <c r="E2977" s="53" t="s">
        <v>2</v>
      </c>
      <c r="F2977" s="52" t="s">
        <v>112</v>
      </c>
      <c r="G2977" s="141" t="s">
        <v>56</v>
      </c>
      <c r="H2977" s="52">
        <v>2</v>
      </c>
      <c r="I2977" s="22">
        <f t="shared" si="70"/>
        <v>0.1</v>
      </c>
      <c r="J2977" s="15">
        <v>43</v>
      </c>
      <c r="K2977" s="17"/>
      <c r="L2977" s="17"/>
      <c r="M2977" s="17"/>
      <c r="N2977" s="17"/>
      <c r="O2977" s="17"/>
      <c r="P2977" s="17"/>
      <c r="Q2977" s="53"/>
      <c r="R2977" s="17"/>
      <c r="S2977" s="17"/>
      <c r="T2977" s="17"/>
      <c r="U2977" s="15"/>
      <c r="V2977" s="17"/>
      <c r="W2977" s="17"/>
      <c r="X2977" s="17"/>
      <c r="Y2977" s="17"/>
      <c r="Z2977" s="17">
        <f t="shared" si="71"/>
        <v>0</v>
      </c>
      <c r="AA2977" s="17"/>
      <c r="AB2977" s="17"/>
      <c r="AD2977" s="47"/>
      <c r="AE2977" s="47"/>
      <c r="AF2977" s="47"/>
      <c r="AG2977" s="47"/>
      <c r="AH2977" s="47"/>
      <c r="AI2977" s="47"/>
      <c r="AJ2977" s="47"/>
      <c r="AK2977" s="47"/>
      <c r="AL2977" s="47"/>
      <c r="AM2977" s="47"/>
      <c r="AN2977" s="47"/>
      <c r="AO2977" s="47"/>
      <c r="AP2977" s="47"/>
    </row>
    <row r="2978" spans="1:42" x14ac:dyDescent="0.25">
      <c r="A2978" s="18">
        <v>41619</v>
      </c>
      <c r="B2978" s="16">
        <v>2</v>
      </c>
      <c r="C2978" s="15" t="s">
        <v>207</v>
      </c>
      <c r="D2978" s="15" t="s">
        <v>208</v>
      </c>
      <c r="E2978" s="17" t="s">
        <v>2</v>
      </c>
      <c r="F2978" s="15" t="s">
        <v>112</v>
      </c>
      <c r="G2978" s="19" t="s">
        <v>6</v>
      </c>
      <c r="H2978" s="15">
        <v>1</v>
      </c>
      <c r="I2978" s="22">
        <f t="shared" si="70"/>
        <v>0.05</v>
      </c>
      <c r="J2978" s="15">
        <v>43</v>
      </c>
      <c r="K2978" s="17"/>
      <c r="L2978" s="17"/>
      <c r="M2978" s="17"/>
      <c r="N2978" s="17"/>
      <c r="O2978" s="17"/>
      <c r="P2978" s="17"/>
      <c r="Q2978" s="17"/>
      <c r="R2978" s="17"/>
      <c r="S2978" s="17"/>
      <c r="T2978" s="17"/>
      <c r="U2978" s="15"/>
      <c r="V2978" s="17"/>
      <c r="W2978" s="17"/>
      <c r="X2978" s="17"/>
      <c r="Y2978" s="17"/>
      <c r="Z2978" s="17">
        <f t="shared" si="71"/>
        <v>0</v>
      </c>
      <c r="AA2978" s="17"/>
      <c r="AB2978" s="17"/>
    </row>
    <row r="2979" spans="1:42" x14ac:dyDescent="0.25">
      <c r="A2979" s="18">
        <v>41619</v>
      </c>
      <c r="B2979" s="16">
        <v>2</v>
      </c>
      <c r="C2979" s="15" t="s">
        <v>207</v>
      </c>
      <c r="D2979" s="15" t="s">
        <v>208</v>
      </c>
      <c r="E2979" s="17" t="s">
        <v>2</v>
      </c>
      <c r="F2979" s="15" t="s">
        <v>112</v>
      </c>
      <c r="G2979" s="19" t="s">
        <v>57</v>
      </c>
      <c r="H2979" s="15">
        <v>1</v>
      </c>
      <c r="I2979" s="22">
        <f t="shared" si="70"/>
        <v>0.05</v>
      </c>
      <c r="J2979" s="15">
        <v>43</v>
      </c>
      <c r="K2979" s="17"/>
      <c r="L2979" s="17"/>
      <c r="M2979" s="17"/>
      <c r="N2979" s="17"/>
      <c r="O2979" s="17"/>
      <c r="P2979" s="17"/>
      <c r="Q2979" s="17"/>
      <c r="R2979" s="17"/>
      <c r="S2979" s="17"/>
      <c r="T2979" s="17"/>
      <c r="U2979" s="15"/>
      <c r="V2979" s="17"/>
      <c r="W2979" s="17"/>
      <c r="X2979" s="17"/>
      <c r="Y2979" s="17"/>
      <c r="Z2979" s="17">
        <f t="shared" si="71"/>
        <v>0</v>
      </c>
      <c r="AA2979" s="17"/>
      <c r="AB2979" s="17"/>
    </row>
    <row r="2980" spans="1:42" x14ac:dyDescent="0.25">
      <c r="A2980" s="18">
        <v>41619</v>
      </c>
      <c r="B2980" s="16">
        <v>2</v>
      </c>
      <c r="C2980" s="15" t="s">
        <v>207</v>
      </c>
      <c r="D2980" s="15" t="s">
        <v>208</v>
      </c>
      <c r="E2980" s="17" t="s">
        <v>2</v>
      </c>
      <c r="F2980" s="15" t="s">
        <v>112</v>
      </c>
      <c r="G2980" s="19" t="s">
        <v>11</v>
      </c>
      <c r="H2980" s="15">
        <v>1</v>
      </c>
      <c r="I2980" s="22">
        <f t="shared" si="70"/>
        <v>0.05</v>
      </c>
      <c r="J2980" s="15">
        <v>43</v>
      </c>
      <c r="K2980" s="17"/>
      <c r="L2980" s="17"/>
      <c r="M2980" s="17"/>
      <c r="N2980" s="17"/>
      <c r="O2980" s="17"/>
      <c r="P2980" s="17"/>
      <c r="Q2980" s="17"/>
      <c r="R2980" s="17"/>
      <c r="S2980" s="17"/>
      <c r="T2980" s="17"/>
      <c r="U2980" s="15"/>
      <c r="V2980" s="17"/>
      <c r="W2980" s="17"/>
      <c r="X2980" s="17"/>
      <c r="Y2980" s="17"/>
      <c r="Z2980" s="17">
        <f t="shared" si="71"/>
        <v>0</v>
      </c>
      <c r="AA2980" s="17"/>
      <c r="AB2980" s="17"/>
    </row>
    <row r="2981" spans="1:42" x14ac:dyDescent="0.25">
      <c r="A2981" s="18">
        <v>41619</v>
      </c>
      <c r="B2981" s="16">
        <v>2</v>
      </c>
      <c r="C2981" s="15" t="s">
        <v>207</v>
      </c>
      <c r="D2981" s="15" t="s">
        <v>208</v>
      </c>
      <c r="E2981" s="17" t="s">
        <v>2</v>
      </c>
      <c r="F2981" s="15" t="s">
        <v>112</v>
      </c>
      <c r="G2981" s="19" t="s">
        <v>10</v>
      </c>
      <c r="H2981" s="15">
        <v>6</v>
      </c>
      <c r="I2981" s="22">
        <f t="shared" si="70"/>
        <v>0.3</v>
      </c>
      <c r="J2981" s="15">
        <v>43</v>
      </c>
      <c r="K2981" s="17"/>
      <c r="L2981" s="17"/>
      <c r="M2981" s="17"/>
      <c r="N2981" s="17"/>
      <c r="O2981" s="17"/>
      <c r="P2981" s="17"/>
      <c r="Q2981" s="17"/>
      <c r="R2981" s="17"/>
      <c r="S2981" s="17"/>
      <c r="T2981" s="17"/>
      <c r="U2981" s="15"/>
      <c r="V2981" s="17"/>
      <c r="W2981" s="17"/>
      <c r="X2981" s="17"/>
      <c r="Y2981" s="17"/>
      <c r="Z2981" s="17">
        <f t="shared" si="71"/>
        <v>0</v>
      </c>
      <c r="AA2981" s="17"/>
      <c r="AB2981" s="17"/>
    </row>
    <row r="2982" spans="1:42" x14ac:dyDescent="0.25">
      <c r="A2982" s="18">
        <v>41619</v>
      </c>
      <c r="B2982" s="51">
        <v>2</v>
      </c>
      <c r="C2982" s="15" t="s">
        <v>207</v>
      </c>
      <c r="D2982" s="52" t="s">
        <v>209</v>
      </c>
      <c r="E2982" s="53" t="s">
        <v>2</v>
      </c>
      <c r="F2982" s="52" t="s">
        <v>112</v>
      </c>
      <c r="G2982" s="54" t="s">
        <v>10</v>
      </c>
      <c r="H2982" s="53">
        <v>1</v>
      </c>
      <c r="I2982" s="22">
        <f t="shared" si="70"/>
        <v>0.05</v>
      </c>
      <c r="J2982" s="15">
        <v>43</v>
      </c>
      <c r="K2982" s="17"/>
      <c r="L2982" s="17"/>
      <c r="M2982" s="17"/>
      <c r="N2982" s="17"/>
      <c r="O2982" s="17"/>
      <c r="P2982" s="17" t="s">
        <v>4</v>
      </c>
      <c r="Q2982" s="53">
        <v>1</v>
      </c>
      <c r="R2982" s="17"/>
      <c r="S2982" s="17"/>
      <c r="T2982" s="17"/>
      <c r="U2982" s="17"/>
      <c r="V2982" s="17"/>
      <c r="W2982" s="17"/>
      <c r="X2982" s="17"/>
      <c r="Y2982" s="17">
        <v>0</v>
      </c>
      <c r="Z2982" s="17">
        <f t="shared" si="71"/>
        <v>0</v>
      </c>
      <c r="AA2982" s="17"/>
      <c r="AB2982" s="17"/>
      <c r="AC2982" s="47">
        <v>1</v>
      </c>
      <c r="AD2982" s="47" t="s">
        <v>252</v>
      </c>
      <c r="AE2982" s="47"/>
      <c r="AF2982" s="47"/>
      <c r="AG2982" s="47"/>
      <c r="AH2982" s="47"/>
      <c r="AI2982" s="47"/>
      <c r="AJ2982" s="47"/>
      <c r="AK2982" s="47"/>
      <c r="AL2982" s="47"/>
      <c r="AM2982" s="47"/>
      <c r="AN2982" s="47"/>
      <c r="AO2982" s="47"/>
      <c r="AP2982" s="47"/>
    </row>
    <row r="2983" spans="1:42" x14ac:dyDescent="0.25">
      <c r="A2983" s="18">
        <v>41619</v>
      </c>
      <c r="B2983" s="16">
        <v>2</v>
      </c>
      <c r="C2983" s="15" t="s">
        <v>207</v>
      </c>
      <c r="D2983" s="15" t="s">
        <v>209</v>
      </c>
      <c r="E2983" s="17" t="s">
        <v>2</v>
      </c>
      <c r="F2983" s="15" t="s">
        <v>112</v>
      </c>
      <c r="G2983" s="23" t="s">
        <v>16</v>
      </c>
      <c r="H2983" s="17">
        <v>1</v>
      </c>
      <c r="I2983" s="22">
        <f t="shared" si="70"/>
        <v>0.05</v>
      </c>
      <c r="J2983" s="15">
        <v>43</v>
      </c>
      <c r="K2983" s="17"/>
      <c r="L2983" s="17"/>
      <c r="M2983" s="17"/>
      <c r="N2983" s="17"/>
      <c r="O2983" s="17"/>
      <c r="P2983" s="17" t="s">
        <v>4</v>
      </c>
      <c r="Q2983" s="17">
        <v>2</v>
      </c>
      <c r="R2983" s="17"/>
      <c r="S2983" s="17"/>
      <c r="T2983" s="17"/>
      <c r="U2983" s="17"/>
      <c r="V2983" s="17"/>
      <c r="W2983" s="17"/>
      <c r="X2983" s="17"/>
      <c r="Y2983" s="17">
        <v>0</v>
      </c>
      <c r="Z2983" s="17">
        <f t="shared" si="71"/>
        <v>0</v>
      </c>
      <c r="AA2983" s="17" t="s">
        <v>106</v>
      </c>
      <c r="AB2983" s="17" t="s">
        <v>211</v>
      </c>
      <c r="AC2983" s="47">
        <v>1</v>
      </c>
      <c r="AD2983" s="6" t="s">
        <v>275</v>
      </c>
    </row>
    <row r="2984" spans="1:42" x14ac:dyDescent="0.25">
      <c r="A2984" s="18">
        <v>41619</v>
      </c>
      <c r="B2984" s="16">
        <v>2</v>
      </c>
      <c r="C2984" s="15" t="s">
        <v>207</v>
      </c>
      <c r="D2984" s="15" t="s">
        <v>209</v>
      </c>
      <c r="E2984" s="17" t="s">
        <v>2</v>
      </c>
      <c r="F2984" s="15" t="s">
        <v>112</v>
      </c>
      <c r="G2984" s="23" t="s">
        <v>11</v>
      </c>
      <c r="H2984" s="17">
        <v>1</v>
      </c>
      <c r="I2984" s="22">
        <f t="shared" si="70"/>
        <v>0.05</v>
      </c>
      <c r="J2984" s="15">
        <v>43</v>
      </c>
      <c r="K2984" s="17"/>
      <c r="L2984" s="17"/>
      <c r="M2984" s="17"/>
      <c r="N2984" s="17"/>
      <c r="O2984" s="17"/>
      <c r="P2984" s="17" t="s">
        <v>4</v>
      </c>
      <c r="Q2984" s="17">
        <v>3</v>
      </c>
      <c r="R2984" s="17"/>
      <c r="S2984" s="17"/>
      <c r="T2984" s="17"/>
      <c r="U2984" s="17"/>
      <c r="V2984" s="17"/>
      <c r="W2984" s="17"/>
      <c r="X2984" s="17"/>
      <c r="Y2984" s="17">
        <v>0</v>
      </c>
      <c r="Z2984" s="17">
        <f t="shared" si="71"/>
        <v>0</v>
      </c>
      <c r="AA2984" s="17"/>
      <c r="AB2984" s="17"/>
      <c r="AC2984" s="47">
        <v>0</v>
      </c>
    </row>
    <row r="2985" spans="1:42" x14ac:dyDescent="0.25">
      <c r="A2985" s="18">
        <v>41619</v>
      </c>
      <c r="B2985" s="51">
        <v>2</v>
      </c>
      <c r="C2985" s="15" t="s">
        <v>207</v>
      </c>
      <c r="D2985" s="52" t="s">
        <v>209</v>
      </c>
      <c r="E2985" s="53" t="s">
        <v>2</v>
      </c>
      <c r="F2985" s="52" t="s">
        <v>112</v>
      </c>
      <c r="G2985" s="54" t="s">
        <v>10</v>
      </c>
      <c r="H2985" s="53">
        <v>1</v>
      </c>
      <c r="I2985" s="22">
        <f t="shared" si="70"/>
        <v>0.05</v>
      </c>
      <c r="J2985" s="15">
        <v>43</v>
      </c>
      <c r="K2985" s="17"/>
      <c r="L2985" s="17"/>
      <c r="M2985" s="17"/>
      <c r="N2985" s="17"/>
      <c r="O2985" s="17"/>
      <c r="P2985" s="17" t="s">
        <v>4</v>
      </c>
      <c r="Q2985" s="53">
        <v>4</v>
      </c>
      <c r="R2985" s="17"/>
      <c r="S2985" s="17"/>
      <c r="T2985" s="17"/>
      <c r="U2985" s="17"/>
      <c r="V2985" s="17"/>
      <c r="W2985" s="17"/>
      <c r="X2985" s="17"/>
      <c r="Y2985" s="17">
        <v>1</v>
      </c>
      <c r="Z2985" s="17">
        <f t="shared" si="71"/>
        <v>1</v>
      </c>
      <c r="AA2985" s="17" t="s">
        <v>14</v>
      </c>
      <c r="AB2985" s="17" t="s">
        <v>219</v>
      </c>
      <c r="AC2985" s="6">
        <v>1</v>
      </c>
      <c r="AD2985" s="47" t="s">
        <v>250</v>
      </c>
      <c r="AE2985" s="47"/>
      <c r="AF2985" s="47"/>
      <c r="AG2985" s="47"/>
      <c r="AH2985" s="47"/>
      <c r="AI2985" s="47"/>
      <c r="AJ2985" s="47"/>
      <c r="AK2985" s="47"/>
      <c r="AL2985" s="47"/>
      <c r="AM2985" s="47"/>
      <c r="AN2985" s="47"/>
      <c r="AO2985" s="47"/>
      <c r="AP2985" s="47"/>
    </row>
    <row r="2986" spans="1:42" x14ac:dyDescent="0.25">
      <c r="A2986" s="18">
        <v>41619</v>
      </c>
      <c r="B2986" s="16">
        <v>2</v>
      </c>
      <c r="C2986" s="15" t="s">
        <v>207</v>
      </c>
      <c r="D2986" s="15" t="s">
        <v>209</v>
      </c>
      <c r="E2986" s="17" t="s">
        <v>2</v>
      </c>
      <c r="F2986" s="15" t="s">
        <v>112</v>
      </c>
      <c r="G2986" s="23" t="s">
        <v>10</v>
      </c>
      <c r="H2986" s="17">
        <v>1</v>
      </c>
      <c r="I2986" s="22">
        <f t="shared" si="70"/>
        <v>0.05</v>
      </c>
      <c r="J2986" s="15">
        <v>43</v>
      </c>
      <c r="K2986" s="17"/>
      <c r="L2986" s="17"/>
      <c r="M2986" s="17"/>
      <c r="N2986" s="17"/>
      <c r="O2986" s="17"/>
      <c r="P2986" s="17" t="s">
        <v>4</v>
      </c>
      <c r="Q2986" s="17">
        <v>5</v>
      </c>
      <c r="R2986" s="17"/>
      <c r="S2986" s="17"/>
      <c r="T2986" s="17"/>
      <c r="U2986" s="17"/>
      <c r="V2986" s="17"/>
      <c r="W2986" s="17"/>
      <c r="X2986" s="17"/>
      <c r="Y2986" s="17">
        <v>0</v>
      </c>
      <c r="Z2986" s="17">
        <f t="shared" si="71"/>
        <v>0</v>
      </c>
      <c r="AA2986" s="17"/>
      <c r="AB2986" s="17"/>
      <c r="AC2986" s="6">
        <v>1</v>
      </c>
      <c r="AD2986" s="6" t="s">
        <v>251</v>
      </c>
    </row>
    <row r="2987" spans="1:42" x14ac:dyDescent="0.25">
      <c r="A2987" s="18">
        <v>41619</v>
      </c>
      <c r="B2987" s="16">
        <v>2</v>
      </c>
      <c r="C2987" s="15" t="s">
        <v>207</v>
      </c>
      <c r="D2987" s="15" t="s">
        <v>209</v>
      </c>
      <c r="E2987" s="17" t="s">
        <v>2</v>
      </c>
      <c r="F2987" s="15" t="s">
        <v>112</v>
      </c>
      <c r="G2987" s="23" t="s">
        <v>10</v>
      </c>
      <c r="H2987" s="17">
        <v>1</v>
      </c>
      <c r="I2987" s="22">
        <f t="shared" si="70"/>
        <v>0.05</v>
      </c>
      <c r="J2987" s="15">
        <v>43</v>
      </c>
      <c r="K2987" s="17"/>
      <c r="L2987" s="17"/>
      <c r="M2987" s="17"/>
      <c r="N2987" s="17"/>
      <c r="O2987" s="17"/>
      <c r="P2987" s="17" t="s">
        <v>4</v>
      </c>
      <c r="Q2987" s="17">
        <v>6</v>
      </c>
      <c r="R2987" s="17"/>
      <c r="S2987" s="17"/>
      <c r="T2987" s="17"/>
      <c r="U2987" s="17"/>
      <c r="V2987" s="17"/>
      <c r="W2987" s="17"/>
      <c r="X2987" s="17"/>
      <c r="Y2987" s="17">
        <v>0</v>
      </c>
      <c r="Z2987" s="17">
        <f t="shared" si="71"/>
        <v>0</v>
      </c>
      <c r="AA2987" s="17" t="s">
        <v>106</v>
      </c>
      <c r="AB2987" s="17" t="s">
        <v>211</v>
      </c>
      <c r="AC2987" s="6">
        <v>1</v>
      </c>
      <c r="AD2987" s="6" t="s">
        <v>275</v>
      </c>
    </row>
    <row r="2988" spans="1:42" x14ac:dyDescent="0.25">
      <c r="A2988" s="18">
        <v>41619</v>
      </c>
      <c r="B2988" s="16">
        <v>2</v>
      </c>
      <c r="C2988" s="15" t="s">
        <v>207</v>
      </c>
      <c r="D2988" s="15" t="s">
        <v>209</v>
      </c>
      <c r="E2988" s="17" t="s">
        <v>2</v>
      </c>
      <c r="F2988" s="15" t="s">
        <v>112</v>
      </c>
      <c r="G2988" s="23" t="s">
        <v>9</v>
      </c>
      <c r="H2988" s="17">
        <v>1</v>
      </c>
      <c r="I2988" s="22">
        <f t="shared" si="70"/>
        <v>0.05</v>
      </c>
      <c r="J2988" s="15">
        <v>43</v>
      </c>
      <c r="K2988" s="17"/>
      <c r="L2988" s="17"/>
      <c r="M2988" s="17"/>
      <c r="N2988" s="17"/>
      <c r="O2988" s="17"/>
      <c r="P2988" s="17" t="s">
        <v>4</v>
      </c>
      <c r="Q2988" s="17">
        <v>7</v>
      </c>
      <c r="R2988" s="17"/>
      <c r="S2988" s="17"/>
      <c r="T2988" s="17"/>
      <c r="U2988" s="17"/>
      <c r="V2988" s="17"/>
      <c r="W2988" s="17"/>
      <c r="X2988" s="17"/>
      <c r="Y2988" s="17">
        <v>0</v>
      </c>
      <c r="Z2988" s="17">
        <f t="shared" si="71"/>
        <v>0</v>
      </c>
      <c r="AA2988" s="17"/>
      <c r="AB2988" s="17"/>
      <c r="AC2988" s="6">
        <v>1</v>
      </c>
      <c r="AD2988" s="6" t="s">
        <v>127</v>
      </c>
    </row>
    <row r="2989" spans="1:42" x14ac:dyDescent="0.25">
      <c r="A2989" s="18">
        <v>41619</v>
      </c>
      <c r="B2989" s="16">
        <v>2</v>
      </c>
      <c r="C2989" s="15" t="s">
        <v>207</v>
      </c>
      <c r="D2989" s="15" t="s">
        <v>209</v>
      </c>
      <c r="E2989" s="17" t="s">
        <v>2</v>
      </c>
      <c r="F2989" s="15" t="s">
        <v>112</v>
      </c>
      <c r="G2989" s="23" t="s">
        <v>10</v>
      </c>
      <c r="H2989" s="17">
        <v>1</v>
      </c>
      <c r="I2989" s="22">
        <f t="shared" si="70"/>
        <v>0.05</v>
      </c>
      <c r="J2989" s="15">
        <v>43</v>
      </c>
      <c r="K2989" s="17"/>
      <c r="L2989" s="17"/>
      <c r="M2989" s="17"/>
      <c r="N2989" s="17"/>
      <c r="O2989" s="17"/>
      <c r="P2989" s="17" t="s">
        <v>4</v>
      </c>
      <c r="Q2989" s="17">
        <v>8</v>
      </c>
      <c r="R2989" s="17"/>
      <c r="S2989" s="17"/>
      <c r="T2989" s="17"/>
      <c r="U2989" s="17"/>
      <c r="V2989" s="17"/>
      <c r="W2989" s="17"/>
      <c r="X2989" s="17"/>
      <c r="Y2989" s="17">
        <v>1</v>
      </c>
      <c r="Z2989" s="17">
        <f t="shared" si="71"/>
        <v>1</v>
      </c>
      <c r="AA2989" s="17" t="s">
        <v>37</v>
      </c>
      <c r="AB2989" s="17" t="s">
        <v>83</v>
      </c>
      <c r="AC2989" s="47">
        <v>1</v>
      </c>
      <c r="AD2989" s="6" t="s">
        <v>37</v>
      </c>
    </row>
    <row r="2990" spans="1:42" x14ac:dyDescent="0.25">
      <c r="A2990" s="18">
        <v>41619</v>
      </c>
      <c r="B2990" s="16">
        <v>2</v>
      </c>
      <c r="C2990" s="15" t="s">
        <v>207</v>
      </c>
      <c r="D2990" s="15" t="s">
        <v>209</v>
      </c>
      <c r="E2990" s="17" t="s">
        <v>2</v>
      </c>
      <c r="F2990" s="15" t="s">
        <v>112</v>
      </c>
      <c r="G2990" s="23" t="s">
        <v>56</v>
      </c>
      <c r="H2990" s="17">
        <v>1</v>
      </c>
      <c r="I2990" s="22">
        <f t="shared" si="70"/>
        <v>0.05</v>
      </c>
      <c r="J2990" s="15">
        <v>43</v>
      </c>
      <c r="K2990" s="17"/>
      <c r="L2990" s="17"/>
      <c r="M2990" s="17"/>
      <c r="N2990" s="17"/>
      <c r="O2990" s="17"/>
      <c r="P2990" s="17"/>
      <c r="Q2990" s="17"/>
      <c r="R2990" s="17"/>
      <c r="S2990" s="17"/>
      <c r="T2990" s="17"/>
      <c r="U2990" s="17"/>
      <c r="V2990" s="17"/>
      <c r="W2990" s="17"/>
      <c r="X2990" s="17"/>
      <c r="Y2990" s="17"/>
      <c r="Z2990" s="17"/>
      <c r="AA2990" s="17"/>
      <c r="AB2990" s="17"/>
    </row>
    <row r="2991" spans="1:42" x14ac:dyDescent="0.25">
      <c r="A2991" s="18">
        <v>41619</v>
      </c>
      <c r="B2991" s="16">
        <v>2</v>
      </c>
      <c r="C2991" s="15" t="s">
        <v>207</v>
      </c>
      <c r="D2991" s="15" t="s">
        <v>209</v>
      </c>
      <c r="E2991" s="17" t="s">
        <v>2</v>
      </c>
      <c r="F2991" s="15" t="s">
        <v>112</v>
      </c>
      <c r="G2991" s="23" t="s">
        <v>57</v>
      </c>
      <c r="H2991" s="17">
        <v>2</v>
      </c>
      <c r="I2991" s="22">
        <f t="shared" si="70"/>
        <v>0.1</v>
      </c>
      <c r="J2991" s="15">
        <v>43</v>
      </c>
      <c r="K2991" s="17"/>
      <c r="L2991" s="17"/>
      <c r="M2991" s="17"/>
      <c r="N2991" s="17"/>
      <c r="O2991" s="17"/>
      <c r="P2991" s="17"/>
      <c r="Q2991" s="17"/>
      <c r="R2991" s="17"/>
      <c r="S2991" s="17"/>
      <c r="T2991" s="17"/>
      <c r="U2991" s="17"/>
      <c r="V2991" s="17"/>
      <c r="W2991" s="17"/>
      <c r="X2991" s="17"/>
      <c r="Y2991" s="17"/>
      <c r="Z2991" s="17"/>
      <c r="AA2991" s="17"/>
      <c r="AB2991" s="17"/>
    </row>
    <row r="2992" spans="1:42" x14ac:dyDescent="0.25">
      <c r="A2992" s="18">
        <v>41619</v>
      </c>
      <c r="B2992" s="16">
        <v>2</v>
      </c>
      <c r="C2992" s="15" t="s">
        <v>207</v>
      </c>
      <c r="D2992" s="15" t="s">
        <v>209</v>
      </c>
      <c r="E2992" s="17" t="s">
        <v>2</v>
      </c>
      <c r="F2992" s="15" t="s">
        <v>112</v>
      </c>
      <c r="G2992" s="23" t="s">
        <v>11</v>
      </c>
      <c r="H2992" s="17">
        <v>1</v>
      </c>
      <c r="I2992" s="22">
        <f t="shared" si="70"/>
        <v>0.05</v>
      </c>
      <c r="J2992" s="15">
        <v>43</v>
      </c>
      <c r="K2992" s="17"/>
      <c r="L2992" s="17"/>
      <c r="M2992" s="17"/>
      <c r="N2992" s="17"/>
      <c r="O2992" s="17"/>
      <c r="P2992" s="17"/>
      <c r="Q2992" s="17"/>
      <c r="R2992" s="17"/>
      <c r="S2992" s="17"/>
      <c r="T2992" s="17"/>
      <c r="U2992" s="17"/>
      <c r="V2992" s="17"/>
      <c r="W2992" s="17"/>
      <c r="X2992" s="17"/>
      <c r="Y2992" s="17"/>
      <c r="Z2992" s="17"/>
      <c r="AA2992" s="17"/>
      <c r="AB2992" s="17"/>
    </row>
    <row r="2993" spans="1:42" x14ac:dyDescent="0.25">
      <c r="A2993" s="18">
        <v>41619</v>
      </c>
      <c r="B2993" s="16">
        <v>2</v>
      </c>
      <c r="C2993" s="15" t="s">
        <v>207</v>
      </c>
      <c r="D2993" s="15" t="s">
        <v>209</v>
      </c>
      <c r="E2993" s="17" t="s">
        <v>2</v>
      </c>
      <c r="F2993" s="15" t="s">
        <v>112</v>
      </c>
      <c r="G2993" s="23" t="s">
        <v>16</v>
      </c>
      <c r="H2993" s="17">
        <v>2</v>
      </c>
      <c r="I2993" s="22">
        <f t="shared" si="70"/>
        <v>0.1</v>
      </c>
      <c r="J2993" s="15">
        <v>43</v>
      </c>
      <c r="K2993" s="17"/>
      <c r="L2993" s="17"/>
      <c r="M2993" s="17"/>
      <c r="N2993" s="17"/>
      <c r="O2993" s="17"/>
      <c r="P2993" s="17"/>
      <c r="Q2993" s="17"/>
      <c r="R2993" s="17"/>
      <c r="S2993" s="17"/>
      <c r="T2993" s="17"/>
      <c r="U2993" s="17"/>
      <c r="V2993" s="17"/>
      <c r="W2993" s="17"/>
      <c r="X2993" s="17"/>
      <c r="Y2993" s="17"/>
      <c r="Z2993" s="17"/>
      <c r="AA2993" s="17"/>
      <c r="AB2993" s="17"/>
    </row>
    <row r="2994" spans="1:42" x14ac:dyDescent="0.25">
      <c r="A2994" s="18">
        <v>41619</v>
      </c>
      <c r="B2994" s="16">
        <v>2</v>
      </c>
      <c r="C2994" s="15" t="s">
        <v>207</v>
      </c>
      <c r="D2994" s="15" t="s">
        <v>209</v>
      </c>
      <c r="E2994" s="17" t="s">
        <v>2</v>
      </c>
      <c r="F2994" s="15" t="s">
        <v>112</v>
      </c>
      <c r="G2994" s="23" t="s">
        <v>10</v>
      </c>
      <c r="H2994" s="17">
        <v>4</v>
      </c>
      <c r="I2994" s="22">
        <f t="shared" si="70"/>
        <v>0.2</v>
      </c>
      <c r="J2994" s="15">
        <v>43</v>
      </c>
      <c r="K2994" s="17"/>
      <c r="L2994" s="17"/>
      <c r="M2994" s="17"/>
      <c r="N2994" s="17"/>
      <c r="O2994" s="17"/>
      <c r="P2994" s="17"/>
      <c r="Q2994" s="17"/>
      <c r="R2994" s="17"/>
      <c r="S2994" s="17"/>
      <c r="T2994" s="17"/>
      <c r="U2994" s="17"/>
      <c r="V2994" s="17"/>
      <c r="W2994" s="17"/>
      <c r="X2994" s="17"/>
      <c r="Y2994" s="17"/>
      <c r="Z2994" s="17"/>
      <c r="AA2994" s="17"/>
      <c r="AB2994" s="17"/>
      <c r="AC2994" s="47"/>
    </row>
    <row r="2995" spans="1:42" x14ac:dyDescent="0.25">
      <c r="A2995" s="18">
        <v>41619</v>
      </c>
      <c r="B2995" s="16">
        <v>2</v>
      </c>
      <c r="C2995" s="15" t="s">
        <v>207</v>
      </c>
      <c r="D2995" s="15" t="s">
        <v>209</v>
      </c>
      <c r="E2995" s="17" t="s">
        <v>2</v>
      </c>
      <c r="F2995" s="15" t="s">
        <v>112</v>
      </c>
      <c r="G2995" s="23" t="s">
        <v>148</v>
      </c>
      <c r="H2995" s="17">
        <v>1</v>
      </c>
      <c r="I2995" s="22">
        <f t="shared" si="70"/>
        <v>0.05</v>
      </c>
      <c r="J2995" s="15">
        <v>43</v>
      </c>
      <c r="K2995" s="17"/>
      <c r="L2995" s="17"/>
      <c r="M2995" s="17"/>
      <c r="N2995" s="17"/>
      <c r="O2995" s="17"/>
      <c r="P2995" s="17"/>
      <c r="Q2995" s="17"/>
      <c r="R2995" s="17"/>
      <c r="S2995" s="17"/>
      <c r="T2995" s="17"/>
      <c r="U2995" s="17"/>
      <c r="V2995" s="17"/>
      <c r="W2995" s="17"/>
      <c r="X2995" s="17"/>
      <c r="Y2995" s="17"/>
      <c r="Z2995" s="17"/>
      <c r="AA2995" s="17"/>
      <c r="AB2995" s="17"/>
    </row>
    <row r="2996" spans="1:42" x14ac:dyDescent="0.25">
      <c r="A2996" s="18">
        <v>41619</v>
      </c>
      <c r="B2996" s="51">
        <v>2</v>
      </c>
      <c r="C2996" s="15" t="s">
        <v>207</v>
      </c>
      <c r="D2996" s="52" t="s">
        <v>212</v>
      </c>
      <c r="E2996" s="53" t="s">
        <v>2</v>
      </c>
      <c r="F2996" s="52" t="s">
        <v>112</v>
      </c>
      <c r="G2996" s="54" t="s">
        <v>57</v>
      </c>
      <c r="H2996" s="53">
        <v>1</v>
      </c>
      <c r="I2996" s="22">
        <f t="shared" si="70"/>
        <v>0.05</v>
      </c>
      <c r="J2996" s="15">
        <v>43</v>
      </c>
      <c r="K2996" s="17"/>
      <c r="L2996" s="17"/>
      <c r="M2996" s="17"/>
      <c r="N2996" s="17"/>
      <c r="O2996" s="17"/>
      <c r="P2996" s="17" t="s">
        <v>4</v>
      </c>
      <c r="Q2996" s="53">
        <v>1</v>
      </c>
      <c r="R2996" s="17"/>
      <c r="S2996" s="17"/>
      <c r="T2996" s="17"/>
      <c r="U2996" s="17"/>
      <c r="V2996" s="17"/>
      <c r="W2996" s="17"/>
      <c r="X2996" s="17"/>
      <c r="Y2996" s="17">
        <v>0</v>
      </c>
      <c r="Z2996" s="17">
        <f t="shared" ref="Z2996:Z3002" si="72">Y2996*H2996</f>
        <v>0</v>
      </c>
      <c r="AA2996" s="17"/>
      <c r="AB2996" s="17"/>
      <c r="AC2996" s="47">
        <v>1</v>
      </c>
      <c r="AD2996" s="47" t="s">
        <v>251</v>
      </c>
      <c r="AE2996" s="47"/>
      <c r="AF2996" s="47"/>
      <c r="AG2996" s="47"/>
      <c r="AH2996" s="47"/>
      <c r="AI2996" s="47"/>
      <c r="AJ2996" s="47"/>
      <c r="AK2996" s="47"/>
      <c r="AL2996" s="47"/>
      <c r="AM2996" s="47"/>
      <c r="AN2996" s="47"/>
      <c r="AO2996" s="47"/>
      <c r="AP2996" s="47"/>
    </row>
    <row r="2997" spans="1:42" x14ac:dyDescent="0.25">
      <c r="A2997" s="18">
        <v>41619</v>
      </c>
      <c r="B2997" s="16">
        <v>2</v>
      </c>
      <c r="C2997" s="15" t="s">
        <v>207</v>
      </c>
      <c r="D2997" s="15" t="s">
        <v>212</v>
      </c>
      <c r="E2997" s="17" t="s">
        <v>2</v>
      </c>
      <c r="F2997" s="15" t="s">
        <v>112</v>
      </c>
      <c r="G2997" s="23" t="s">
        <v>10</v>
      </c>
      <c r="H2997" s="17">
        <v>1</v>
      </c>
      <c r="I2997" s="22">
        <f t="shared" si="70"/>
        <v>0.05</v>
      </c>
      <c r="J2997" s="15">
        <v>43</v>
      </c>
      <c r="K2997" s="17"/>
      <c r="L2997" s="17"/>
      <c r="M2997" s="17"/>
      <c r="N2997" s="17"/>
      <c r="O2997" s="17"/>
      <c r="P2997" s="17" t="s">
        <v>4</v>
      </c>
      <c r="Q2997" s="17">
        <v>2</v>
      </c>
      <c r="R2997" s="17"/>
      <c r="S2997" s="17"/>
      <c r="T2997" s="17"/>
      <c r="U2997" s="17"/>
      <c r="V2997" s="17"/>
      <c r="W2997" s="17"/>
      <c r="X2997" s="17"/>
      <c r="Y2997" s="17">
        <v>1</v>
      </c>
      <c r="Z2997" s="17">
        <f t="shared" si="72"/>
        <v>1</v>
      </c>
      <c r="AA2997" s="17" t="s">
        <v>37</v>
      </c>
      <c r="AB2997" s="17" t="s">
        <v>83</v>
      </c>
      <c r="AC2997" s="47">
        <v>1</v>
      </c>
      <c r="AD2997" s="6" t="s">
        <v>487</v>
      </c>
    </row>
    <row r="2998" spans="1:42" x14ac:dyDescent="0.25">
      <c r="A2998" s="18">
        <v>41619</v>
      </c>
      <c r="B2998" s="16">
        <v>2</v>
      </c>
      <c r="C2998" s="15" t="s">
        <v>207</v>
      </c>
      <c r="D2998" s="15" t="s">
        <v>212</v>
      </c>
      <c r="E2998" s="17" t="s">
        <v>2</v>
      </c>
      <c r="F2998" s="15" t="s">
        <v>112</v>
      </c>
      <c r="G2998" s="23" t="s">
        <v>10</v>
      </c>
      <c r="H2998" s="17">
        <v>1</v>
      </c>
      <c r="I2998" s="22">
        <f t="shared" si="70"/>
        <v>0.05</v>
      </c>
      <c r="J2998" s="15">
        <v>43</v>
      </c>
      <c r="K2998" s="17"/>
      <c r="L2998" s="17"/>
      <c r="M2998" s="17"/>
      <c r="N2998" s="17"/>
      <c r="O2998" s="17"/>
      <c r="P2998" s="17" t="s">
        <v>4</v>
      </c>
      <c r="Q2998" s="17">
        <v>3</v>
      </c>
      <c r="R2998" s="17"/>
      <c r="S2998" s="17"/>
      <c r="T2998" s="17"/>
      <c r="U2998" s="17"/>
      <c r="V2998" s="17"/>
      <c r="W2998" s="17"/>
      <c r="X2998" s="17"/>
      <c r="Y2998" s="17">
        <v>0</v>
      </c>
      <c r="Z2998" s="17">
        <f t="shared" si="72"/>
        <v>0</v>
      </c>
      <c r="AA2998" s="17"/>
      <c r="AB2998" s="17" t="s">
        <v>220</v>
      </c>
      <c r="AC2998" s="6">
        <v>1</v>
      </c>
      <c r="AD2998" s="6" t="s">
        <v>252</v>
      </c>
    </row>
    <row r="2999" spans="1:42" x14ac:dyDescent="0.25">
      <c r="A2999" s="18">
        <v>41619</v>
      </c>
      <c r="B2999" s="16">
        <v>2</v>
      </c>
      <c r="C2999" s="15" t="s">
        <v>207</v>
      </c>
      <c r="D2999" s="15" t="s">
        <v>212</v>
      </c>
      <c r="E2999" s="17" t="s">
        <v>2</v>
      </c>
      <c r="F2999" s="15" t="s">
        <v>112</v>
      </c>
      <c r="G2999" s="23" t="s">
        <v>11</v>
      </c>
      <c r="H2999" s="17">
        <v>1</v>
      </c>
      <c r="I2999" s="22">
        <f t="shared" si="70"/>
        <v>0.05</v>
      </c>
      <c r="J2999" s="15">
        <v>43</v>
      </c>
      <c r="K2999" s="17"/>
      <c r="L2999" s="17"/>
      <c r="M2999" s="17"/>
      <c r="N2999" s="17"/>
      <c r="O2999" s="17"/>
      <c r="P2999" s="17" t="s">
        <v>4</v>
      </c>
      <c r="Q2999" s="17">
        <v>4</v>
      </c>
      <c r="R2999" s="17"/>
      <c r="S2999" s="17"/>
      <c r="T2999" s="17"/>
      <c r="U2999" s="17"/>
      <c r="V2999" s="17"/>
      <c r="W2999" s="17"/>
      <c r="X2999" s="17"/>
      <c r="Y2999" s="17">
        <v>0</v>
      </c>
      <c r="Z2999" s="17">
        <f t="shared" si="72"/>
        <v>0</v>
      </c>
      <c r="AA2999" s="17"/>
      <c r="AB2999" s="17"/>
      <c r="AC2999" s="6">
        <v>0</v>
      </c>
    </row>
    <row r="3000" spans="1:42" x14ac:dyDescent="0.25">
      <c r="A3000" s="18">
        <v>41619</v>
      </c>
      <c r="B3000" s="16">
        <v>2</v>
      </c>
      <c r="C3000" s="15" t="s">
        <v>207</v>
      </c>
      <c r="D3000" s="15" t="s">
        <v>212</v>
      </c>
      <c r="E3000" s="17" t="s">
        <v>2</v>
      </c>
      <c r="F3000" s="15" t="s">
        <v>112</v>
      </c>
      <c r="G3000" s="23" t="s">
        <v>11</v>
      </c>
      <c r="H3000" s="17">
        <v>1</v>
      </c>
      <c r="I3000" s="22">
        <f t="shared" si="70"/>
        <v>0.05</v>
      </c>
      <c r="J3000" s="15">
        <v>43</v>
      </c>
      <c r="K3000" s="17"/>
      <c r="L3000" s="17"/>
      <c r="M3000" s="17"/>
      <c r="N3000" s="17"/>
      <c r="O3000" s="17"/>
      <c r="P3000" s="17" t="s">
        <v>4</v>
      </c>
      <c r="Q3000" s="17">
        <v>5</v>
      </c>
      <c r="R3000" s="17"/>
      <c r="S3000" s="17"/>
      <c r="T3000" s="17"/>
      <c r="U3000" s="17"/>
      <c r="V3000" s="17"/>
      <c r="W3000" s="17"/>
      <c r="X3000" s="17"/>
      <c r="Y3000" s="17">
        <v>0</v>
      </c>
      <c r="Z3000" s="17">
        <f t="shared" si="72"/>
        <v>0</v>
      </c>
      <c r="AA3000" s="17"/>
      <c r="AB3000" s="17"/>
      <c r="AC3000" s="6">
        <v>0</v>
      </c>
    </row>
    <row r="3001" spans="1:42" x14ac:dyDescent="0.25">
      <c r="A3001" s="18">
        <v>41619</v>
      </c>
      <c r="B3001" s="16">
        <v>2</v>
      </c>
      <c r="C3001" s="15" t="s">
        <v>207</v>
      </c>
      <c r="D3001" s="15" t="s">
        <v>212</v>
      </c>
      <c r="E3001" s="17" t="s">
        <v>2</v>
      </c>
      <c r="F3001" s="15" t="s">
        <v>112</v>
      </c>
      <c r="G3001" s="23" t="s">
        <v>10</v>
      </c>
      <c r="H3001" s="17">
        <v>1</v>
      </c>
      <c r="I3001" s="22">
        <f t="shared" si="70"/>
        <v>0.05</v>
      </c>
      <c r="J3001" s="15">
        <v>43</v>
      </c>
      <c r="K3001" s="17"/>
      <c r="L3001" s="17"/>
      <c r="M3001" s="17"/>
      <c r="N3001" s="17"/>
      <c r="O3001" s="17"/>
      <c r="P3001" s="17" t="s">
        <v>4</v>
      </c>
      <c r="Q3001" s="17">
        <v>6</v>
      </c>
      <c r="R3001" s="17"/>
      <c r="S3001" s="17"/>
      <c r="T3001" s="17"/>
      <c r="U3001" s="17"/>
      <c r="V3001" s="17"/>
      <c r="W3001" s="17"/>
      <c r="X3001" s="17"/>
      <c r="Y3001" s="17">
        <v>0</v>
      </c>
      <c r="Z3001" s="17">
        <f t="shared" si="72"/>
        <v>0</v>
      </c>
      <c r="AA3001" s="17"/>
      <c r="AB3001" s="17"/>
      <c r="AC3001" s="6">
        <v>0</v>
      </c>
    </row>
    <row r="3002" spans="1:42" x14ac:dyDescent="0.25">
      <c r="A3002" s="18">
        <v>41619</v>
      </c>
      <c r="B3002" s="16">
        <v>2</v>
      </c>
      <c r="C3002" s="15" t="s">
        <v>207</v>
      </c>
      <c r="D3002" s="15" t="s">
        <v>212</v>
      </c>
      <c r="E3002" s="17" t="s">
        <v>2</v>
      </c>
      <c r="F3002" s="15" t="s">
        <v>112</v>
      </c>
      <c r="G3002" s="23" t="s">
        <v>10</v>
      </c>
      <c r="H3002" s="17">
        <v>1</v>
      </c>
      <c r="I3002" s="22">
        <f t="shared" si="70"/>
        <v>0.05</v>
      </c>
      <c r="J3002" s="15">
        <v>43</v>
      </c>
      <c r="K3002" s="17"/>
      <c r="L3002" s="17"/>
      <c r="M3002" s="17"/>
      <c r="N3002" s="17"/>
      <c r="O3002" s="17"/>
      <c r="P3002" s="17" t="s">
        <v>4</v>
      </c>
      <c r="Q3002" s="17">
        <v>7</v>
      </c>
      <c r="R3002" s="17"/>
      <c r="S3002" s="17"/>
      <c r="T3002" s="17"/>
      <c r="U3002" s="17"/>
      <c r="V3002" s="17"/>
      <c r="W3002" s="17"/>
      <c r="X3002" s="17"/>
      <c r="Y3002" s="17">
        <v>0</v>
      </c>
      <c r="Z3002" s="17">
        <f t="shared" si="72"/>
        <v>0</v>
      </c>
      <c r="AA3002" s="17"/>
      <c r="AB3002" s="17"/>
      <c r="AC3002" s="6">
        <v>1</v>
      </c>
      <c r="AD3002" s="6" t="s">
        <v>258</v>
      </c>
    </row>
    <row r="3003" spans="1:42" x14ac:dyDescent="0.25">
      <c r="A3003" s="18">
        <v>41619</v>
      </c>
      <c r="B3003" s="16">
        <v>2</v>
      </c>
      <c r="C3003" s="15" t="s">
        <v>207</v>
      </c>
      <c r="D3003" s="15" t="s">
        <v>212</v>
      </c>
      <c r="E3003" s="17" t="s">
        <v>2</v>
      </c>
      <c r="F3003" s="15" t="s">
        <v>112</v>
      </c>
      <c r="G3003" s="23" t="s">
        <v>9</v>
      </c>
      <c r="H3003" s="17">
        <v>1</v>
      </c>
      <c r="I3003" s="22">
        <f t="shared" si="70"/>
        <v>0.05</v>
      </c>
      <c r="J3003" s="15">
        <v>43</v>
      </c>
      <c r="K3003" s="17"/>
      <c r="L3003" s="17"/>
      <c r="M3003" s="17"/>
      <c r="N3003" s="17"/>
      <c r="O3003" s="17"/>
      <c r="P3003" s="17" t="s">
        <v>4</v>
      </c>
      <c r="Q3003" s="17">
        <v>8</v>
      </c>
      <c r="R3003" s="17"/>
      <c r="S3003" s="17"/>
      <c r="T3003" s="17"/>
      <c r="U3003" s="17"/>
      <c r="V3003" s="17"/>
      <c r="W3003" s="17"/>
      <c r="X3003" s="17"/>
      <c r="Y3003" s="17">
        <v>1</v>
      </c>
      <c r="Z3003" s="17">
        <f t="shared" ref="Z3003:Z3008" si="73">Y3003*H2982</f>
        <v>1</v>
      </c>
      <c r="AA3003" s="17" t="s">
        <v>99</v>
      </c>
      <c r="AB3003" s="17" t="s">
        <v>221</v>
      </c>
      <c r="AC3003" s="47">
        <v>1</v>
      </c>
      <c r="AD3003" s="6" t="s">
        <v>455</v>
      </c>
    </row>
    <row r="3004" spans="1:42" x14ac:dyDescent="0.25">
      <c r="A3004" s="18">
        <v>41619</v>
      </c>
      <c r="B3004" s="16">
        <v>2</v>
      </c>
      <c r="C3004" s="15" t="s">
        <v>207</v>
      </c>
      <c r="D3004" s="15" t="s">
        <v>212</v>
      </c>
      <c r="E3004" s="17" t="s">
        <v>2</v>
      </c>
      <c r="F3004" s="15" t="s">
        <v>112</v>
      </c>
      <c r="G3004" s="23" t="s">
        <v>56</v>
      </c>
      <c r="H3004" s="17">
        <v>2</v>
      </c>
      <c r="I3004" s="22">
        <f t="shared" si="70"/>
        <v>0.1</v>
      </c>
      <c r="J3004" s="15">
        <v>43</v>
      </c>
      <c r="K3004" s="17"/>
      <c r="L3004" s="17"/>
      <c r="M3004" s="17"/>
      <c r="N3004" s="17"/>
      <c r="O3004" s="17"/>
      <c r="P3004" s="17"/>
      <c r="Q3004" s="17"/>
      <c r="R3004" s="17"/>
      <c r="S3004" s="17"/>
      <c r="T3004" s="17"/>
      <c r="U3004" s="17"/>
      <c r="V3004" s="17"/>
      <c r="W3004" s="17"/>
      <c r="X3004" s="17"/>
      <c r="Y3004" s="17"/>
      <c r="Z3004" s="17">
        <f t="shared" si="73"/>
        <v>0</v>
      </c>
      <c r="AA3004" s="17"/>
      <c r="AB3004" s="17"/>
    </row>
    <row r="3005" spans="1:42" x14ac:dyDescent="0.25">
      <c r="A3005" s="18">
        <v>41619</v>
      </c>
      <c r="B3005" s="16">
        <v>2</v>
      </c>
      <c r="C3005" s="15" t="s">
        <v>207</v>
      </c>
      <c r="D3005" s="15" t="s">
        <v>212</v>
      </c>
      <c r="E3005" s="17" t="s">
        <v>2</v>
      </c>
      <c r="F3005" s="15" t="s">
        <v>112</v>
      </c>
      <c r="G3005" s="23" t="s">
        <v>57</v>
      </c>
      <c r="H3005" s="17">
        <v>2</v>
      </c>
      <c r="I3005" s="22">
        <f t="shared" si="70"/>
        <v>0.1</v>
      </c>
      <c r="J3005" s="15">
        <v>43</v>
      </c>
      <c r="K3005" s="17"/>
      <c r="L3005" s="17"/>
      <c r="M3005" s="17"/>
      <c r="N3005" s="17"/>
      <c r="O3005" s="17"/>
      <c r="P3005" s="17"/>
      <c r="Q3005" s="17"/>
      <c r="R3005" s="17"/>
      <c r="S3005" s="17"/>
      <c r="T3005" s="17"/>
      <c r="U3005" s="17"/>
      <c r="V3005" s="17"/>
      <c r="W3005" s="17"/>
      <c r="X3005" s="17"/>
      <c r="Y3005" s="17"/>
      <c r="Z3005" s="17">
        <f t="shared" si="73"/>
        <v>0</v>
      </c>
      <c r="AA3005" s="17"/>
      <c r="AB3005" s="17"/>
    </row>
    <row r="3006" spans="1:42" x14ac:dyDescent="0.25">
      <c r="A3006" s="18">
        <v>41619</v>
      </c>
      <c r="B3006" s="16">
        <v>2</v>
      </c>
      <c r="C3006" s="15" t="s">
        <v>207</v>
      </c>
      <c r="D3006" s="15" t="s">
        <v>212</v>
      </c>
      <c r="E3006" s="17" t="s">
        <v>2</v>
      </c>
      <c r="F3006" s="15" t="s">
        <v>112</v>
      </c>
      <c r="G3006" s="23" t="s">
        <v>11</v>
      </c>
      <c r="H3006" s="17">
        <v>1</v>
      </c>
      <c r="I3006" s="22">
        <f t="shared" si="70"/>
        <v>0.05</v>
      </c>
      <c r="J3006" s="15">
        <v>43</v>
      </c>
      <c r="K3006" s="17"/>
      <c r="L3006" s="17"/>
      <c r="M3006" s="17"/>
      <c r="N3006" s="17"/>
      <c r="O3006" s="17"/>
      <c r="P3006" s="17"/>
      <c r="Q3006" s="17"/>
      <c r="R3006" s="17"/>
      <c r="S3006" s="17"/>
      <c r="T3006" s="17"/>
      <c r="U3006" s="17"/>
      <c r="V3006" s="17"/>
      <c r="W3006" s="17"/>
      <c r="X3006" s="17"/>
      <c r="Y3006" s="17"/>
      <c r="Z3006" s="17">
        <f t="shared" si="73"/>
        <v>0</v>
      </c>
      <c r="AA3006" s="17"/>
      <c r="AB3006" s="17"/>
    </row>
    <row r="3007" spans="1:42" x14ac:dyDescent="0.25">
      <c r="A3007" s="18">
        <v>41619</v>
      </c>
      <c r="B3007" s="16">
        <v>2</v>
      </c>
      <c r="C3007" s="15" t="s">
        <v>207</v>
      </c>
      <c r="D3007" s="15" t="s">
        <v>212</v>
      </c>
      <c r="E3007" s="17" t="s">
        <v>2</v>
      </c>
      <c r="F3007" s="15" t="s">
        <v>112</v>
      </c>
      <c r="G3007" s="23" t="s">
        <v>16</v>
      </c>
      <c r="H3007" s="17">
        <v>2</v>
      </c>
      <c r="I3007" s="22">
        <f t="shared" si="70"/>
        <v>0.1</v>
      </c>
      <c r="J3007" s="15">
        <v>43</v>
      </c>
      <c r="K3007" s="17"/>
      <c r="L3007" s="17"/>
      <c r="M3007" s="17"/>
      <c r="N3007" s="17"/>
      <c r="O3007" s="17"/>
      <c r="P3007" s="17"/>
      <c r="Q3007" s="17"/>
      <c r="R3007" s="17"/>
      <c r="S3007" s="17"/>
      <c r="T3007" s="17"/>
      <c r="U3007" s="17"/>
      <c r="V3007" s="17"/>
      <c r="W3007" s="17"/>
      <c r="X3007" s="17"/>
      <c r="Y3007" s="17"/>
      <c r="Z3007" s="17">
        <f t="shared" si="73"/>
        <v>0</v>
      </c>
      <c r="AA3007" s="17"/>
      <c r="AB3007" s="17"/>
    </row>
    <row r="3008" spans="1:42" x14ac:dyDescent="0.25">
      <c r="A3008" s="18">
        <v>41619</v>
      </c>
      <c r="B3008" s="16">
        <v>2</v>
      </c>
      <c r="C3008" s="15" t="s">
        <v>207</v>
      </c>
      <c r="D3008" s="15" t="s">
        <v>212</v>
      </c>
      <c r="E3008" s="17" t="s">
        <v>2</v>
      </c>
      <c r="F3008" s="15" t="s">
        <v>112</v>
      </c>
      <c r="G3008" s="23" t="s">
        <v>10</v>
      </c>
      <c r="H3008" s="17">
        <v>4</v>
      </c>
      <c r="I3008" s="22">
        <f t="shared" si="70"/>
        <v>0.2</v>
      </c>
      <c r="J3008" s="15">
        <v>43</v>
      </c>
      <c r="K3008" s="17"/>
      <c r="L3008" s="17"/>
      <c r="M3008" s="17"/>
      <c r="N3008" s="17"/>
      <c r="O3008" s="17"/>
      <c r="P3008" s="17"/>
      <c r="Q3008" s="17"/>
      <c r="R3008" s="17"/>
      <c r="S3008" s="17"/>
      <c r="T3008" s="17"/>
      <c r="U3008" s="17"/>
      <c r="V3008" s="17"/>
      <c r="W3008" s="17"/>
      <c r="X3008" s="17"/>
      <c r="Y3008" s="17"/>
      <c r="Z3008" s="17">
        <f t="shared" si="73"/>
        <v>0</v>
      </c>
      <c r="AA3008" s="17"/>
      <c r="AB3008" s="17"/>
    </row>
    <row r="3009" spans="1:42" x14ac:dyDescent="0.25">
      <c r="A3009" s="24">
        <v>41619</v>
      </c>
      <c r="B3009" s="132">
        <v>2</v>
      </c>
      <c r="C3009" s="22" t="s">
        <v>135</v>
      </c>
      <c r="D3009" s="132" t="s">
        <v>136</v>
      </c>
      <c r="E3009" s="132" t="s">
        <v>39</v>
      </c>
      <c r="F3009" s="132" t="s">
        <v>112</v>
      </c>
      <c r="G3009" s="139" t="s">
        <v>9</v>
      </c>
      <c r="H3009" s="132">
        <v>1</v>
      </c>
      <c r="I3009" s="22">
        <f t="shared" si="70"/>
        <v>0.05</v>
      </c>
      <c r="J3009" s="22">
        <v>40</v>
      </c>
      <c r="K3009" s="22"/>
      <c r="L3009" s="22"/>
      <c r="M3009" s="22"/>
      <c r="N3009" s="22"/>
      <c r="O3009" s="22"/>
      <c r="P3009" s="22" t="s">
        <v>4</v>
      </c>
      <c r="Q3009" s="132">
        <v>1</v>
      </c>
      <c r="R3009" s="22"/>
      <c r="S3009" s="22"/>
      <c r="T3009" s="22"/>
      <c r="U3009" s="22"/>
      <c r="V3009" s="22"/>
      <c r="W3009" s="22"/>
      <c r="X3009" s="22"/>
      <c r="Y3009" s="22">
        <v>0</v>
      </c>
      <c r="Z3009" s="22">
        <f t="shared" ref="Z3009:Z3045" si="74">H3009*Y3009</f>
        <v>0</v>
      </c>
      <c r="AA3009" s="22"/>
      <c r="AB3009" s="22"/>
      <c r="AC3009" s="47">
        <v>1</v>
      </c>
      <c r="AD3009" s="47" t="s">
        <v>266</v>
      </c>
      <c r="AE3009" s="47"/>
      <c r="AF3009" s="47"/>
      <c r="AG3009" s="47"/>
      <c r="AH3009" s="47"/>
      <c r="AI3009" s="47"/>
      <c r="AJ3009" s="47"/>
      <c r="AK3009" s="47"/>
      <c r="AL3009" s="47"/>
      <c r="AM3009" s="47"/>
      <c r="AN3009" s="47"/>
      <c r="AO3009" s="47"/>
      <c r="AP3009" s="47"/>
    </row>
    <row r="3010" spans="1:42" x14ac:dyDescent="0.25">
      <c r="A3010" s="24">
        <v>41619</v>
      </c>
      <c r="B3010" s="22">
        <v>2</v>
      </c>
      <c r="C3010" s="22" t="s">
        <v>135</v>
      </c>
      <c r="D3010" s="22" t="s">
        <v>136</v>
      </c>
      <c r="E3010" s="22" t="s">
        <v>39</v>
      </c>
      <c r="F3010" s="22" t="s">
        <v>112</v>
      </c>
      <c r="G3010" s="25" t="s">
        <v>3</v>
      </c>
      <c r="H3010" s="22">
        <v>1</v>
      </c>
      <c r="I3010" s="22">
        <f t="shared" ref="I3010:I3073" si="75">H3010/20</f>
        <v>0.05</v>
      </c>
      <c r="J3010" s="22">
        <v>40</v>
      </c>
      <c r="K3010" s="22"/>
      <c r="L3010" s="22"/>
      <c r="M3010" s="22"/>
      <c r="N3010" s="22"/>
      <c r="O3010" s="22"/>
      <c r="P3010" s="22" t="s">
        <v>4</v>
      </c>
      <c r="Q3010" s="22">
        <v>2</v>
      </c>
      <c r="R3010" s="22"/>
      <c r="S3010" s="22"/>
      <c r="T3010" s="22"/>
      <c r="U3010" s="22"/>
      <c r="V3010" s="22"/>
      <c r="W3010" s="22"/>
      <c r="X3010" s="22"/>
      <c r="Y3010" s="22">
        <v>0</v>
      </c>
      <c r="Z3010" s="22">
        <f t="shared" si="74"/>
        <v>0</v>
      </c>
      <c r="AA3010" s="22"/>
      <c r="AB3010" s="22"/>
      <c r="AC3010" s="47">
        <v>0</v>
      </c>
    </row>
    <row r="3011" spans="1:42" x14ac:dyDescent="0.25">
      <c r="A3011" s="24">
        <v>41619</v>
      </c>
      <c r="B3011" s="22">
        <v>2</v>
      </c>
      <c r="C3011" s="22" t="s">
        <v>135</v>
      </c>
      <c r="D3011" s="22" t="s">
        <v>136</v>
      </c>
      <c r="E3011" s="22" t="s">
        <v>39</v>
      </c>
      <c r="F3011" s="22" t="s">
        <v>112</v>
      </c>
      <c r="G3011" s="25" t="s">
        <v>3</v>
      </c>
      <c r="H3011" s="22">
        <v>1</v>
      </c>
      <c r="I3011" s="22">
        <f t="shared" si="75"/>
        <v>0.05</v>
      </c>
      <c r="J3011" s="22">
        <v>40</v>
      </c>
      <c r="K3011" s="22"/>
      <c r="L3011" s="22"/>
      <c r="M3011" s="22"/>
      <c r="N3011" s="22"/>
      <c r="O3011" s="22"/>
      <c r="P3011" s="22" t="s">
        <v>4</v>
      </c>
      <c r="Q3011" s="22">
        <v>3</v>
      </c>
      <c r="R3011" s="22"/>
      <c r="S3011" s="22"/>
      <c r="T3011" s="22"/>
      <c r="U3011" s="22"/>
      <c r="V3011" s="22"/>
      <c r="W3011" s="22"/>
      <c r="X3011" s="22"/>
      <c r="Y3011" s="22">
        <v>0</v>
      </c>
      <c r="Z3011" s="22">
        <f t="shared" si="74"/>
        <v>0</v>
      </c>
      <c r="AA3011" s="22"/>
      <c r="AB3011" s="22"/>
      <c r="AC3011" s="6">
        <v>0</v>
      </c>
    </row>
    <row r="3012" spans="1:42" x14ac:dyDescent="0.25">
      <c r="A3012" s="24">
        <v>41619</v>
      </c>
      <c r="B3012" s="22">
        <v>2</v>
      </c>
      <c r="C3012" s="22" t="s">
        <v>135</v>
      </c>
      <c r="D3012" s="22" t="s">
        <v>136</v>
      </c>
      <c r="E3012" s="22" t="s">
        <v>39</v>
      </c>
      <c r="F3012" s="22" t="s">
        <v>112</v>
      </c>
      <c r="G3012" s="25" t="s">
        <v>10</v>
      </c>
      <c r="H3012" s="22">
        <v>1</v>
      </c>
      <c r="I3012" s="22">
        <f t="shared" si="75"/>
        <v>0.05</v>
      </c>
      <c r="J3012" s="22">
        <v>40</v>
      </c>
      <c r="K3012" s="22"/>
      <c r="L3012" s="22"/>
      <c r="M3012" s="22"/>
      <c r="N3012" s="22"/>
      <c r="O3012" s="22"/>
      <c r="P3012" s="22" t="s">
        <v>4</v>
      </c>
      <c r="Q3012" s="22">
        <v>4</v>
      </c>
      <c r="R3012" s="22"/>
      <c r="S3012" s="22"/>
      <c r="T3012" s="22"/>
      <c r="U3012" s="22"/>
      <c r="V3012" s="22"/>
      <c r="W3012" s="22"/>
      <c r="X3012" s="22"/>
      <c r="Y3012" s="22">
        <v>0</v>
      </c>
      <c r="Z3012" s="22">
        <f t="shared" si="74"/>
        <v>0</v>
      </c>
      <c r="AA3012" s="22"/>
      <c r="AB3012" s="22"/>
      <c r="AC3012" s="6">
        <v>1</v>
      </c>
      <c r="AD3012" s="6" t="s">
        <v>266</v>
      </c>
    </row>
    <row r="3013" spans="1:42" x14ac:dyDescent="0.25">
      <c r="A3013" s="24">
        <v>41619</v>
      </c>
      <c r="B3013" s="22">
        <v>2</v>
      </c>
      <c r="C3013" s="22" t="s">
        <v>135</v>
      </c>
      <c r="D3013" s="22" t="s">
        <v>136</v>
      </c>
      <c r="E3013" s="22" t="s">
        <v>39</v>
      </c>
      <c r="F3013" s="22" t="s">
        <v>112</v>
      </c>
      <c r="G3013" s="25" t="s">
        <v>10</v>
      </c>
      <c r="H3013" s="22">
        <v>1</v>
      </c>
      <c r="I3013" s="22">
        <f t="shared" si="75"/>
        <v>0.05</v>
      </c>
      <c r="J3013" s="22">
        <v>40</v>
      </c>
      <c r="K3013" s="22"/>
      <c r="L3013" s="22"/>
      <c r="M3013" s="22"/>
      <c r="N3013" s="22"/>
      <c r="O3013" s="22"/>
      <c r="P3013" s="22" t="s">
        <v>4</v>
      </c>
      <c r="Q3013" s="22">
        <v>5</v>
      </c>
      <c r="R3013" s="22"/>
      <c r="S3013" s="22"/>
      <c r="T3013" s="22"/>
      <c r="U3013" s="22"/>
      <c r="V3013" s="22"/>
      <c r="W3013" s="22"/>
      <c r="X3013" s="22"/>
      <c r="Y3013" s="22">
        <v>0</v>
      </c>
      <c r="Z3013" s="22">
        <f t="shared" si="74"/>
        <v>0</v>
      </c>
      <c r="AA3013" s="22"/>
      <c r="AB3013" s="22"/>
      <c r="AC3013" s="6">
        <v>1</v>
      </c>
      <c r="AD3013" s="6" t="s">
        <v>106</v>
      </c>
    </row>
    <row r="3014" spans="1:42" x14ac:dyDescent="0.25">
      <c r="A3014" s="24">
        <v>41619</v>
      </c>
      <c r="B3014" s="132">
        <v>2</v>
      </c>
      <c r="C3014" s="22" t="s">
        <v>135</v>
      </c>
      <c r="D3014" s="132" t="s">
        <v>136</v>
      </c>
      <c r="E3014" s="132" t="s">
        <v>39</v>
      </c>
      <c r="F3014" s="132" t="s">
        <v>112</v>
      </c>
      <c r="G3014" s="139" t="s">
        <v>10</v>
      </c>
      <c r="H3014" s="132">
        <v>1</v>
      </c>
      <c r="I3014" s="22">
        <f t="shared" si="75"/>
        <v>0.05</v>
      </c>
      <c r="J3014" s="22">
        <v>40</v>
      </c>
      <c r="K3014" s="22"/>
      <c r="L3014" s="22"/>
      <c r="M3014" s="22"/>
      <c r="N3014" s="22"/>
      <c r="O3014" s="22"/>
      <c r="P3014" s="22" t="s">
        <v>4</v>
      </c>
      <c r="Q3014" s="132">
        <v>6</v>
      </c>
      <c r="R3014" s="22"/>
      <c r="S3014" s="22"/>
      <c r="T3014" s="22"/>
      <c r="U3014" s="22"/>
      <c r="V3014" s="22"/>
      <c r="W3014" s="22"/>
      <c r="X3014" s="22"/>
      <c r="Y3014" s="22">
        <v>0</v>
      </c>
      <c r="Z3014" s="22">
        <f t="shared" si="74"/>
        <v>0</v>
      </c>
      <c r="AA3014" s="22"/>
      <c r="AB3014" s="22"/>
      <c r="AC3014" s="47">
        <v>1</v>
      </c>
      <c r="AD3014" s="47" t="s">
        <v>106</v>
      </c>
      <c r="AE3014" s="47"/>
      <c r="AF3014" s="47"/>
      <c r="AG3014" s="47"/>
      <c r="AH3014" s="47"/>
      <c r="AI3014" s="47"/>
      <c r="AJ3014" s="47"/>
      <c r="AK3014" s="47"/>
      <c r="AL3014" s="47"/>
      <c r="AM3014" s="47"/>
      <c r="AN3014" s="47"/>
      <c r="AO3014" s="47"/>
      <c r="AP3014" s="47"/>
    </row>
    <row r="3015" spans="1:42" x14ac:dyDescent="0.25">
      <c r="A3015" s="24">
        <v>41619</v>
      </c>
      <c r="B3015" s="22">
        <v>2</v>
      </c>
      <c r="C3015" s="22" t="s">
        <v>135</v>
      </c>
      <c r="D3015" s="22" t="s">
        <v>136</v>
      </c>
      <c r="E3015" s="22" t="s">
        <v>39</v>
      </c>
      <c r="F3015" s="22" t="s">
        <v>112</v>
      </c>
      <c r="G3015" s="25" t="s">
        <v>3</v>
      </c>
      <c r="H3015" s="22">
        <v>4</v>
      </c>
      <c r="I3015" s="22">
        <f t="shared" si="75"/>
        <v>0.2</v>
      </c>
      <c r="J3015" s="22">
        <v>40</v>
      </c>
      <c r="K3015" s="22"/>
      <c r="L3015" s="22"/>
      <c r="M3015" s="22"/>
      <c r="N3015" s="22"/>
      <c r="O3015" s="22"/>
      <c r="P3015" s="22" t="s">
        <v>55</v>
      </c>
      <c r="Q3015" s="22"/>
      <c r="R3015" s="22"/>
      <c r="S3015" s="22"/>
      <c r="T3015" s="22"/>
      <c r="U3015" s="22"/>
      <c r="V3015" s="22"/>
      <c r="W3015" s="22"/>
      <c r="X3015" s="22"/>
      <c r="Y3015" s="22"/>
      <c r="Z3015" s="22">
        <f t="shared" si="74"/>
        <v>0</v>
      </c>
      <c r="AA3015" s="22"/>
      <c r="AB3015" s="22"/>
    </row>
    <row r="3016" spans="1:42" x14ac:dyDescent="0.25">
      <c r="A3016" s="24">
        <v>41619</v>
      </c>
      <c r="B3016" s="22">
        <v>2</v>
      </c>
      <c r="C3016" s="22" t="s">
        <v>135</v>
      </c>
      <c r="D3016" s="22" t="s">
        <v>136</v>
      </c>
      <c r="E3016" s="22" t="s">
        <v>39</v>
      </c>
      <c r="F3016" s="22" t="s">
        <v>112</v>
      </c>
      <c r="G3016" s="25" t="s">
        <v>303</v>
      </c>
      <c r="H3016" s="22">
        <v>5</v>
      </c>
      <c r="I3016" s="22">
        <f t="shared" si="75"/>
        <v>0.25</v>
      </c>
      <c r="J3016" s="22">
        <v>40</v>
      </c>
      <c r="K3016" s="22"/>
      <c r="L3016" s="22"/>
      <c r="M3016" s="22"/>
      <c r="N3016" s="22"/>
      <c r="O3016" s="22"/>
      <c r="P3016" s="22" t="s">
        <v>55</v>
      </c>
      <c r="Q3016" s="22"/>
      <c r="R3016" s="22"/>
      <c r="S3016" s="22"/>
      <c r="T3016" s="22"/>
      <c r="U3016" s="22"/>
      <c r="V3016" s="22"/>
      <c r="W3016" s="22"/>
      <c r="X3016" s="22"/>
      <c r="Y3016" s="22"/>
      <c r="Z3016" s="22">
        <f t="shared" si="74"/>
        <v>0</v>
      </c>
      <c r="AA3016" s="22"/>
      <c r="AB3016" s="22"/>
    </row>
    <row r="3017" spans="1:42" x14ac:dyDescent="0.25">
      <c r="A3017" s="24">
        <v>41619</v>
      </c>
      <c r="B3017" s="22">
        <v>2</v>
      </c>
      <c r="C3017" s="22" t="s">
        <v>135</v>
      </c>
      <c r="D3017" s="22" t="s">
        <v>136</v>
      </c>
      <c r="E3017" s="22" t="s">
        <v>39</v>
      </c>
      <c r="F3017" s="22" t="s">
        <v>112</v>
      </c>
      <c r="G3017" s="25" t="s">
        <v>57</v>
      </c>
      <c r="H3017" s="22">
        <v>2</v>
      </c>
      <c r="I3017" s="22">
        <f t="shared" si="75"/>
        <v>0.1</v>
      </c>
      <c r="J3017" s="22">
        <v>40</v>
      </c>
      <c r="K3017" s="22"/>
      <c r="L3017" s="22"/>
      <c r="M3017" s="22"/>
      <c r="N3017" s="22"/>
      <c r="O3017" s="22"/>
      <c r="P3017" s="22" t="s">
        <v>55</v>
      </c>
      <c r="Q3017" s="22"/>
      <c r="R3017" s="22"/>
      <c r="S3017" s="22"/>
      <c r="T3017" s="22"/>
      <c r="U3017" s="22"/>
      <c r="V3017" s="22"/>
      <c r="W3017" s="22"/>
      <c r="X3017" s="22"/>
      <c r="Y3017" s="22"/>
      <c r="Z3017" s="22">
        <f t="shared" si="74"/>
        <v>0</v>
      </c>
      <c r="AA3017" s="22"/>
      <c r="AB3017" s="22"/>
    </row>
    <row r="3018" spans="1:42" x14ac:dyDescent="0.25">
      <c r="A3018" s="24">
        <v>41619</v>
      </c>
      <c r="B3018" s="22">
        <v>2</v>
      </c>
      <c r="C3018" s="22" t="s">
        <v>135</v>
      </c>
      <c r="D3018" s="22" t="s">
        <v>136</v>
      </c>
      <c r="E3018" s="22" t="s">
        <v>39</v>
      </c>
      <c r="F3018" s="22" t="s">
        <v>112</v>
      </c>
      <c r="G3018" s="25" t="s">
        <v>11</v>
      </c>
      <c r="H3018" s="22">
        <v>2</v>
      </c>
      <c r="I3018" s="22">
        <f t="shared" si="75"/>
        <v>0.1</v>
      </c>
      <c r="J3018" s="22">
        <v>40</v>
      </c>
      <c r="K3018" s="22"/>
      <c r="L3018" s="22"/>
      <c r="M3018" s="22"/>
      <c r="N3018" s="22"/>
      <c r="O3018" s="22"/>
      <c r="P3018" s="22" t="s">
        <v>55</v>
      </c>
      <c r="Q3018" s="22"/>
      <c r="R3018" s="22"/>
      <c r="S3018" s="22"/>
      <c r="T3018" s="22"/>
      <c r="U3018" s="22"/>
      <c r="V3018" s="22"/>
      <c r="W3018" s="22"/>
      <c r="X3018" s="22"/>
      <c r="Y3018" s="22"/>
      <c r="Z3018" s="22">
        <f t="shared" si="74"/>
        <v>0</v>
      </c>
      <c r="AA3018" s="22"/>
      <c r="AB3018" s="22"/>
    </row>
    <row r="3019" spans="1:42" x14ac:dyDescent="0.25">
      <c r="A3019" s="24">
        <v>41619</v>
      </c>
      <c r="B3019" s="22">
        <v>2</v>
      </c>
      <c r="C3019" s="22" t="s">
        <v>135</v>
      </c>
      <c r="D3019" s="22" t="s">
        <v>136</v>
      </c>
      <c r="E3019" s="22" t="s">
        <v>39</v>
      </c>
      <c r="F3019" s="22" t="s">
        <v>112</v>
      </c>
      <c r="G3019" s="25" t="s">
        <v>10</v>
      </c>
      <c r="H3019" s="22">
        <v>2</v>
      </c>
      <c r="I3019" s="22">
        <f t="shared" si="75"/>
        <v>0.1</v>
      </c>
      <c r="J3019" s="22">
        <v>40</v>
      </c>
      <c r="K3019" s="22"/>
      <c r="L3019" s="22"/>
      <c r="M3019" s="22"/>
      <c r="N3019" s="22"/>
      <c r="O3019" s="22"/>
      <c r="P3019" s="22" t="s">
        <v>55</v>
      </c>
      <c r="Q3019" s="22"/>
      <c r="R3019" s="22"/>
      <c r="S3019" s="22"/>
      <c r="T3019" s="22"/>
      <c r="U3019" s="22"/>
      <c r="V3019" s="22"/>
      <c r="W3019" s="22"/>
      <c r="X3019" s="22"/>
      <c r="Y3019" s="22"/>
      <c r="Z3019" s="22">
        <f t="shared" si="74"/>
        <v>0</v>
      </c>
      <c r="AA3019" s="22"/>
      <c r="AB3019" s="22"/>
    </row>
    <row r="3020" spans="1:42" x14ac:dyDescent="0.25">
      <c r="A3020" s="24">
        <v>41619</v>
      </c>
      <c r="B3020" s="132">
        <v>2</v>
      </c>
      <c r="C3020" s="22" t="s">
        <v>135</v>
      </c>
      <c r="D3020" s="132" t="s">
        <v>137</v>
      </c>
      <c r="E3020" s="132" t="s">
        <v>39</v>
      </c>
      <c r="F3020" s="132" t="s">
        <v>112</v>
      </c>
      <c r="G3020" s="139" t="s">
        <v>17</v>
      </c>
      <c r="H3020" s="132">
        <v>1</v>
      </c>
      <c r="I3020" s="22">
        <f t="shared" si="75"/>
        <v>0.05</v>
      </c>
      <c r="J3020" s="22">
        <v>40</v>
      </c>
      <c r="K3020" s="22"/>
      <c r="L3020" s="22"/>
      <c r="M3020" s="22"/>
      <c r="N3020" s="22"/>
      <c r="O3020" s="22"/>
      <c r="P3020" s="22" t="s">
        <v>4</v>
      </c>
      <c r="Q3020" s="132">
        <v>1</v>
      </c>
      <c r="R3020" s="22"/>
      <c r="S3020" s="22"/>
      <c r="T3020" s="22"/>
      <c r="U3020" s="22"/>
      <c r="V3020" s="22"/>
      <c r="W3020" s="22"/>
      <c r="X3020" s="22"/>
      <c r="Y3020" s="22">
        <v>0</v>
      </c>
      <c r="Z3020" s="22">
        <f t="shared" si="74"/>
        <v>0</v>
      </c>
      <c r="AA3020" s="22"/>
      <c r="AB3020" s="22"/>
      <c r="AC3020" s="47">
        <v>0</v>
      </c>
      <c r="AD3020" s="47"/>
      <c r="AE3020" s="47"/>
      <c r="AF3020" s="47"/>
      <c r="AG3020" s="47"/>
      <c r="AH3020" s="47"/>
      <c r="AI3020" s="47"/>
      <c r="AJ3020" s="47"/>
      <c r="AK3020" s="47"/>
      <c r="AL3020" s="47"/>
      <c r="AM3020" s="47"/>
      <c r="AN3020" s="47"/>
      <c r="AO3020" s="47"/>
      <c r="AP3020" s="47"/>
    </row>
    <row r="3021" spans="1:42" x14ac:dyDescent="0.25">
      <c r="A3021" s="24">
        <v>41619</v>
      </c>
      <c r="B3021" s="22">
        <v>2</v>
      </c>
      <c r="C3021" s="22" t="s">
        <v>135</v>
      </c>
      <c r="D3021" s="22" t="s">
        <v>137</v>
      </c>
      <c r="E3021" s="22" t="s">
        <v>39</v>
      </c>
      <c r="F3021" s="22" t="s">
        <v>112</v>
      </c>
      <c r="G3021" s="25" t="s">
        <v>3</v>
      </c>
      <c r="H3021" s="22">
        <v>1</v>
      </c>
      <c r="I3021" s="22">
        <f t="shared" si="75"/>
        <v>0.05</v>
      </c>
      <c r="J3021" s="22">
        <v>40</v>
      </c>
      <c r="K3021" s="22"/>
      <c r="L3021" s="22"/>
      <c r="M3021" s="22"/>
      <c r="N3021" s="22"/>
      <c r="O3021" s="22"/>
      <c r="P3021" s="22" t="s">
        <v>4</v>
      </c>
      <c r="Q3021" s="22">
        <v>2</v>
      </c>
      <c r="R3021" s="22"/>
      <c r="S3021" s="22"/>
      <c r="T3021" s="22"/>
      <c r="U3021" s="22"/>
      <c r="V3021" s="22"/>
      <c r="W3021" s="22"/>
      <c r="X3021" s="22"/>
      <c r="Y3021" s="22">
        <v>0</v>
      </c>
      <c r="Z3021" s="22">
        <f t="shared" si="74"/>
        <v>0</v>
      </c>
      <c r="AA3021" s="22"/>
      <c r="AB3021" s="22"/>
      <c r="AC3021" s="47">
        <v>0</v>
      </c>
      <c r="AE3021" s="6" t="s">
        <v>255</v>
      </c>
    </row>
    <row r="3022" spans="1:42" x14ac:dyDescent="0.25">
      <c r="A3022" s="24">
        <v>41619</v>
      </c>
      <c r="B3022" s="22">
        <v>2</v>
      </c>
      <c r="C3022" s="22" t="s">
        <v>135</v>
      </c>
      <c r="D3022" s="22" t="s">
        <v>137</v>
      </c>
      <c r="E3022" s="22" t="s">
        <v>39</v>
      </c>
      <c r="F3022" s="22" t="s">
        <v>112</v>
      </c>
      <c r="G3022" s="25" t="s">
        <v>7</v>
      </c>
      <c r="H3022" s="22">
        <v>1</v>
      </c>
      <c r="I3022" s="22">
        <f t="shared" si="75"/>
        <v>0.05</v>
      </c>
      <c r="J3022" s="22">
        <v>40</v>
      </c>
      <c r="K3022" s="22"/>
      <c r="L3022" s="22"/>
      <c r="M3022" s="22"/>
      <c r="N3022" s="22"/>
      <c r="O3022" s="22"/>
      <c r="P3022" s="22" t="s">
        <v>4</v>
      </c>
      <c r="Q3022" s="22">
        <v>3</v>
      </c>
      <c r="R3022" s="22"/>
      <c r="S3022" s="22"/>
      <c r="T3022" s="22"/>
      <c r="U3022" s="22"/>
      <c r="V3022" s="22"/>
      <c r="W3022" s="22"/>
      <c r="X3022" s="22"/>
      <c r="Y3022" s="22">
        <v>0</v>
      </c>
      <c r="Z3022" s="22">
        <f t="shared" si="74"/>
        <v>0</v>
      </c>
      <c r="AA3022" s="22"/>
      <c r="AB3022" s="22"/>
      <c r="AC3022" s="6">
        <v>0</v>
      </c>
    </row>
    <row r="3023" spans="1:42" x14ac:dyDescent="0.25">
      <c r="A3023" s="24">
        <v>41619</v>
      </c>
      <c r="B3023" s="22">
        <v>2</v>
      </c>
      <c r="C3023" s="22" t="s">
        <v>135</v>
      </c>
      <c r="D3023" s="22" t="s">
        <v>137</v>
      </c>
      <c r="E3023" s="22" t="s">
        <v>39</v>
      </c>
      <c r="F3023" s="22" t="s">
        <v>112</v>
      </c>
      <c r="G3023" s="25" t="s">
        <v>11</v>
      </c>
      <c r="H3023" s="22">
        <v>1</v>
      </c>
      <c r="I3023" s="22">
        <f t="shared" si="75"/>
        <v>0.05</v>
      </c>
      <c r="J3023" s="22">
        <v>40</v>
      </c>
      <c r="K3023" s="22"/>
      <c r="L3023" s="22"/>
      <c r="M3023" s="22"/>
      <c r="N3023" s="22"/>
      <c r="O3023" s="22"/>
      <c r="P3023" s="22" t="s">
        <v>4</v>
      </c>
      <c r="Q3023" s="22">
        <v>4</v>
      </c>
      <c r="R3023" s="22"/>
      <c r="S3023" s="22"/>
      <c r="T3023" s="22"/>
      <c r="U3023" s="22"/>
      <c r="V3023" s="22"/>
      <c r="W3023" s="22"/>
      <c r="X3023" s="22"/>
      <c r="Y3023" s="22">
        <v>0</v>
      </c>
      <c r="Z3023" s="22">
        <f t="shared" si="74"/>
        <v>0</v>
      </c>
      <c r="AA3023" s="22"/>
      <c r="AB3023" s="22"/>
      <c r="AC3023" s="6">
        <v>1</v>
      </c>
      <c r="AD3023" s="6" t="s">
        <v>127</v>
      </c>
    </row>
    <row r="3024" spans="1:42" x14ac:dyDescent="0.25">
      <c r="A3024" s="24">
        <v>41619</v>
      </c>
      <c r="B3024" s="22">
        <v>2</v>
      </c>
      <c r="C3024" s="22" t="s">
        <v>135</v>
      </c>
      <c r="D3024" s="22" t="s">
        <v>137</v>
      </c>
      <c r="E3024" s="22" t="s">
        <v>39</v>
      </c>
      <c r="F3024" s="22" t="s">
        <v>112</v>
      </c>
      <c r="G3024" s="25" t="s">
        <v>7</v>
      </c>
      <c r="H3024" s="22">
        <v>1</v>
      </c>
      <c r="I3024" s="22">
        <f t="shared" si="75"/>
        <v>0.05</v>
      </c>
      <c r="J3024" s="22">
        <v>40</v>
      </c>
      <c r="K3024" s="22"/>
      <c r="L3024" s="22"/>
      <c r="M3024" s="22"/>
      <c r="N3024" s="22"/>
      <c r="O3024" s="22"/>
      <c r="P3024" s="22" t="s">
        <v>4</v>
      </c>
      <c r="Q3024" s="22">
        <v>5</v>
      </c>
      <c r="R3024" s="22"/>
      <c r="S3024" s="22"/>
      <c r="T3024" s="22"/>
      <c r="U3024" s="22"/>
      <c r="V3024" s="22"/>
      <c r="W3024" s="22"/>
      <c r="X3024" s="22"/>
      <c r="Y3024" s="22">
        <v>0</v>
      </c>
      <c r="Z3024" s="22">
        <f t="shared" si="74"/>
        <v>0</v>
      </c>
      <c r="AA3024" s="22"/>
      <c r="AB3024" s="22"/>
      <c r="AC3024" s="6">
        <v>0</v>
      </c>
    </row>
    <row r="3025" spans="1:42" x14ac:dyDescent="0.25">
      <c r="A3025" s="24">
        <v>41619</v>
      </c>
      <c r="B3025" s="22">
        <v>2</v>
      </c>
      <c r="C3025" s="22" t="s">
        <v>135</v>
      </c>
      <c r="D3025" s="22" t="s">
        <v>137</v>
      </c>
      <c r="E3025" s="22" t="s">
        <v>39</v>
      </c>
      <c r="F3025" s="22" t="s">
        <v>112</v>
      </c>
      <c r="G3025" s="25" t="s">
        <v>11</v>
      </c>
      <c r="H3025" s="22">
        <v>1</v>
      </c>
      <c r="I3025" s="22">
        <f t="shared" si="75"/>
        <v>0.05</v>
      </c>
      <c r="J3025" s="22">
        <v>40</v>
      </c>
      <c r="K3025" s="22"/>
      <c r="L3025" s="22"/>
      <c r="M3025" s="22"/>
      <c r="N3025" s="22"/>
      <c r="O3025" s="22"/>
      <c r="P3025" s="22" t="s">
        <v>4</v>
      </c>
      <c r="Q3025" s="22">
        <v>6</v>
      </c>
      <c r="R3025" s="22"/>
      <c r="S3025" s="22"/>
      <c r="T3025" s="22"/>
      <c r="U3025" s="22"/>
      <c r="V3025" s="22"/>
      <c r="W3025" s="22"/>
      <c r="X3025" s="22"/>
      <c r="Y3025" s="22">
        <v>0</v>
      </c>
      <c r="Z3025" s="22">
        <f t="shared" si="74"/>
        <v>0</v>
      </c>
      <c r="AA3025" s="22"/>
      <c r="AB3025" s="22"/>
      <c r="AC3025" s="47">
        <v>0</v>
      </c>
    </row>
    <row r="3026" spans="1:42" x14ac:dyDescent="0.25">
      <c r="A3026" s="24">
        <v>41619</v>
      </c>
      <c r="B3026" s="22">
        <v>2</v>
      </c>
      <c r="C3026" s="22" t="s">
        <v>135</v>
      </c>
      <c r="D3026" s="22" t="s">
        <v>137</v>
      </c>
      <c r="E3026" s="22" t="s">
        <v>39</v>
      </c>
      <c r="F3026" s="22" t="s">
        <v>112</v>
      </c>
      <c r="G3026" s="25" t="s">
        <v>7</v>
      </c>
      <c r="H3026" s="22">
        <v>1</v>
      </c>
      <c r="I3026" s="22">
        <f t="shared" si="75"/>
        <v>0.05</v>
      </c>
      <c r="J3026" s="22">
        <v>40</v>
      </c>
      <c r="K3026" s="22"/>
      <c r="L3026" s="22"/>
      <c r="M3026" s="22"/>
      <c r="N3026" s="22"/>
      <c r="O3026" s="22"/>
      <c r="P3026" s="22" t="s">
        <v>55</v>
      </c>
      <c r="Q3026" s="22"/>
      <c r="R3026" s="22"/>
      <c r="S3026" s="22"/>
      <c r="T3026" s="22"/>
      <c r="U3026" s="22"/>
      <c r="V3026" s="22"/>
      <c r="W3026" s="22"/>
      <c r="X3026" s="22"/>
      <c r="Y3026" s="22"/>
      <c r="Z3026" s="22">
        <f t="shared" si="74"/>
        <v>0</v>
      </c>
      <c r="AA3026" s="22"/>
      <c r="AB3026" s="22"/>
    </row>
    <row r="3027" spans="1:42" x14ac:dyDescent="0.25">
      <c r="A3027" s="24">
        <v>41619</v>
      </c>
      <c r="B3027" s="22">
        <v>2</v>
      </c>
      <c r="C3027" s="22" t="s">
        <v>135</v>
      </c>
      <c r="D3027" s="22" t="s">
        <v>137</v>
      </c>
      <c r="E3027" s="22" t="s">
        <v>39</v>
      </c>
      <c r="F3027" s="22" t="s">
        <v>112</v>
      </c>
      <c r="G3027" s="25" t="s">
        <v>303</v>
      </c>
      <c r="H3027" s="22">
        <v>8</v>
      </c>
      <c r="I3027" s="22">
        <f t="shared" si="75"/>
        <v>0.4</v>
      </c>
      <c r="J3027" s="22">
        <v>40</v>
      </c>
      <c r="K3027" s="22"/>
      <c r="L3027" s="22"/>
      <c r="M3027" s="22"/>
      <c r="N3027" s="22"/>
      <c r="O3027" s="22"/>
      <c r="P3027" s="22" t="s">
        <v>55</v>
      </c>
      <c r="Q3027" s="22"/>
      <c r="R3027" s="22"/>
      <c r="S3027" s="22"/>
      <c r="T3027" s="22"/>
      <c r="U3027" s="22"/>
      <c r="V3027" s="22"/>
      <c r="W3027" s="22"/>
      <c r="X3027" s="22"/>
      <c r="Y3027" s="22"/>
      <c r="Z3027" s="22">
        <f t="shared" si="74"/>
        <v>0</v>
      </c>
      <c r="AA3027" s="22"/>
      <c r="AB3027" s="22"/>
    </row>
    <row r="3028" spans="1:42" x14ac:dyDescent="0.25">
      <c r="A3028" s="24">
        <v>41619</v>
      </c>
      <c r="B3028" s="22">
        <v>2</v>
      </c>
      <c r="C3028" s="22" t="s">
        <v>135</v>
      </c>
      <c r="D3028" s="22" t="s">
        <v>137</v>
      </c>
      <c r="E3028" s="22" t="s">
        <v>39</v>
      </c>
      <c r="F3028" s="22" t="s">
        <v>112</v>
      </c>
      <c r="G3028" s="25" t="s">
        <v>57</v>
      </c>
      <c r="H3028" s="22">
        <v>1</v>
      </c>
      <c r="I3028" s="22">
        <f t="shared" si="75"/>
        <v>0.05</v>
      </c>
      <c r="J3028" s="22">
        <v>40</v>
      </c>
      <c r="K3028" s="22"/>
      <c r="L3028" s="22"/>
      <c r="M3028" s="22"/>
      <c r="N3028" s="22"/>
      <c r="O3028" s="22"/>
      <c r="P3028" s="22" t="s">
        <v>55</v>
      </c>
      <c r="Q3028" s="22"/>
      <c r="R3028" s="22"/>
      <c r="S3028" s="22"/>
      <c r="T3028" s="22"/>
      <c r="U3028" s="22"/>
      <c r="V3028" s="22"/>
      <c r="W3028" s="22"/>
      <c r="X3028" s="22"/>
      <c r="Y3028" s="22"/>
      <c r="Z3028" s="22">
        <f t="shared" si="74"/>
        <v>0</v>
      </c>
      <c r="AA3028" s="22"/>
      <c r="AB3028" s="22"/>
    </row>
    <row r="3029" spans="1:42" x14ac:dyDescent="0.25">
      <c r="A3029" s="24">
        <v>41619</v>
      </c>
      <c r="B3029" s="22">
        <v>2</v>
      </c>
      <c r="C3029" s="22" t="s">
        <v>135</v>
      </c>
      <c r="D3029" s="22" t="s">
        <v>137</v>
      </c>
      <c r="E3029" s="22" t="s">
        <v>39</v>
      </c>
      <c r="F3029" s="22" t="s">
        <v>112</v>
      </c>
      <c r="G3029" s="25" t="s">
        <v>11</v>
      </c>
      <c r="H3029" s="22">
        <v>1</v>
      </c>
      <c r="I3029" s="22">
        <f t="shared" si="75"/>
        <v>0.05</v>
      </c>
      <c r="J3029" s="22">
        <v>40</v>
      </c>
      <c r="K3029" s="22"/>
      <c r="L3029" s="22"/>
      <c r="M3029" s="22"/>
      <c r="N3029" s="22"/>
      <c r="O3029" s="22"/>
      <c r="P3029" s="22" t="s">
        <v>55</v>
      </c>
      <c r="Q3029" s="22"/>
      <c r="R3029" s="22"/>
      <c r="S3029" s="22"/>
      <c r="T3029" s="22"/>
      <c r="U3029" s="22"/>
      <c r="V3029" s="22"/>
      <c r="W3029" s="22"/>
      <c r="X3029" s="22"/>
      <c r="Y3029" s="22"/>
      <c r="Z3029" s="22">
        <f t="shared" si="74"/>
        <v>0</v>
      </c>
      <c r="AA3029" s="22"/>
      <c r="AB3029" s="22"/>
    </row>
    <row r="3030" spans="1:42" x14ac:dyDescent="0.25">
      <c r="A3030" s="24">
        <v>41619</v>
      </c>
      <c r="B3030" s="22">
        <v>2</v>
      </c>
      <c r="C3030" s="22" t="s">
        <v>135</v>
      </c>
      <c r="D3030" s="22" t="s">
        <v>137</v>
      </c>
      <c r="E3030" s="22" t="s">
        <v>39</v>
      </c>
      <c r="F3030" s="22" t="s">
        <v>112</v>
      </c>
      <c r="G3030" s="25" t="s">
        <v>10</v>
      </c>
      <c r="H3030" s="22">
        <v>3</v>
      </c>
      <c r="I3030" s="22">
        <f t="shared" si="75"/>
        <v>0.15</v>
      </c>
      <c r="J3030" s="22">
        <v>40</v>
      </c>
      <c r="K3030" s="22"/>
      <c r="L3030" s="22"/>
      <c r="M3030" s="22"/>
      <c r="N3030" s="22"/>
      <c r="O3030" s="22"/>
      <c r="P3030" s="22" t="s">
        <v>55</v>
      </c>
      <c r="Q3030" s="22"/>
      <c r="R3030" s="22"/>
      <c r="S3030" s="22"/>
      <c r="T3030" s="22"/>
      <c r="U3030" s="22"/>
      <c r="V3030" s="22"/>
      <c r="W3030" s="22"/>
      <c r="X3030" s="22"/>
      <c r="Y3030" s="22"/>
      <c r="Z3030" s="22">
        <f t="shared" si="74"/>
        <v>0</v>
      </c>
      <c r="AA3030" s="22"/>
      <c r="AB3030" s="22"/>
    </row>
    <row r="3031" spans="1:42" x14ac:dyDescent="0.25">
      <c r="A3031" s="24">
        <v>41619</v>
      </c>
      <c r="B3031" s="132">
        <v>2</v>
      </c>
      <c r="C3031" s="22" t="s">
        <v>135</v>
      </c>
      <c r="D3031" s="132" t="s">
        <v>138</v>
      </c>
      <c r="E3031" s="132" t="s">
        <v>39</v>
      </c>
      <c r="F3031" s="132" t="s">
        <v>112</v>
      </c>
      <c r="G3031" s="139" t="s">
        <v>10</v>
      </c>
      <c r="H3031" s="132">
        <v>1</v>
      </c>
      <c r="I3031" s="22">
        <f t="shared" si="75"/>
        <v>0.05</v>
      </c>
      <c r="J3031" s="22">
        <v>40</v>
      </c>
      <c r="K3031" s="22"/>
      <c r="L3031" s="22"/>
      <c r="M3031" s="22"/>
      <c r="N3031" s="22"/>
      <c r="O3031" s="22"/>
      <c r="P3031" s="22" t="s">
        <v>4</v>
      </c>
      <c r="Q3031" s="132">
        <v>1</v>
      </c>
      <c r="R3031" s="22"/>
      <c r="S3031" s="22"/>
      <c r="T3031" s="22"/>
      <c r="U3031" s="22"/>
      <c r="V3031" s="22"/>
      <c r="W3031" s="22"/>
      <c r="X3031" s="22"/>
      <c r="Y3031" s="22">
        <v>1</v>
      </c>
      <c r="Z3031" s="22">
        <f t="shared" si="74"/>
        <v>1</v>
      </c>
      <c r="AA3031" s="22" t="s">
        <v>146</v>
      </c>
      <c r="AB3031" s="22" t="s">
        <v>150</v>
      </c>
      <c r="AC3031" s="47">
        <v>1</v>
      </c>
      <c r="AD3031" s="47" t="s">
        <v>250</v>
      </c>
      <c r="AE3031" s="47"/>
      <c r="AF3031" s="47"/>
      <c r="AG3031" s="47"/>
      <c r="AH3031" s="47"/>
      <c r="AI3031" s="47"/>
      <c r="AJ3031" s="47"/>
      <c r="AK3031" s="47"/>
      <c r="AL3031" s="47"/>
      <c r="AM3031" s="47"/>
      <c r="AN3031" s="47"/>
      <c r="AO3031" s="47"/>
      <c r="AP3031" s="47"/>
    </row>
    <row r="3032" spans="1:42" x14ac:dyDescent="0.25">
      <c r="A3032" s="24">
        <v>41619</v>
      </c>
      <c r="B3032" s="22">
        <v>2</v>
      </c>
      <c r="C3032" s="22" t="s">
        <v>135</v>
      </c>
      <c r="D3032" s="22" t="s">
        <v>138</v>
      </c>
      <c r="E3032" s="22" t="s">
        <v>39</v>
      </c>
      <c r="F3032" s="22" t="s">
        <v>112</v>
      </c>
      <c r="G3032" s="25" t="s">
        <v>7</v>
      </c>
      <c r="H3032" s="22">
        <v>1</v>
      </c>
      <c r="I3032" s="22">
        <f t="shared" si="75"/>
        <v>0.05</v>
      </c>
      <c r="J3032" s="22">
        <v>40</v>
      </c>
      <c r="K3032" s="22"/>
      <c r="L3032" s="22"/>
      <c r="M3032" s="22"/>
      <c r="N3032" s="22"/>
      <c r="O3032" s="22"/>
      <c r="P3032" s="22" t="s">
        <v>4</v>
      </c>
      <c r="Q3032" s="22">
        <v>2</v>
      </c>
      <c r="R3032" s="22"/>
      <c r="S3032" s="22"/>
      <c r="T3032" s="22"/>
      <c r="U3032" s="22"/>
      <c r="V3032" s="22"/>
      <c r="W3032" s="22"/>
      <c r="X3032" s="22"/>
      <c r="Y3032" s="22">
        <v>0</v>
      </c>
      <c r="Z3032" s="22">
        <f t="shared" si="74"/>
        <v>0</v>
      </c>
      <c r="AA3032" s="22"/>
      <c r="AB3032" s="22"/>
      <c r="AC3032" s="47">
        <v>0</v>
      </c>
    </row>
    <row r="3033" spans="1:42" x14ac:dyDescent="0.25">
      <c r="A3033" s="24">
        <v>41619</v>
      </c>
      <c r="B3033" s="22">
        <v>2</v>
      </c>
      <c r="C3033" s="22" t="s">
        <v>135</v>
      </c>
      <c r="D3033" s="22" t="s">
        <v>138</v>
      </c>
      <c r="E3033" s="22" t="s">
        <v>39</v>
      </c>
      <c r="F3033" s="22" t="s">
        <v>112</v>
      </c>
      <c r="G3033" s="25" t="s">
        <v>10</v>
      </c>
      <c r="H3033" s="22">
        <v>1</v>
      </c>
      <c r="I3033" s="22">
        <f t="shared" si="75"/>
        <v>0.05</v>
      </c>
      <c r="J3033" s="22">
        <v>40</v>
      </c>
      <c r="K3033" s="22"/>
      <c r="L3033" s="22"/>
      <c r="M3033" s="22"/>
      <c r="N3033" s="22"/>
      <c r="O3033" s="22"/>
      <c r="P3033" s="22" t="s">
        <v>4</v>
      </c>
      <c r="Q3033" s="22">
        <v>3</v>
      </c>
      <c r="R3033" s="22"/>
      <c r="S3033" s="22"/>
      <c r="T3033" s="22"/>
      <c r="U3033" s="22"/>
      <c r="V3033" s="22"/>
      <c r="W3033" s="22"/>
      <c r="X3033" s="22"/>
      <c r="Y3033" s="22">
        <v>0</v>
      </c>
      <c r="Z3033" s="22">
        <f t="shared" si="74"/>
        <v>0</v>
      </c>
      <c r="AA3033" s="22"/>
      <c r="AB3033" s="22"/>
      <c r="AC3033" s="6">
        <v>0</v>
      </c>
      <c r="AE3033" s="6" t="s">
        <v>255</v>
      </c>
    </row>
    <row r="3034" spans="1:42" x14ac:dyDescent="0.25">
      <c r="A3034" s="24">
        <v>41619</v>
      </c>
      <c r="B3034" s="22">
        <v>2</v>
      </c>
      <c r="C3034" s="22" t="s">
        <v>135</v>
      </c>
      <c r="D3034" s="22" t="s">
        <v>138</v>
      </c>
      <c r="E3034" s="22" t="s">
        <v>39</v>
      </c>
      <c r="F3034" s="22" t="s">
        <v>112</v>
      </c>
      <c r="G3034" s="25" t="s">
        <v>10</v>
      </c>
      <c r="H3034" s="22">
        <v>1</v>
      </c>
      <c r="I3034" s="22">
        <f t="shared" si="75"/>
        <v>0.05</v>
      </c>
      <c r="J3034" s="22">
        <v>40</v>
      </c>
      <c r="K3034" s="22"/>
      <c r="L3034" s="22"/>
      <c r="M3034" s="22"/>
      <c r="N3034" s="22"/>
      <c r="O3034" s="22"/>
      <c r="P3034" s="22" t="s">
        <v>4</v>
      </c>
      <c r="Q3034" s="22">
        <v>4</v>
      </c>
      <c r="R3034" s="22"/>
      <c r="S3034" s="22"/>
      <c r="T3034" s="22"/>
      <c r="U3034" s="22"/>
      <c r="V3034" s="22"/>
      <c r="W3034" s="22"/>
      <c r="X3034" s="22"/>
      <c r="Y3034" s="22">
        <v>0</v>
      </c>
      <c r="Z3034" s="22">
        <f t="shared" si="74"/>
        <v>0</v>
      </c>
      <c r="AA3034" s="22"/>
      <c r="AB3034" s="22"/>
      <c r="AC3034" s="6">
        <v>1</v>
      </c>
      <c r="AD3034" s="6" t="s">
        <v>38</v>
      </c>
      <c r="AE3034" s="6" t="s">
        <v>267</v>
      </c>
    </row>
    <row r="3035" spans="1:42" x14ac:dyDescent="0.25">
      <c r="A3035" s="24">
        <v>41619</v>
      </c>
      <c r="B3035" s="22">
        <v>2</v>
      </c>
      <c r="C3035" s="22" t="s">
        <v>135</v>
      </c>
      <c r="D3035" s="22" t="s">
        <v>138</v>
      </c>
      <c r="E3035" s="22" t="s">
        <v>39</v>
      </c>
      <c r="F3035" s="22" t="s">
        <v>112</v>
      </c>
      <c r="G3035" s="25" t="s">
        <v>3</v>
      </c>
      <c r="H3035" s="22">
        <v>1</v>
      </c>
      <c r="I3035" s="22">
        <f t="shared" si="75"/>
        <v>0.05</v>
      </c>
      <c r="J3035" s="22">
        <v>40</v>
      </c>
      <c r="K3035" s="22"/>
      <c r="L3035" s="22"/>
      <c r="M3035" s="22"/>
      <c r="N3035" s="22"/>
      <c r="O3035" s="22"/>
      <c r="P3035" s="22" t="s">
        <v>4</v>
      </c>
      <c r="Q3035" s="22">
        <v>5</v>
      </c>
      <c r="R3035" s="22"/>
      <c r="S3035" s="22"/>
      <c r="T3035" s="22"/>
      <c r="U3035" s="22"/>
      <c r="V3035" s="22"/>
      <c r="W3035" s="22"/>
      <c r="X3035" s="22"/>
      <c r="Y3035" s="22">
        <v>0</v>
      </c>
      <c r="Z3035" s="22">
        <f t="shared" si="74"/>
        <v>0</v>
      </c>
      <c r="AA3035" s="22"/>
      <c r="AB3035" s="22"/>
      <c r="AC3035" s="6">
        <v>1</v>
      </c>
      <c r="AD3035" s="6" t="s">
        <v>250</v>
      </c>
    </row>
    <row r="3036" spans="1:42" x14ac:dyDescent="0.25">
      <c r="A3036" s="24">
        <v>41619</v>
      </c>
      <c r="B3036" s="22">
        <v>2</v>
      </c>
      <c r="C3036" s="22" t="s">
        <v>135</v>
      </c>
      <c r="D3036" s="22" t="s">
        <v>138</v>
      </c>
      <c r="E3036" s="22" t="s">
        <v>39</v>
      </c>
      <c r="F3036" s="22" t="s">
        <v>112</v>
      </c>
      <c r="G3036" s="25" t="s">
        <v>10</v>
      </c>
      <c r="H3036" s="22">
        <v>1</v>
      </c>
      <c r="I3036" s="22">
        <f t="shared" si="75"/>
        <v>0.05</v>
      </c>
      <c r="J3036" s="22">
        <v>40</v>
      </c>
      <c r="K3036" s="22"/>
      <c r="L3036" s="22"/>
      <c r="M3036" s="22"/>
      <c r="N3036" s="22"/>
      <c r="O3036" s="22"/>
      <c r="P3036" s="22" t="s">
        <v>4</v>
      </c>
      <c r="Q3036" s="22">
        <v>6</v>
      </c>
      <c r="R3036" s="22"/>
      <c r="S3036" s="22"/>
      <c r="T3036" s="22"/>
      <c r="U3036" s="22"/>
      <c r="V3036" s="22"/>
      <c r="W3036" s="22"/>
      <c r="X3036" s="22"/>
      <c r="Y3036" s="22">
        <v>0</v>
      </c>
      <c r="Z3036" s="22">
        <f t="shared" si="74"/>
        <v>0</v>
      </c>
      <c r="AA3036" s="22"/>
      <c r="AB3036" s="22"/>
      <c r="AC3036" s="6">
        <v>0</v>
      </c>
    </row>
    <row r="3037" spans="1:42" x14ac:dyDescent="0.25">
      <c r="A3037" s="24">
        <v>41619</v>
      </c>
      <c r="B3037" s="22">
        <v>2</v>
      </c>
      <c r="C3037" s="22" t="s">
        <v>135</v>
      </c>
      <c r="D3037" s="22" t="s">
        <v>138</v>
      </c>
      <c r="E3037" s="22" t="s">
        <v>39</v>
      </c>
      <c r="F3037" s="22" t="s">
        <v>112</v>
      </c>
      <c r="G3037" s="25" t="s">
        <v>10</v>
      </c>
      <c r="H3037" s="22">
        <v>1</v>
      </c>
      <c r="I3037" s="22">
        <f t="shared" si="75"/>
        <v>0.05</v>
      </c>
      <c r="J3037" s="22">
        <v>40</v>
      </c>
      <c r="K3037" s="22"/>
      <c r="L3037" s="22"/>
      <c r="M3037" s="22"/>
      <c r="N3037" s="22"/>
      <c r="O3037" s="22"/>
      <c r="P3037" s="22" t="s">
        <v>4</v>
      </c>
      <c r="Q3037" s="22">
        <v>7</v>
      </c>
      <c r="R3037" s="22"/>
      <c r="S3037" s="22"/>
      <c r="T3037" s="22"/>
      <c r="U3037" s="22"/>
      <c r="V3037" s="22"/>
      <c r="W3037" s="22"/>
      <c r="X3037" s="22"/>
      <c r="Y3037" s="22">
        <v>0</v>
      </c>
      <c r="Z3037" s="22">
        <f t="shared" si="74"/>
        <v>0</v>
      </c>
      <c r="AA3037" s="22"/>
      <c r="AB3037" s="22"/>
      <c r="AC3037" s="47">
        <v>1</v>
      </c>
      <c r="AD3037" s="6" t="s">
        <v>106</v>
      </c>
    </row>
    <row r="3038" spans="1:42" x14ac:dyDescent="0.25">
      <c r="A3038" s="24">
        <v>41619</v>
      </c>
      <c r="B3038" s="22">
        <v>2</v>
      </c>
      <c r="C3038" s="22" t="s">
        <v>135</v>
      </c>
      <c r="D3038" s="22" t="s">
        <v>138</v>
      </c>
      <c r="E3038" s="22" t="s">
        <v>39</v>
      </c>
      <c r="F3038" s="22" t="s">
        <v>112</v>
      </c>
      <c r="G3038" s="25" t="s">
        <v>3</v>
      </c>
      <c r="H3038" s="22">
        <v>2</v>
      </c>
      <c r="I3038" s="22">
        <f t="shared" si="75"/>
        <v>0.1</v>
      </c>
      <c r="J3038" s="22">
        <v>40</v>
      </c>
      <c r="K3038" s="22"/>
      <c r="L3038" s="22"/>
      <c r="M3038" s="22"/>
      <c r="N3038" s="22"/>
      <c r="O3038" s="22"/>
      <c r="P3038" s="22" t="s">
        <v>55</v>
      </c>
      <c r="Q3038" s="22"/>
      <c r="R3038" s="22"/>
      <c r="S3038" s="22"/>
      <c r="T3038" s="22"/>
      <c r="U3038" s="22"/>
      <c r="V3038" s="22"/>
      <c r="W3038" s="22"/>
      <c r="X3038" s="22"/>
      <c r="Y3038" s="22"/>
      <c r="Z3038" s="22">
        <f t="shared" si="74"/>
        <v>0</v>
      </c>
      <c r="AA3038" s="22"/>
      <c r="AB3038" s="22"/>
    </row>
    <row r="3039" spans="1:42" x14ac:dyDescent="0.25">
      <c r="A3039" s="24">
        <v>41619</v>
      </c>
      <c r="B3039" s="22">
        <v>2</v>
      </c>
      <c r="C3039" s="22" t="s">
        <v>135</v>
      </c>
      <c r="D3039" s="22" t="s">
        <v>138</v>
      </c>
      <c r="E3039" s="22" t="s">
        <v>39</v>
      </c>
      <c r="F3039" s="22" t="s">
        <v>112</v>
      </c>
      <c r="G3039" s="25" t="s">
        <v>303</v>
      </c>
      <c r="H3039" s="22">
        <v>5</v>
      </c>
      <c r="I3039" s="22">
        <f t="shared" si="75"/>
        <v>0.25</v>
      </c>
      <c r="J3039" s="22">
        <v>40</v>
      </c>
      <c r="K3039" s="22"/>
      <c r="L3039" s="22"/>
      <c r="M3039" s="22"/>
      <c r="N3039" s="22"/>
      <c r="O3039" s="22"/>
      <c r="P3039" s="22" t="s">
        <v>55</v>
      </c>
      <c r="Q3039" s="22"/>
      <c r="R3039" s="22"/>
      <c r="S3039" s="22"/>
      <c r="T3039" s="22"/>
      <c r="U3039" s="22"/>
      <c r="V3039" s="22"/>
      <c r="W3039" s="22"/>
      <c r="X3039" s="22"/>
      <c r="Y3039" s="22"/>
      <c r="Z3039" s="22">
        <f t="shared" si="74"/>
        <v>0</v>
      </c>
      <c r="AA3039" s="22"/>
      <c r="AB3039" s="22"/>
    </row>
    <row r="3040" spans="1:42" x14ac:dyDescent="0.25">
      <c r="A3040" s="24">
        <v>41619</v>
      </c>
      <c r="B3040" s="22">
        <v>2</v>
      </c>
      <c r="C3040" s="22" t="s">
        <v>135</v>
      </c>
      <c r="D3040" s="22" t="s">
        <v>138</v>
      </c>
      <c r="E3040" s="22" t="s">
        <v>39</v>
      </c>
      <c r="F3040" s="22" t="s">
        <v>112</v>
      </c>
      <c r="G3040" s="25" t="s">
        <v>151</v>
      </c>
      <c r="H3040" s="22">
        <v>1</v>
      </c>
      <c r="I3040" s="22">
        <f t="shared" si="75"/>
        <v>0.05</v>
      </c>
      <c r="J3040" s="22">
        <v>40</v>
      </c>
      <c r="K3040" s="22"/>
      <c r="L3040" s="22"/>
      <c r="M3040" s="22"/>
      <c r="N3040" s="22"/>
      <c r="O3040" s="22"/>
      <c r="P3040" s="22" t="s">
        <v>55</v>
      </c>
      <c r="Q3040" s="22"/>
      <c r="R3040" s="22"/>
      <c r="S3040" s="22"/>
      <c r="T3040" s="22"/>
      <c r="U3040" s="22"/>
      <c r="V3040" s="22"/>
      <c r="W3040" s="22"/>
      <c r="X3040" s="22"/>
      <c r="Y3040" s="22"/>
      <c r="Z3040" s="22">
        <f t="shared" si="74"/>
        <v>0</v>
      </c>
      <c r="AA3040" s="22"/>
      <c r="AB3040" s="22"/>
    </row>
    <row r="3041" spans="1:42" x14ac:dyDescent="0.25">
      <c r="A3041" s="24">
        <v>41619</v>
      </c>
      <c r="B3041" s="22">
        <v>2</v>
      </c>
      <c r="C3041" s="22" t="s">
        <v>135</v>
      </c>
      <c r="D3041" s="22" t="s">
        <v>138</v>
      </c>
      <c r="E3041" s="22" t="s">
        <v>39</v>
      </c>
      <c r="F3041" s="22" t="s">
        <v>112</v>
      </c>
      <c r="G3041" s="25" t="s">
        <v>9</v>
      </c>
      <c r="H3041" s="22">
        <v>1</v>
      </c>
      <c r="I3041" s="22">
        <f t="shared" si="75"/>
        <v>0.05</v>
      </c>
      <c r="J3041" s="22">
        <v>40</v>
      </c>
      <c r="K3041" s="22"/>
      <c r="L3041" s="22"/>
      <c r="M3041" s="22"/>
      <c r="N3041" s="22"/>
      <c r="O3041" s="22"/>
      <c r="P3041" s="22" t="s">
        <v>55</v>
      </c>
      <c r="Q3041" s="22"/>
      <c r="R3041" s="22"/>
      <c r="S3041" s="22"/>
      <c r="T3041" s="22"/>
      <c r="U3041" s="22"/>
      <c r="V3041" s="22"/>
      <c r="W3041" s="22"/>
      <c r="X3041" s="22"/>
      <c r="Y3041" s="22"/>
      <c r="Z3041" s="22">
        <f t="shared" si="74"/>
        <v>0</v>
      </c>
      <c r="AA3041" s="22"/>
      <c r="AB3041" s="22"/>
    </row>
    <row r="3042" spans="1:42" x14ac:dyDescent="0.25">
      <c r="A3042" s="24">
        <v>41619</v>
      </c>
      <c r="B3042" s="22">
        <v>2</v>
      </c>
      <c r="C3042" s="22" t="s">
        <v>135</v>
      </c>
      <c r="D3042" s="22" t="s">
        <v>138</v>
      </c>
      <c r="E3042" s="22" t="s">
        <v>39</v>
      </c>
      <c r="F3042" s="22" t="s">
        <v>112</v>
      </c>
      <c r="G3042" s="25" t="s">
        <v>57</v>
      </c>
      <c r="H3042" s="22">
        <v>1</v>
      </c>
      <c r="I3042" s="22">
        <f t="shared" si="75"/>
        <v>0.05</v>
      </c>
      <c r="J3042" s="22">
        <v>40</v>
      </c>
      <c r="K3042" s="22"/>
      <c r="L3042" s="22"/>
      <c r="M3042" s="22"/>
      <c r="N3042" s="22"/>
      <c r="O3042" s="22"/>
      <c r="P3042" s="22" t="s">
        <v>55</v>
      </c>
      <c r="Q3042" s="22"/>
      <c r="R3042" s="22"/>
      <c r="S3042" s="22"/>
      <c r="T3042" s="22"/>
      <c r="U3042" s="22"/>
      <c r="V3042" s="22"/>
      <c r="W3042" s="22"/>
      <c r="X3042" s="22"/>
      <c r="Y3042" s="22"/>
      <c r="Z3042" s="22">
        <f t="shared" si="74"/>
        <v>0</v>
      </c>
      <c r="AA3042" s="22"/>
      <c r="AB3042" s="22"/>
    </row>
    <row r="3043" spans="1:42" x14ac:dyDescent="0.25">
      <c r="A3043" s="24">
        <v>41619</v>
      </c>
      <c r="B3043" s="22">
        <v>2</v>
      </c>
      <c r="C3043" s="22" t="s">
        <v>135</v>
      </c>
      <c r="D3043" s="22" t="s">
        <v>138</v>
      </c>
      <c r="E3043" s="22" t="s">
        <v>39</v>
      </c>
      <c r="F3043" s="22" t="s">
        <v>112</v>
      </c>
      <c r="G3043" s="25" t="s">
        <v>11</v>
      </c>
      <c r="H3043" s="22">
        <v>2</v>
      </c>
      <c r="I3043" s="22">
        <f t="shared" si="75"/>
        <v>0.1</v>
      </c>
      <c r="J3043" s="22">
        <v>40</v>
      </c>
      <c r="K3043" s="22"/>
      <c r="L3043" s="22"/>
      <c r="M3043" s="22"/>
      <c r="N3043" s="22"/>
      <c r="O3043" s="22"/>
      <c r="P3043" s="22" t="s">
        <v>55</v>
      </c>
      <c r="Q3043" s="22"/>
      <c r="R3043" s="22"/>
      <c r="S3043" s="22"/>
      <c r="T3043" s="22"/>
      <c r="U3043" s="22"/>
      <c r="V3043" s="22"/>
      <c r="W3043" s="22"/>
      <c r="X3043" s="22"/>
      <c r="Y3043" s="22"/>
      <c r="Z3043" s="22">
        <f t="shared" si="74"/>
        <v>0</v>
      </c>
      <c r="AA3043" s="22"/>
      <c r="AB3043" s="22"/>
    </row>
    <row r="3044" spans="1:42" x14ac:dyDescent="0.25">
      <c r="A3044" s="24">
        <v>41619</v>
      </c>
      <c r="B3044" s="22">
        <v>2</v>
      </c>
      <c r="C3044" s="22" t="s">
        <v>135</v>
      </c>
      <c r="D3044" s="22" t="s">
        <v>138</v>
      </c>
      <c r="E3044" s="22" t="s">
        <v>39</v>
      </c>
      <c r="F3044" s="22" t="s">
        <v>112</v>
      </c>
      <c r="G3044" s="25" t="s">
        <v>16</v>
      </c>
      <c r="H3044" s="22">
        <v>1</v>
      </c>
      <c r="I3044" s="22">
        <f t="shared" si="75"/>
        <v>0.05</v>
      </c>
      <c r="J3044" s="22">
        <v>40</v>
      </c>
      <c r="K3044" s="22"/>
      <c r="L3044" s="22"/>
      <c r="M3044" s="22"/>
      <c r="N3044" s="22"/>
      <c r="O3044" s="22"/>
      <c r="P3044" s="22" t="s">
        <v>55</v>
      </c>
      <c r="Q3044" s="22"/>
      <c r="R3044" s="22"/>
      <c r="S3044" s="22"/>
      <c r="T3044" s="22"/>
      <c r="U3044" s="22"/>
      <c r="V3044" s="22"/>
      <c r="W3044" s="22"/>
      <c r="X3044" s="22"/>
      <c r="Y3044" s="22"/>
      <c r="Z3044" s="22">
        <f t="shared" si="74"/>
        <v>0</v>
      </c>
      <c r="AA3044" s="22"/>
      <c r="AB3044" s="22"/>
    </row>
    <row r="3045" spans="1:42" x14ac:dyDescent="0.25">
      <c r="A3045" s="24">
        <v>41619</v>
      </c>
      <c r="B3045" s="22">
        <v>2</v>
      </c>
      <c r="C3045" s="22" t="s">
        <v>135</v>
      </c>
      <c r="D3045" s="22" t="s">
        <v>138</v>
      </c>
      <c r="E3045" s="22" t="s">
        <v>39</v>
      </c>
      <c r="F3045" s="22" t="s">
        <v>112</v>
      </c>
      <c r="G3045" s="25" t="s">
        <v>10</v>
      </c>
      <c r="H3045" s="22">
        <v>8</v>
      </c>
      <c r="I3045" s="22">
        <f t="shared" si="75"/>
        <v>0.4</v>
      </c>
      <c r="J3045" s="22">
        <v>40</v>
      </c>
      <c r="K3045" s="22"/>
      <c r="L3045" s="22"/>
      <c r="M3045" s="22"/>
      <c r="N3045" s="22"/>
      <c r="O3045" s="22"/>
      <c r="P3045" s="22" t="s">
        <v>55</v>
      </c>
      <c r="Q3045" s="22"/>
      <c r="R3045" s="22"/>
      <c r="S3045" s="22"/>
      <c r="T3045" s="22"/>
      <c r="U3045" s="22"/>
      <c r="V3045" s="22"/>
      <c r="W3045" s="22"/>
      <c r="X3045" s="22"/>
      <c r="Y3045" s="22"/>
      <c r="Z3045" s="22">
        <f t="shared" si="74"/>
        <v>0</v>
      </c>
      <c r="AA3045" s="22"/>
      <c r="AB3045" s="22"/>
    </row>
    <row r="3046" spans="1:42" x14ac:dyDescent="0.25">
      <c r="A3046" s="24">
        <v>41619</v>
      </c>
      <c r="B3046" s="132">
        <v>2</v>
      </c>
      <c r="C3046" s="22" t="s">
        <v>109</v>
      </c>
      <c r="D3046" s="132" t="s">
        <v>241</v>
      </c>
      <c r="E3046" s="132" t="s">
        <v>2</v>
      </c>
      <c r="F3046" s="132" t="s">
        <v>112</v>
      </c>
      <c r="G3046" s="139" t="s">
        <v>57</v>
      </c>
      <c r="H3046" s="132">
        <v>1</v>
      </c>
      <c r="I3046" s="22">
        <f t="shared" si="75"/>
        <v>0.05</v>
      </c>
      <c r="J3046" s="22">
        <v>34</v>
      </c>
      <c r="K3046" s="22"/>
      <c r="L3046" s="22"/>
      <c r="M3046" s="22"/>
      <c r="N3046" s="22"/>
      <c r="O3046" s="22"/>
      <c r="P3046" s="22" t="s">
        <v>4</v>
      </c>
      <c r="Q3046" s="132">
        <v>1</v>
      </c>
      <c r="R3046" s="22" t="s">
        <v>343</v>
      </c>
      <c r="S3046" s="22" t="s">
        <v>5</v>
      </c>
      <c r="T3046" s="22">
        <v>7</v>
      </c>
      <c r="U3046" s="22"/>
      <c r="V3046" s="22"/>
      <c r="W3046" s="22">
        <v>7</v>
      </c>
      <c r="X3046" s="22"/>
      <c r="Y3046" s="22">
        <v>0</v>
      </c>
      <c r="Z3046" s="22">
        <v>0</v>
      </c>
      <c r="AA3046" s="22"/>
      <c r="AB3046" s="22"/>
      <c r="AC3046" s="47">
        <v>1</v>
      </c>
      <c r="AD3046" s="47" t="s">
        <v>127</v>
      </c>
      <c r="AE3046" s="47"/>
      <c r="AF3046" s="47"/>
      <c r="AG3046" s="47"/>
      <c r="AH3046" s="47"/>
      <c r="AI3046" s="47"/>
      <c r="AJ3046" s="47"/>
      <c r="AK3046" s="47"/>
      <c r="AL3046" s="47"/>
      <c r="AM3046" s="47"/>
      <c r="AN3046" s="47"/>
      <c r="AO3046" s="47"/>
      <c r="AP3046" s="47"/>
    </row>
    <row r="3047" spans="1:42" x14ac:dyDescent="0.25">
      <c r="A3047" s="24">
        <v>41619</v>
      </c>
      <c r="B3047" s="22">
        <v>2</v>
      </c>
      <c r="C3047" s="22" t="s">
        <v>109</v>
      </c>
      <c r="D3047" s="22" t="s">
        <v>241</v>
      </c>
      <c r="E3047" s="22" t="s">
        <v>2</v>
      </c>
      <c r="F3047" s="22" t="s">
        <v>112</v>
      </c>
      <c r="G3047" s="25" t="s">
        <v>10</v>
      </c>
      <c r="H3047" s="22">
        <v>1</v>
      </c>
      <c r="I3047" s="22">
        <f t="shared" si="75"/>
        <v>0.05</v>
      </c>
      <c r="J3047" s="22">
        <v>34</v>
      </c>
      <c r="K3047" s="22"/>
      <c r="L3047" s="22"/>
      <c r="M3047" s="22"/>
      <c r="N3047" s="22"/>
      <c r="O3047" s="22"/>
      <c r="P3047" s="22" t="s">
        <v>4</v>
      </c>
      <c r="Q3047" s="22">
        <v>2</v>
      </c>
      <c r="R3047" s="22" t="s">
        <v>360</v>
      </c>
      <c r="S3047" s="22" t="s">
        <v>8</v>
      </c>
      <c r="T3047" s="22">
        <v>9</v>
      </c>
      <c r="U3047" s="22"/>
      <c r="V3047" s="22"/>
      <c r="W3047" s="22">
        <v>9</v>
      </c>
      <c r="X3047" s="22"/>
      <c r="Y3047" s="22">
        <v>0</v>
      </c>
      <c r="Z3047" s="22">
        <v>0</v>
      </c>
      <c r="AA3047" s="22"/>
      <c r="AB3047" s="22"/>
      <c r="AC3047" s="47">
        <v>0</v>
      </c>
      <c r="AE3047" s="6" t="s">
        <v>255</v>
      </c>
    </row>
    <row r="3048" spans="1:42" x14ac:dyDescent="0.25">
      <c r="A3048" s="24">
        <v>41619</v>
      </c>
      <c r="B3048" s="22">
        <v>2</v>
      </c>
      <c r="C3048" s="22" t="s">
        <v>109</v>
      </c>
      <c r="D3048" s="22" t="s">
        <v>241</v>
      </c>
      <c r="E3048" s="22" t="s">
        <v>2</v>
      </c>
      <c r="F3048" s="22" t="s">
        <v>112</v>
      </c>
      <c r="G3048" s="25" t="s">
        <v>9</v>
      </c>
      <c r="H3048" s="22">
        <v>1</v>
      </c>
      <c r="I3048" s="22">
        <f t="shared" si="75"/>
        <v>0.05</v>
      </c>
      <c r="J3048" s="22">
        <v>34</v>
      </c>
      <c r="K3048" s="22"/>
      <c r="L3048" s="22"/>
      <c r="M3048" s="22"/>
      <c r="N3048" s="22"/>
      <c r="O3048" s="22"/>
      <c r="P3048" s="22" t="s">
        <v>4</v>
      </c>
      <c r="Q3048" s="22">
        <v>3</v>
      </c>
      <c r="R3048" s="22" t="s">
        <v>345</v>
      </c>
      <c r="S3048" s="22" t="s">
        <v>125</v>
      </c>
      <c r="T3048" s="22">
        <v>20</v>
      </c>
      <c r="U3048" s="22"/>
      <c r="V3048" s="22"/>
      <c r="W3048" s="22">
        <v>20</v>
      </c>
      <c r="X3048" s="22"/>
      <c r="Y3048" s="22">
        <v>0</v>
      </c>
      <c r="Z3048" s="22">
        <v>0</v>
      </c>
      <c r="AA3048" s="22"/>
      <c r="AB3048" s="22"/>
      <c r="AC3048" s="6">
        <v>1</v>
      </c>
      <c r="AD3048" s="6" t="s">
        <v>127</v>
      </c>
    </row>
    <row r="3049" spans="1:42" x14ac:dyDescent="0.25">
      <c r="A3049" s="24">
        <v>41619</v>
      </c>
      <c r="B3049" s="22">
        <v>2</v>
      </c>
      <c r="C3049" s="22" t="s">
        <v>109</v>
      </c>
      <c r="D3049" s="22" t="s">
        <v>241</v>
      </c>
      <c r="E3049" s="22" t="s">
        <v>2</v>
      </c>
      <c r="F3049" s="22" t="s">
        <v>112</v>
      </c>
      <c r="G3049" s="25" t="s">
        <v>10</v>
      </c>
      <c r="H3049" s="22">
        <v>1</v>
      </c>
      <c r="I3049" s="22">
        <f t="shared" si="75"/>
        <v>0.05</v>
      </c>
      <c r="J3049" s="22">
        <v>34</v>
      </c>
      <c r="K3049" s="22"/>
      <c r="L3049" s="22"/>
      <c r="M3049" s="22"/>
      <c r="N3049" s="22"/>
      <c r="O3049" s="22"/>
      <c r="P3049" s="22" t="s">
        <v>4</v>
      </c>
      <c r="Q3049" s="22">
        <v>4</v>
      </c>
      <c r="R3049" s="22" t="s">
        <v>361</v>
      </c>
      <c r="S3049" s="22" t="s">
        <v>8</v>
      </c>
      <c r="T3049" s="22">
        <v>11</v>
      </c>
      <c r="U3049" s="22"/>
      <c r="V3049" s="22"/>
      <c r="W3049" s="22">
        <v>11</v>
      </c>
      <c r="X3049" s="22"/>
      <c r="Y3049" s="22">
        <v>0</v>
      </c>
      <c r="Z3049" s="22">
        <v>0</v>
      </c>
      <c r="AA3049" s="22"/>
      <c r="AB3049" s="22"/>
      <c r="AC3049" s="6">
        <v>0</v>
      </c>
    </row>
    <row r="3050" spans="1:42" x14ac:dyDescent="0.25">
      <c r="A3050" s="24">
        <v>41619</v>
      </c>
      <c r="B3050" s="22">
        <v>2</v>
      </c>
      <c r="C3050" s="22" t="s">
        <v>109</v>
      </c>
      <c r="D3050" s="22" t="s">
        <v>241</v>
      </c>
      <c r="E3050" s="22" t="s">
        <v>2</v>
      </c>
      <c r="F3050" s="22" t="s">
        <v>112</v>
      </c>
      <c r="G3050" s="25" t="s">
        <v>10</v>
      </c>
      <c r="H3050" s="22">
        <v>1</v>
      </c>
      <c r="I3050" s="22">
        <f t="shared" si="75"/>
        <v>0.05</v>
      </c>
      <c r="J3050" s="22">
        <v>34</v>
      </c>
      <c r="K3050" s="22"/>
      <c r="L3050" s="22"/>
      <c r="M3050" s="22"/>
      <c r="N3050" s="22"/>
      <c r="O3050" s="22"/>
      <c r="P3050" s="22" t="s">
        <v>4</v>
      </c>
      <c r="Q3050" s="22">
        <v>5</v>
      </c>
      <c r="R3050" s="22" t="s">
        <v>362</v>
      </c>
      <c r="S3050" s="22" t="s">
        <v>8</v>
      </c>
      <c r="T3050" s="22">
        <v>12</v>
      </c>
      <c r="U3050" s="22"/>
      <c r="V3050" s="22"/>
      <c r="W3050" s="22">
        <v>12</v>
      </c>
      <c r="X3050" s="22"/>
      <c r="Y3050" s="22">
        <v>0</v>
      </c>
      <c r="Z3050" s="22">
        <v>0</v>
      </c>
      <c r="AA3050" s="22"/>
      <c r="AB3050" s="22"/>
      <c r="AC3050" s="6">
        <v>0</v>
      </c>
    </row>
    <row r="3051" spans="1:42" x14ac:dyDescent="0.25">
      <c r="A3051" s="24">
        <v>41619</v>
      </c>
      <c r="B3051" s="22">
        <v>2</v>
      </c>
      <c r="C3051" s="22" t="s">
        <v>109</v>
      </c>
      <c r="D3051" s="22" t="s">
        <v>241</v>
      </c>
      <c r="E3051" s="22" t="s">
        <v>2</v>
      </c>
      <c r="F3051" s="22" t="s">
        <v>112</v>
      </c>
      <c r="G3051" s="25" t="s">
        <v>9</v>
      </c>
      <c r="H3051" s="22">
        <v>1</v>
      </c>
      <c r="I3051" s="22">
        <f t="shared" si="75"/>
        <v>0.05</v>
      </c>
      <c r="J3051" s="22">
        <v>34</v>
      </c>
      <c r="K3051" s="22"/>
      <c r="L3051" s="22"/>
      <c r="M3051" s="22"/>
      <c r="N3051" s="22"/>
      <c r="O3051" s="22"/>
      <c r="P3051" s="22" t="s">
        <v>4</v>
      </c>
      <c r="Q3051" s="22">
        <v>6</v>
      </c>
      <c r="R3051" s="22">
        <v>20</v>
      </c>
      <c r="S3051" s="22" t="s">
        <v>8</v>
      </c>
      <c r="T3051" s="22">
        <v>20</v>
      </c>
      <c r="U3051" s="22"/>
      <c r="V3051" s="22"/>
      <c r="W3051" s="22">
        <v>20</v>
      </c>
      <c r="X3051" s="22"/>
      <c r="Y3051" s="22">
        <v>0</v>
      </c>
      <c r="Z3051" s="22">
        <v>0</v>
      </c>
      <c r="AA3051" s="22"/>
      <c r="AB3051" s="22"/>
      <c r="AC3051" s="6">
        <v>0</v>
      </c>
    </row>
    <row r="3052" spans="1:42" x14ac:dyDescent="0.25">
      <c r="A3052" s="24">
        <v>41619</v>
      </c>
      <c r="B3052" s="22">
        <v>2</v>
      </c>
      <c r="C3052" s="22" t="s">
        <v>109</v>
      </c>
      <c r="D3052" s="22" t="s">
        <v>241</v>
      </c>
      <c r="E3052" s="22" t="s">
        <v>2</v>
      </c>
      <c r="F3052" s="22" t="s">
        <v>112</v>
      </c>
      <c r="G3052" s="25" t="s">
        <v>9</v>
      </c>
      <c r="H3052" s="22">
        <v>1</v>
      </c>
      <c r="I3052" s="22">
        <f t="shared" si="75"/>
        <v>0.05</v>
      </c>
      <c r="J3052" s="22">
        <v>34</v>
      </c>
      <c r="K3052" s="22"/>
      <c r="L3052" s="22"/>
      <c r="M3052" s="22"/>
      <c r="N3052" s="22"/>
      <c r="O3052" s="22"/>
      <c r="P3052" s="22" t="s">
        <v>4</v>
      </c>
      <c r="Q3052" s="22">
        <v>7</v>
      </c>
      <c r="R3052" s="22" t="s">
        <v>363</v>
      </c>
      <c r="S3052" s="22" t="s">
        <v>5</v>
      </c>
      <c r="T3052" s="22">
        <v>22</v>
      </c>
      <c r="U3052" s="22"/>
      <c r="V3052" s="22"/>
      <c r="W3052" s="22">
        <v>22</v>
      </c>
      <c r="X3052" s="22"/>
      <c r="Y3052" s="22">
        <v>0</v>
      </c>
      <c r="Z3052" s="22">
        <v>0</v>
      </c>
      <c r="AA3052" s="22"/>
      <c r="AB3052" s="22"/>
      <c r="AC3052" s="47">
        <v>1</v>
      </c>
      <c r="AD3052" s="6" t="s">
        <v>127</v>
      </c>
    </row>
    <row r="3053" spans="1:42" x14ac:dyDescent="0.25">
      <c r="A3053" s="24">
        <v>41619</v>
      </c>
      <c r="B3053" s="22">
        <v>2</v>
      </c>
      <c r="C3053" s="22" t="s">
        <v>109</v>
      </c>
      <c r="D3053" s="22" t="s">
        <v>241</v>
      </c>
      <c r="E3053" s="22" t="s">
        <v>2</v>
      </c>
      <c r="F3053" s="22" t="s">
        <v>112</v>
      </c>
      <c r="G3053" s="25" t="s">
        <v>17</v>
      </c>
      <c r="H3053" s="22">
        <v>1</v>
      </c>
      <c r="I3053" s="22">
        <f t="shared" si="75"/>
        <v>0.05</v>
      </c>
      <c r="J3053" s="22">
        <v>34</v>
      </c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  <c r="W3053" s="22"/>
      <c r="X3053" s="22"/>
      <c r="Y3053" s="22"/>
      <c r="Z3053" s="22"/>
      <c r="AA3053" s="22"/>
      <c r="AB3053" s="22"/>
    </row>
    <row r="3054" spans="1:42" x14ac:dyDescent="0.25">
      <c r="A3054" s="24">
        <v>41619</v>
      </c>
      <c r="B3054" s="22">
        <v>2</v>
      </c>
      <c r="C3054" s="22" t="s">
        <v>109</v>
      </c>
      <c r="D3054" s="22" t="s">
        <v>241</v>
      </c>
      <c r="E3054" s="22" t="s">
        <v>2</v>
      </c>
      <c r="F3054" s="22" t="s">
        <v>112</v>
      </c>
      <c r="G3054" s="25" t="s">
        <v>3</v>
      </c>
      <c r="H3054" s="22">
        <v>16</v>
      </c>
      <c r="I3054" s="22">
        <f t="shared" si="75"/>
        <v>0.8</v>
      </c>
      <c r="J3054" s="22">
        <v>34</v>
      </c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  <c r="W3054" s="22"/>
      <c r="X3054" s="22"/>
      <c r="Y3054" s="22"/>
      <c r="Z3054" s="22"/>
      <c r="AA3054" s="22"/>
      <c r="AB3054" s="22"/>
    </row>
    <row r="3055" spans="1:42" x14ac:dyDescent="0.25">
      <c r="A3055" s="24">
        <v>41619</v>
      </c>
      <c r="B3055" s="22">
        <v>2</v>
      </c>
      <c r="C3055" s="22" t="s">
        <v>109</v>
      </c>
      <c r="D3055" s="22" t="s">
        <v>241</v>
      </c>
      <c r="E3055" s="22" t="s">
        <v>2</v>
      </c>
      <c r="F3055" s="22" t="s">
        <v>112</v>
      </c>
      <c r="G3055" s="25" t="s">
        <v>9</v>
      </c>
      <c r="H3055" s="22">
        <v>1</v>
      </c>
      <c r="I3055" s="22">
        <f t="shared" si="75"/>
        <v>0.05</v>
      </c>
      <c r="J3055" s="22">
        <v>34</v>
      </c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  <c r="W3055" s="22"/>
      <c r="X3055" s="22"/>
      <c r="Y3055" s="22"/>
      <c r="Z3055" s="22"/>
      <c r="AA3055" s="22"/>
      <c r="AB3055" s="22"/>
    </row>
    <row r="3056" spans="1:42" x14ac:dyDescent="0.25">
      <c r="A3056" s="24">
        <v>41619</v>
      </c>
      <c r="B3056" s="22">
        <v>2</v>
      </c>
      <c r="C3056" s="22" t="s">
        <v>109</v>
      </c>
      <c r="D3056" s="22" t="s">
        <v>241</v>
      </c>
      <c r="E3056" s="22" t="s">
        <v>2</v>
      </c>
      <c r="F3056" s="22" t="s">
        <v>112</v>
      </c>
      <c r="G3056" s="25" t="s">
        <v>57</v>
      </c>
      <c r="H3056" s="22">
        <v>1</v>
      </c>
      <c r="I3056" s="22">
        <f t="shared" si="75"/>
        <v>0.05</v>
      </c>
      <c r="J3056" s="22">
        <v>34</v>
      </c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  <c r="W3056" s="22"/>
      <c r="X3056" s="22"/>
      <c r="Y3056" s="22"/>
      <c r="Z3056" s="22"/>
      <c r="AA3056" s="22"/>
      <c r="AB3056" s="22"/>
    </row>
    <row r="3057" spans="1:42" x14ac:dyDescent="0.25">
      <c r="A3057" s="24">
        <v>41619</v>
      </c>
      <c r="B3057" s="22">
        <v>2</v>
      </c>
      <c r="C3057" s="22" t="s">
        <v>109</v>
      </c>
      <c r="D3057" s="22" t="s">
        <v>241</v>
      </c>
      <c r="E3057" s="22" t="s">
        <v>2</v>
      </c>
      <c r="F3057" s="22" t="s">
        <v>112</v>
      </c>
      <c r="G3057" s="25" t="s">
        <v>11</v>
      </c>
      <c r="H3057" s="22">
        <v>1</v>
      </c>
      <c r="I3057" s="22">
        <f t="shared" si="75"/>
        <v>0.05</v>
      </c>
      <c r="J3057" s="22">
        <v>34</v>
      </c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  <c r="W3057" s="22"/>
      <c r="X3057" s="22"/>
      <c r="Y3057" s="22"/>
      <c r="Z3057" s="22"/>
      <c r="AA3057" s="22"/>
      <c r="AB3057" s="22"/>
    </row>
    <row r="3058" spans="1:42" x14ac:dyDescent="0.25">
      <c r="A3058" s="24">
        <v>41619</v>
      </c>
      <c r="B3058" s="22">
        <v>2</v>
      </c>
      <c r="C3058" s="22" t="s">
        <v>109</v>
      </c>
      <c r="D3058" s="22" t="s">
        <v>241</v>
      </c>
      <c r="E3058" s="22" t="s">
        <v>2</v>
      </c>
      <c r="F3058" s="22" t="s">
        <v>112</v>
      </c>
      <c r="G3058" s="25" t="s">
        <v>10</v>
      </c>
      <c r="H3058" s="22">
        <v>12</v>
      </c>
      <c r="I3058" s="22">
        <f t="shared" si="75"/>
        <v>0.6</v>
      </c>
      <c r="J3058" s="22">
        <v>34</v>
      </c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  <c r="W3058" s="22"/>
      <c r="X3058" s="22"/>
      <c r="Y3058" s="22"/>
      <c r="Z3058" s="22"/>
      <c r="AA3058" s="22"/>
      <c r="AB3058" s="22"/>
    </row>
    <row r="3059" spans="1:42" x14ac:dyDescent="0.25">
      <c r="A3059" s="24">
        <v>41619</v>
      </c>
      <c r="B3059" s="132">
        <v>2</v>
      </c>
      <c r="C3059" s="22" t="s">
        <v>109</v>
      </c>
      <c r="D3059" s="132" t="s">
        <v>242</v>
      </c>
      <c r="E3059" s="132" t="s">
        <v>2</v>
      </c>
      <c r="F3059" s="132" t="s">
        <v>112</v>
      </c>
      <c r="G3059" s="139" t="s">
        <v>9</v>
      </c>
      <c r="H3059" s="132">
        <v>1</v>
      </c>
      <c r="I3059" s="22">
        <f t="shared" si="75"/>
        <v>0.05</v>
      </c>
      <c r="J3059" s="22">
        <v>33</v>
      </c>
      <c r="K3059" s="22"/>
      <c r="L3059" s="22"/>
      <c r="M3059" s="22"/>
      <c r="N3059" s="22"/>
      <c r="O3059" s="22"/>
      <c r="P3059" s="22" t="s">
        <v>4</v>
      </c>
      <c r="Q3059" s="132">
        <v>1</v>
      </c>
      <c r="R3059" s="22" t="s">
        <v>312</v>
      </c>
      <c r="S3059" s="22" t="s">
        <v>8</v>
      </c>
      <c r="T3059" s="22">
        <v>14</v>
      </c>
      <c r="U3059" s="22"/>
      <c r="V3059" s="22"/>
      <c r="W3059" s="22">
        <v>14</v>
      </c>
      <c r="X3059" s="22"/>
      <c r="Y3059" s="22">
        <v>0</v>
      </c>
      <c r="Z3059" s="22">
        <v>0</v>
      </c>
      <c r="AA3059" s="22"/>
      <c r="AB3059" s="22"/>
      <c r="AC3059" s="47">
        <v>0</v>
      </c>
      <c r="AD3059" s="47"/>
      <c r="AE3059" s="47"/>
      <c r="AF3059" s="47"/>
      <c r="AG3059" s="47"/>
      <c r="AH3059" s="47"/>
      <c r="AI3059" s="47"/>
      <c r="AJ3059" s="47"/>
      <c r="AK3059" s="47"/>
      <c r="AL3059" s="47"/>
      <c r="AM3059" s="47"/>
      <c r="AN3059" s="47"/>
      <c r="AO3059" s="47"/>
      <c r="AP3059" s="47"/>
    </row>
    <row r="3060" spans="1:42" x14ac:dyDescent="0.25">
      <c r="A3060" s="24">
        <v>41619</v>
      </c>
      <c r="B3060" s="22">
        <v>2</v>
      </c>
      <c r="C3060" s="22" t="s">
        <v>109</v>
      </c>
      <c r="D3060" s="22" t="s">
        <v>242</v>
      </c>
      <c r="E3060" s="22" t="s">
        <v>2</v>
      </c>
      <c r="F3060" s="22" t="s">
        <v>112</v>
      </c>
      <c r="G3060" s="25" t="s">
        <v>10</v>
      </c>
      <c r="H3060" s="22">
        <v>1</v>
      </c>
      <c r="I3060" s="22">
        <f t="shared" si="75"/>
        <v>0.05</v>
      </c>
      <c r="J3060" s="22">
        <v>33</v>
      </c>
      <c r="K3060" s="22"/>
      <c r="L3060" s="22"/>
      <c r="M3060" s="22"/>
      <c r="N3060" s="22"/>
      <c r="O3060" s="22"/>
      <c r="P3060" s="22" t="s">
        <v>4</v>
      </c>
      <c r="Q3060" s="22">
        <v>2</v>
      </c>
      <c r="R3060" s="22" t="s">
        <v>364</v>
      </c>
      <c r="S3060" s="22" t="s">
        <v>5</v>
      </c>
      <c r="T3060" s="22">
        <v>13</v>
      </c>
      <c r="U3060" s="22"/>
      <c r="V3060" s="22"/>
      <c r="W3060" s="22">
        <v>13</v>
      </c>
      <c r="X3060" s="22"/>
      <c r="Y3060" s="22">
        <v>1</v>
      </c>
      <c r="Z3060" s="22">
        <v>1</v>
      </c>
      <c r="AA3060" s="22" t="s">
        <v>106</v>
      </c>
      <c r="AB3060" s="22" t="s">
        <v>126</v>
      </c>
      <c r="AC3060" s="47">
        <v>1</v>
      </c>
      <c r="AD3060" s="6" t="s">
        <v>106</v>
      </c>
    </row>
    <row r="3061" spans="1:42" x14ac:dyDescent="0.25">
      <c r="A3061" s="24">
        <v>41619</v>
      </c>
      <c r="B3061" s="22">
        <v>2</v>
      </c>
      <c r="C3061" s="22" t="s">
        <v>109</v>
      </c>
      <c r="D3061" s="22" t="s">
        <v>242</v>
      </c>
      <c r="E3061" s="22" t="s">
        <v>2</v>
      </c>
      <c r="F3061" s="22" t="s">
        <v>112</v>
      </c>
      <c r="G3061" s="25" t="s">
        <v>10</v>
      </c>
      <c r="H3061" s="22">
        <v>1</v>
      </c>
      <c r="I3061" s="22">
        <f t="shared" si="75"/>
        <v>0.05</v>
      </c>
      <c r="J3061" s="22">
        <v>33</v>
      </c>
      <c r="K3061" s="22"/>
      <c r="L3061" s="22"/>
      <c r="M3061" s="22"/>
      <c r="N3061" s="22"/>
      <c r="O3061" s="22"/>
      <c r="P3061" s="22" t="s">
        <v>4</v>
      </c>
      <c r="Q3061" s="22">
        <v>3</v>
      </c>
      <c r="R3061" s="22" t="s">
        <v>331</v>
      </c>
      <c r="S3061" s="22" t="s">
        <v>5</v>
      </c>
      <c r="T3061" s="22">
        <v>16</v>
      </c>
      <c r="U3061" s="22"/>
      <c r="V3061" s="22"/>
      <c r="W3061" s="22">
        <v>16</v>
      </c>
      <c r="X3061" s="22"/>
      <c r="Y3061" s="22">
        <v>0</v>
      </c>
      <c r="Z3061" s="22">
        <v>0</v>
      </c>
      <c r="AA3061" s="22"/>
      <c r="AB3061" s="22"/>
      <c r="AC3061" s="6">
        <v>0</v>
      </c>
      <c r="AE3061" s="6" t="s">
        <v>255</v>
      </c>
    </row>
    <row r="3062" spans="1:42" x14ac:dyDescent="0.25">
      <c r="A3062" s="24">
        <v>41619</v>
      </c>
      <c r="B3062" s="22">
        <v>2</v>
      </c>
      <c r="C3062" s="22" t="s">
        <v>109</v>
      </c>
      <c r="D3062" s="22" t="s">
        <v>242</v>
      </c>
      <c r="E3062" s="22" t="s">
        <v>2</v>
      </c>
      <c r="F3062" s="22" t="s">
        <v>112</v>
      </c>
      <c r="G3062" s="25" t="s">
        <v>57</v>
      </c>
      <c r="H3062" s="22">
        <v>1</v>
      </c>
      <c r="I3062" s="22">
        <f t="shared" si="75"/>
        <v>0.05</v>
      </c>
      <c r="J3062" s="22">
        <v>33</v>
      </c>
      <c r="K3062" s="22"/>
      <c r="L3062" s="22"/>
      <c r="M3062" s="22"/>
      <c r="N3062" s="22"/>
      <c r="O3062" s="22"/>
      <c r="P3062" s="22" t="s">
        <v>4</v>
      </c>
      <c r="Q3062" s="22">
        <v>4</v>
      </c>
      <c r="R3062" s="22" t="s">
        <v>365</v>
      </c>
      <c r="S3062" s="22" t="s">
        <v>5</v>
      </c>
      <c r="T3062" s="22">
        <v>6</v>
      </c>
      <c r="U3062" s="22"/>
      <c r="V3062" s="22"/>
      <c r="W3062" s="22">
        <v>6</v>
      </c>
      <c r="X3062" s="22"/>
      <c r="Y3062" s="22">
        <v>0</v>
      </c>
      <c r="Z3062" s="22">
        <v>0</v>
      </c>
      <c r="AA3062" s="22"/>
      <c r="AB3062" s="22"/>
      <c r="AC3062" s="6">
        <v>0</v>
      </c>
    </row>
    <row r="3063" spans="1:42" x14ac:dyDescent="0.25">
      <c r="A3063" s="24">
        <v>41619</v>
      </c>
      <c r="B3063" s="22">
        <v>2</v>
      </c>
      <c r="C3063" s="22" t="s">
        <v>109</v>
      </c>
      <c r="D3063" s="22" t="s">
        <v>242</v>
      </c>
      <c r="E3063" s="22" t="s">
        <v>2</v>
      </c>
      <c r="F3063" s="22" t="s">
        <v>112</v>
      </c>
      <c r="G3063" s="25" t="s">
        <v>10</v>
      </c>
      <c r="H3063" s="22">
        <v>1</v>
      </c>
      <c r="I3063" s="22">
        <f t="shared" si="75"/>
        <v>0.05</v>
      </c>
      <c r="J3063" s="22">
        <v>33</v>
      </c>
      <c r="K3063" s="22"/>
      <c r="L3063" s="22"/>
      <c r="M3063" s="22"/>
      <c r="N3063" s="22"/>
      <c r="O3063" s="22"/>
      <c r="P3063" s="22" t="s">
        <v>4</v>
      </c>
      <c r="Q3063" s="22">
        <v>5</v>
      </c>
      <c r="R3063" s="22" t="s">
        <v>350</v>
      </c>
      <c r="S3063" s="22" t="s">
        <v>5</v>
      </c>
      <c r="T3063" s="22">
        <v>6</v>
      </c>
      <c r="U3063" s="22"/>
      <c r="V3063" s="22"/>
      <c r="W3063" s="22">
        <v>6</v>
      </c>
      <c r="X3063" s="22"/>
      <c r="Y3063" s="22">
        <v>0</v>
      </c>
      <c r="Z3063" s="22">
        <v>0</v>
      </c>
      <c r="AA3063" s="22"/>
      <c r="AB3063" s="22"/>
      <c r="AC3063" s="6">
        <v>0</v>
      </c>
    </row>
    <row r="3064" spans="1:42" x14ac:dyDescent="0.25">
      <c r="A3064" s="24">
        <v>41619</v>
      </c>
      <c r="B3064" s="22">
        <v>2</v>
      </c>
      <c r="C3064" s="22" t="s">
        <v>109</v>
      </c>
      <c r="D3064" s="22" t="s">
        <v>242</v>
      </c>
      <c r="E3064" s="22" t="s">
        <v>2</v>
      </c>
      <c r="F3064" s="22" t="s">
        <v>112</v>
      </c>
      <c r="G3064" s="25" t="s">
        <v>9</v>
      </c>
      <c r="H3064" s="22">
        <v>1</v>
      </c>
      <c r="I3064" s="22">
        <f t="shared" si="75"/>
        <v>0.05</v>
      </c>
      <c r="J3064" s="22">
        <v>33</v>
      </c>
      <c r="K3064" s="22"/>
      <c r="L3064" s="22"/>
      <c r="M3064" s="22"/>
      <c r="N3064" s="22"/>
      <c r="O3064" s="22"/>
      <c r="P3064" s="22" t="s">
        <v>4</v>
      </c>
      <c r="Q3064" s="22">
        <v>6</v>
      </c>
      <c r="R3064" s="22" t="s">
        <v>351</v>
      </c>
      <c r="S3064" s="22" t="s">
        <v>8</v>
      </c>
      <c r="T3064" s="22">
        <v>24</v>
      </c>
      <c r="U3064" s="22"/>
      <c r="V3064" s="22"/>
      <c r="W3064" s="22">
        <v>24</v>
      </c>
      <c r="X3064" s="22"/>
      <c r="Y3064" s="22">
        <v>0</v>
      </c>
      <c r="Z3064" s="22">
        <v>0</v>
      </c>
      <c r="AA3064" s="22"/>
      <c r="AB3064" s="22"/>
      <c r="AC3064" s="6">
        <v>1</v>
      </c>
      <c r="AD3064" s="6" t="s">
        <v>127</v>
      </c>
    </row>
    <row r="3065" spans="1:42" x14ac:dyDescent="0.25">
      <c r="A3065" s="24">
        <v>41619</v>
      </c>
      <c r="B3065" s="22">
        <v>2</v>
      </c>
      <c r="C3065" s="22" t="s">
        <v>109</v>
      </c>
      <c r="D3065" s="22" t="s">
        <v>242</v>
      </c>
      <c r="E3065" s="22" t="s">
        <v>2</v>
      </c>
      <c r="F3065" s="22" t="s">
        <v>112</v>
      </c>
      <c r="G3065" s="25" t="s">
        <v>10</v>
      </c>
      <c r="H3065" s="22">
        <v>1</v>
      </c>
      <c r="I3065" s="22">
        <f t="shared" si="75"/>
        <v>0.05</v>
      </c>
      <c r="J3065" s="22">
        <v>33</v>
      </c>
      <c r="K3065" s="22"/>
      <c r="L3065" s="22"/>
      <c r="M3065" s="22"/>
      <c r="N3065" s="22"/>
      <c r="O3065" s="22"/>
      <c r="P3065" s="22" t="s">
        <v>4</v>
      </c>
      <c r="Q3065" s="22">
        <v>7</v>
      </c>
      <c r="R3065" s="22">
        <v>14</v>
      </c>
      <c r="S3065" s="22" t="s">
        <v>8</v>
      </c>
      <c r="T3065" s="22">
        <v>11</v>
      </c>
      <c r="U3065" s="22"/>
      <c r="V3065" s="22"/>
      <c r="W3065" s="22">
        <v>11</v>
      </c>
      <c r="X3065" s="22"/>
      <c r="Y3065" s="22">
        <v>0</v>
      </c>
      <c r="Z3065" s="22">
        <v>0</v>
      </c>
      <c r="AA3065" s="22"/>
      <c r="AB3065" s="22"/>
      <c r="AC3065" s="6">
        <v>1</v>
      </c>
      <c r="AD3065" s="6" t="s">
        <v>106</v>
      </c>
    </row>
    <row r="3066" spans="1:42" x14ac:dyDescent="0.25">
      <c r="A3066" s="24">
        <v>41619</v>
      </c>
      <c r="B3066" s="22">
        <v>2</v>
      </c>
      <c r="C3066" s="22" t="s">
        <v>109</v>
      </c>
      <c r="D3066" s="22" t="s">
        <v>242</v>
      </c>
      <c r="E3066" s="22" t="s">
        <v>2</v>
      </c>
      <c r="F3066" s="22" t="s">
        <v>112</v>
      </c>
      <c r="G3066" s="25" t="s">
        <v>7</v>
      </c>
      <c r="H3066" s="22">
        <v>1</v>
      </c>
      <c r="I3066" s="22">
        <f t="shared" si="75"/>
        <v>0.05</v>
      </c>
      <c r="J3066" s="22">
        <v>33</v>
      </c>
      <c r="K3066" s="22"/>
      <c r="L3066" s="22"/>
      <c r="M3066" s="22"/>
      <c r="N3066" s="22"/>
      <c r="O3066" s="22"/>
      <c r="P3066" s="22" t="s">
        <v>4</v>
      </c>
      <c r="Q3066" s="22">
        <v>8</v>
      </c>
      <c r="R3066" s="22" t="s">
        <v>329</v>
      </c>
      <c r="S3066" s="22" t="s">
        <v>5</v>
      </c>
      <c r="T3066" s="22">
        <v>11</v>
      </c>
      <c r="U3066" s="22"/>
      <c r="V3066" s="22"/>
      <c r="W3066" s="22">
        <v>11</v>
      </c>
      <c r="X3066" s="22"/>
      <c r="Y3066" s="22">
        <v>0</v>
      </c>
      <c r="Z3066" s="22">
        <v>0</v>
      </c>
      <c r="AA3066" s="22"/>
      <c r="AB3066" s="22"/>
      <c r="AC3066" s="47">
        <v>0</v>
      </c>
    </row>
    <row r="3067" spans="1:42" x14ac:dyDescent="0.25">
      <c r="A3067" s="24">
        <v>41619</v>
      </c>
      <c r="B3067" s="22">
        <v>2</v>
      </c>
      <c r="C3067" s="22" t="s">
        <v>109</v>
      </c>
      <c r="D3067" s="22" t="s">
        <v>242</v>
      </c>
      <c r="E3067" s="22" t="s">
        <v>2</v>
      </c>
      <c r="F3067" s="22" t="s">
        <v>112</v>
      </c>
      <c r="G3067" s="25" t="s">
        <v>17</v>
      </c>
      <c r="H3067" s="22">
        <v>1</v>
      </c>
      <c r="I3067" s="22">
        <f t="shared" si="75"/>
        <v>0.05</v>
      </c>
      <c r="J3067" s="22">
        <v>33</v>
      </c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  <c r="W3067" s="22"/>
      <c r="X3067" s="22"/>
      <c r="Y3067" s="22"/>
      <c r="Z3067" s="22"/>
      <c r="AA3067" s="22"/>
      <c r="AB3067" s="22"/>
    </row>
    <row r="3068" spans="1:42" x14ac:dyDescent="0.25">
      <c r="A3068" s="24">
        <v>41619</v>
      </c>
      <c r="B3068" s="22">
        <v>2</v>
      </c>
      <c r="C3068" s="22" t="s">
        <v>109</v>
      </c>
      <c r="D3068" s="22" t="s">
        <v>242</v>
      </c>
      <c r="E3068" s="22" t="s">
        <v>2</v>
      </c>
      <c r="F3068" s="22" t="s">
        <v>112</v>
      </c>
      <c r="G3068" s="25" t="s">
        <v>3</v>
      </c>
      <c r="H3068" s="22">
        <v>6</v>
      </c>
      <c r="I3068" s="22">
        <f t="shared" si="75"/>
        <v>0.3</v>
      </c>
      <c r="J3068" s="22">
        <v>33</v>
      </c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  <c r="W3068" s="22"/>
      <c r="X3068" s="22"/>
      <c r="Y3068" s="22"/>
      <c r="Z3068" s="22"/>
      <c r="AA3068" s="22"/>
      <c r="AB3068" s="22"/>
    </row>
    <row r="3069" spans="1:42" x14ac:dyDescent="0.25">
      <c r="A3069" s="24">
        <v>41619</v>
      </c>
      <c r="B3069" s="22">
        <v>2</v>
      </c>
      <c r="C3069" s="22" t="s">
        <v>109</v>
      </c>
      <c r="D3069" s="22" t="s">
        <v>242</v>
      </c>
      <c r="E3069" s="22" t="s">
        <v>2</v>
      </c>
      <c r="F3069" s="22" t="s">
        <v>112</v>
      </c>
      <c r="G3069" s="25" t="s">
        <v>57</v>
      </c>
      <c r="H3069" s="22">
        <v>1</v>
      </c>
      <c r="I3069" s="22">
        <f t="shared" si="75"/>
        <v>0.05</v>
      </c>
      <c r="J3069" s="22">
        <v>33</v>
      </c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  <c r="W3069" s="22"/>
      <c r="X3069" s="22"/>
      <c r="Y3069" s="22"/>
      <c r="Z3069" s="22"/>
      <c r="AA3069" s="22"/>
      <c r="AB3069" s="22"/>
    </row>
    <row r="3070" spans="1:42" x14ac:dyDescent="0.25">
      <c r="A3070" s="24">
        <v>41619</v>
      </c>
      <c r="B3070" s="22">
        <v>2</v>
      </c>
      <c r="C3070" s="22" t="s">
        <v>109</v>
      </c>
      <c r="D3070" s="22" t="s">
        <v>242</v>
      </c>
      <c r="E3070" s="22" t="s">
        <v>2</v>
      </c>
      <c r="F3070" s="22" t="s">
        <v>112</v>
      </c>
      <c r="G3070" s="25" t="s">
        <v>11</v>
      </c>
      <c r="H3070" s="22">
        <v>1</v>
      </c>
      <c r="I3070" s="22">
        <f t="shared" si="75"/>
        <v>0.05</v>
      </c>
      <c r="J3070" s="22">
        <v>33</v>
      </c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  <c r="W3070" s="22"/>
      <c r="X3070" s="22"/>
      <c r="Y3070" s="22"/>
      <c r="Z3070" s="22"/>
      <c r="AA3070" s="22"/>
      <c r="AB3070" s="22"/>
    </row>
    <row r="3071" spans="1:42" x14ac:dyDescent="0.25">
      <c r="A3071" s="24">
        <v>41619</v>
      </c>
      <c r="B3071" s="22">
        <v>2</v>
      </c>
      <c r="C3071" s="22" t="s">
        <v>109</v>
      </c>
      <c r="D3071" s="22" t="s">
        <v>242</v>
      </c>
      <c r="E3071" s="22" t="s">
        <v>2</v>
      </c>
      <c r="F3071" s="22" t="s">
        <v>112</v>
      </c>
      <c r="G3071" s="25" t="s">
        <v>10</v>
      </c>
      <c r="H3071" s="22">
        <v>11</v>
      </c>
      <c r="I3071" s="22">
        <f t="shared" si="75"/>
        <v>0.55000000000000004</v>
      </c>
      <c r="J3071" s="22">
        <v>33</v>
      </c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  <c r="W3071" s="22"/>
      <c r="X3071" s="22"/>
      <c r="Y3071" s="22"/>
      <c r="Z3071" s="22"/>
      <c r="AA3071" s="22"/>
      <c r="AB3071" s="22"/>
    </row>
    <row r="3072" spans="1:42" x14ac:dyDescent="0.25">
      <c r="A3072" s="24">
        <v>41619</v>
      </c>
      <c r="B3072" s="22">
        <v>2</v>
      </c>
      <c r="C3072" s="22" t="s">
        <v>109</v>
      </c>
      <c r="D3072" s="22" t="s">
        <v>242</v>
      </c>
      <c r="E3072" s="22" t="s">
        <v>2</v>
      </c>
      <c r="F3072" s="22" t="s">
        <v>112</v>
      </c>
      <c r="G3072" s="25" t="s">
        <v>76</v>
      </c>
      <c r="H3072" s="22">
        <v>1</v>
      </c>
      <c r="I3072" s="22">
        <f t="shared" si="75"/>
        <v>0.05</v>
      </c>
      <c r="J3072" s="22">
        <v>33</v>
      </c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  <c r="W3072" s="22"/>
      <c r="X3072" s="22"/>
      <c r="Y3072" s="22"/>
      <c r="Z3072" s="22"/>
      <c r="AA3072" s="22"/>
      <c r="AB3072" s="22"/>
    </row>
    <row r="3073" spans="1:42" x14ac:dyDescent="0.25">
      <c r="A3073" s="24">
        <v>41619</v>
      </c>
      <c r="B3073" s="132">
        <v>2</v>
      </c>
      <c r="C3073" s="22" t="s">
        <v>109</v>
      </c>
      <c r="D3073" s="132" t="s">
        <v>243</v>
      </c>
      <c r="E3073" s="132" t="s">
        <v>2</v>
      </c>
      <c r="F3073" s="132" t="s">
        <v>112</v>
      </c>
      <c r="G3073" s="139" t="s">
        <v>10</v>
      </c>
      <c r="H3073" s="132">
        <v>1</v>
      </c>
      <c r="I3073" s="22">
        <f t="shared" si="75"/>
        <v>0.05</v>
      </c>
      <c r="J3073" s="22">
        <v>33</v>
      </c>
      <c r="K3073" s="22"/>
      <c r="L3073" s="22"/>
      <c r="M3073" s="22"/>
      <c r="N3073" s="22"/>
      <c r="O3073" s="22"/>
      <c r="P3073" s="22" t="s">
        <v>4</v>
      </c>
      <c r="Q3073" s="132">
        <v>1</v>
      </c>
      <c r="R3073" s="22" t="s">
        <v>354</v>
      </c>
      <c r="S3073" s="22" t="s">
        <v>5</v>
      </c>
      <c r="T3073" s="22">
        <v>9</v>
      </c>
      <c r="U3073" s="22"/>
      <c r="V3073" s="22"/>
      <c r="W3073" s="22">
        <v>9</v>
      </c>
      <c r="X3073" s="22"/>
      <c r="Y3073" s="22">
        <v>1</v>
      </c>
      <c r="Z3073" s="22">
        <v>1</v>
      </c>
      <c r="AA3073" s="22" t="s">
        <v>127</v>
      </c>
      <c r="AB3073" s="22" t="s">
        <v>128</v>
      </c>
      <c r="AC3073" s="47">
        <v>1</v>
      </c>
      <c r="AD3073" s="47" t="s">
        <v>127</v>
      </c>
      <c r="AE3073" s="47" t="s">
        <v>249</v>
      </c>
      <c r="AF3073" s="47"/>
      <c r="AG3073" s="47"/>
      <c r="AH3073" s="47"/>
      <c r="AI3073" s="47"/>
      <c r="AJ3073" s="47"/>
      <c r="AK3073" s="47"/>
      <c r="AL3073" s="47"/>
      <c r="AM3073" s="47"/>
      <c r="AN3073" s="47"/>
      <c r="AO3073" s="47"/>
      <c r="AP3073" s="47"/>
    </row>
    <row r="3074" spans="1:42" x14ac:dyDescent="0.25">
      <c r="A3074" s="24">
        <v>41619</v>
      </c>
      <c r="B3074" s="22">
        <v>2</v>
      </c>
      <c r="C3074" s="22" t="s">
        <v>109</v>
      </c>
      <c r="D3074" s="22" t="s">
        <v>243</v>
      </c>
      <c r="E3074" s="22" t="s">
        <v>2</v>
      </c>
      <c r="F3074" s="22" t="s">
        <v>112</v>
      </c>
      <c r="G3074" s="25" t="s">
        <v>9</v>
      </c>
      <c r="H3074" s="22">
        <v>1</v>
      </c>
      <c r="I3074" s="22">
        <f t="shared" ref="I3074:I3137" si="76">H3074/20</f>
        <v>0.05</v>
      </c>
      <c r="J3074" s="22">
        <v>33</v>
      </c>
      <c r="K3074" s="22"/>
      <c r="L3074" s="22"/>
      <c r="M3074" s="22"/>
      <c r="N3074" s="22"/>
      <c r="O3074" s="22"/>
      <c r="P3074" s="22" t="s">
        <v>4</v>
      </c>
      <c r="Q3074" s="22">
        <v>2</v>
      </c>
      <c r="R3074" s="22" t="s">
        <v>310</v>
      </c>
      <c r="S3074" s="22" t="s">
        <v>5</v>
      </c>
      <c r="T3074" s="22">
        <v>7</v>
      </c>
      <c r="U3074" s="22"/>
      <c r="V3074" s="22"/>
      <c r="W3074" s="22">
        <v>7</v>
      </c>
      <c r="X3074" s="22"/>
      <c r="Y3074" s="22">
        <v>0</v>
      </c>
      <c r="Z3074" s="22">
        <v>0</v>
      </c>
      <c r="AA3074" s="22"/>
      <c r="AB3074" s="22"/>
      <c r="AC3074" s="47">
        <v>1</v>
      </c>
      <c r="AD3074" s="6" t="s">
        <v>260</v>
      </c>
    </row>
    <row r="3075" spans="1:42" x14ac:dyDescent="0.25">
      <c r="A3075" s="24">
        <v>41619</v>
      </c>
      <c r="B3075" s="22">
        <v>2</v>
      </c>
      <c r="C3075" s="22" t="s">
        <v>109</v>
      </c>
      <c r="D3075" s="22" t="s">
        <v>243</v>
      </c>
      <c r="E3075" s="22" t="s">
        <v>2</v>
      </c>
      <c r="F3075" s="22" t="s">
        <v>112</v>
      </c>
      <c r="G3075" s="25" t="s">
        <v>7</v>
      </c>
      <c r="H3075" s="22">
        <v>1</v>
      </c>
      <c r="I3075" s="22">
        <f t="shared" si="76"/>
        <v>0.05</v>
      </c>
      <c r="J3075" s="22">
        <v>33</v>
      </c>
      <c r="K3075" s="22"/>
      <c r="L3075" s="22"/>
      <c r="M3075" s="22"/>
      <c r="N3075" s="22"/>
      <c r="O3075" s="22"/>
      <c r="P3075" s="22" t="s">
        <v>4</v>
      </c>
      <c r="Q3075" s="22">
        <v>3</v>
      </c>
      <c r="R3075" s="22">
        <v>12</v>
      </c>
      <c r="S3075" s="22" t="s">
        <v>8</v>
      </c>
      <c r="T3075" s="22">
        <v>24</v>
      </c>
      <c r="U3075" s="22"/>
      <c r="V3075" s="22"/>
      <c r="W3075" s="22">
        <v>24</v>
      </c>
      <c r="X3075" s="22"/>
      <c r="Y3075" s="22">
        <v>0</v>
      </c>
      <c r="Z3075" s="22">
        <v>0</v>
      </c>
      <c r="AA3075" s="22"/>
      <c r="AB3075" s="22" t="s">
        <v>129</v>
      </c>
      <c r="AC3075" s="6">
        <v>0</v>
      </c>
      <c r="AE3075" s="6" t="s">
        <v>261</v>
      </c>
    </row>
    <row r="3076" spans="1:42" x14ac:dyDescent="0.25">
      <c r="A3076" s="24">
        <v>41619</v>
      </c>
      <c r="B3076" s="22">
        <v>2</v>
      </c>
      <c r="C3076" s="22" t="s">
        <v>109</v>
      </c>
      <c r="D3076" s="22" t="s">
        <v>243</v>
      </c>
      <c r="E3076" s="22" t="s">
        <v>2</v>
      </c>
      <c r="F3076" s="22" t="s">
        <v>112</v>
      </c>
      <c r="G3076" s="25" t="s">
        <v>10</v>
      </c>
      <c r="H3076" s="22">
        <v>1</v>
      </c>
      <c r="I3076" s="22">
        <f t="shared" si="76"/>
        <v>0.05</v>
      </c>
      <c r="J3076" s="22">
        <v>33</v>
      </c>
      <c r="K3076" s="22"/>
      <c r="L3076" s="22"/>
      <c r="M3076" s="22"/>
      <c r="N3076" s="22"/>
      <c r="O3076" s="22"/>
      <c r="P3076" s="22" t="s">
        <v>4</v>
      </c>
      <c r="Q3076" s="22">
        <v>4</v>
      </c>
      <c r="R3076" s="22" t="s">
        <v>340</v>
      </c>
      <c r="S3076" s="22" t="s">
        <v>5</v>
      </c>
      <c r="T3076" s="22">
        <v>11</v>
      </c>
      <c r="U3076" s="22"/>
      <c r="V3076" s="22"/>
      <c r="W3076" s="22">
        <v>11</v>
      </c>
      <c r="X3076" s="22"/>
      <c r="Y3076" s="22">
        <v>1</v>
      </c>
      <c r="Z3076" s="22">
        <v>1</v>
      </c>
      <c r="AA3076" s="22" t="s">
        <v>130</v>
      </c>
      <c r="AB3076" s="22" t="s">
        <v>193</v>
      </c>
      <c r="AC3076" s="6">
        <v>1</v>
      </c>
      <c r="AD3076" s="6" t="s">
        <v>250</v>
      </c>
    </row>
    <row r="3077" spans="1:42" x14ac:dyDescent="0.25">
      <c r="A3077" s="24">
        <v>41619</v>
      </c>
      <c r="B3077" s="22">
        <v>2</v>
      </c>
      <c r="C3077" s="22" t="s">
        <v>109</v>
      </c>
      <c r="D3077" s="22" t="s">
        <v>243</v>
      </c>
      <c r="E3077" s="22" t="s">
        <v>2</v>
      </c>
      <c r="F3077" s="22" t="s">
        <v>112</v>
      </c>
      <c r="G3077" s="25" t="s">
        <v>3</v>
      </c>
      <c r="H3077" s="22">
        <v>1</v>
      </c>
      <c r="I3077" s="22">
        <f t="shared" si="76"/>
        <v>0.05</v>
      </c>
      <c r="J3077" s="22">
        <v>33</v>
      </c>
      <c r="K3077" s="22"/>
      <c r="L3077" s="22"/>
      <c r="M3077" s="22"/>
      <c r="N3077" s="22"/>
      <c r="O3077" s="22"/>
      <c r="P3077" s="22" t="s">
        <v>4</v>
      </c>
      <c r="Q3077" s="22">
        <v>5</v>
      </c>
      <c r="R3077" s="22" t="s">
        <v>356</v>
      </c>
      <c r="S3077" s="22" t="s">
        <v>5</v>
      </c>
      <c r="T3077" s="22">
        <v>12</v>
      </c>
      <c r="U3077" s="22"/>
      <c r="V3077" s="22"/>
      <c r="W3077" s="22">
        <v>12</v>
      </c>
      <c r="X3077" s="22"/>
      <c r="Y3077" s="22">
        <v>0</v>
      </c>
      <c r="Z3077" s="22">
        <v>0</v>
      </c>
      <c r="AA3077" s="22"/>
      <c r="AB3077" s="22"/>
      <c r="AC3077" s="6">
        <v>0</v>
      </c>
      <c r="AE3077" s="6" t="s">
        <v>255</v>
      </c>
    </row>
    <row r="3078" spans="1:42" x14ac:dyDescent="0.25">
      <c r="A3078" s="24">
        <v>41619</v>
      </c>
      <c r="B3078" s="22">
        <v>2</v>
      </c>
      <c r="C3078" s="22" t="s">
        <v>109</v>
      </c>
      <c r="D3078" s="22" t="s">
        <v>243</v>
      </c>
      <c r="E3078" s="22" t="s">
        <v>2</v>
      </c>
      <c r="F3078" s="22" t="s">
        <v>112</v>
      </c>
      <c r="G3078" s="25" t="s">
        <v>10</v>
      </c>
      <c r="H3078" s="22">
        <v>1</v>
      </c>
      <c r="I3078" s="22">
        <f t="shared" si="76"/>
        <v>0.05</v>
      </c>
      <c r="J3078" s="22">
        <v>33</v>
      </c>
      <c r="K3078" s="22"/>
      <c r="L3078" s="22"/>
      <c r="M3078" s="22"/>
      <c r="N3078" s="22"/>
      <c r="O3078" s="22"/>
      <c r="P3078" s="22" t="s">
        <v>4</v>
      </c>
      <c r="Q3078" s="22">
        <v>6</v>
      </c>
      <c r="R3078" s="22" t="s">
        <v>323</v>
      </c>
      <c r="S3078" s="22" t="s">
        <v>8</v>
      </c>
      <c r="T3078" s="22">
        <v>7</v>
      </c>
      <c r="U3078" s="22"/>
      <c r="V3078" s="22"/>
      <c r="W3078" s="22">
        <v>7</v>
      </c>
      <c r="X3078" s="22"/>
      <c r="Y3078" s="22">
        <v>0</v>
      </c>
      <c r="Z3078" s="22">
        <v>0</v>
      </c>
      <c r="AA3078" s="22"/>
      <c r="AB3078" s="22"/>
      <c r="AC3078" s="6">
        <v>0</v>
      </c>
    </row>
    <row r="3079" spans="1:42" x14ac:dyDescent="0.25">
      <c r="A3079" s="24">
        <v>41619</v>
      </c>
      <c r="B3079" s="22">
        <v>2</v>
      </c>
      <c r="C3079" s="22" t="s">
        <v>109</v>
      </c>
      <c r="D3079" s="22" t="s">
        <v>243</v>
      </c>
      <c r="E3079" s="22" t="s">
        <v>2</v>
      </c>
      <c r="F3079" s="22" t="s">
        <v>112</v>
      </c>
      <c r="G3079" s="25" t="s">
        <v>119</v>
      </c>
      <c r="H3079" s="22">
        <v>1</v>
      </c>
      <c r="I3079" s="22">
        <f t="shared" si="76"/>
        <v>0.05</v>
      </c>
      <c r="J3079" s="22">
        <v>33</v>
      </c>
      <c r="K3079" s="22"/>
      <c r="L3079" s="22"/>
      <c r="M3079" s="22"/>
      <c r="N3079" s="22"/>
      <c r="O3079" s="22"/>
      <c r="P3079" s="22" t="s">
        <v>4</v>
      </c>
      <c r="Q3079" s="22">
        <v>7</v>
      </c>
      <c r="R3079" s="22">
        <v>17</v>
      </c>
      <c r="S3079" s="22" t="s">
        <v>5</v>
      </c>
      <c r="T3079" s="22">
        <v>19</v>
      </c>
      <c r="U3079" s="22"/>
      <c r="V3079" s="22"/>
      <c r="W3079" s="22">
        <v>19</v>
      </c>
      <c r="X3079" s="22"/>
      <c r="Y3079" s="22">
        <v>0</v>
      </c>
      <c r="Z3079" s="22">
        <v>0</v>
      </c>
      <c r="AA3079" s="22"/>
      <c r="AB3079" s="22"/>
      <c r="AC3079" s="6">
        <v>0</v>
      </c>
    </row>
    <row r="3080" spans="1:42" x14ac:dyDescent="0.25">
      <c r="A3080" s="24">
        <v>41619</v>
      </c>
      <c r="B3080" s="22">
        <v>2</v>
      </c>
      <c r="C3080" s="22" t="s">
        <v>109</v>
      </c>
      <c r="D3080" s="22" t="s">
        <v>243</v>
      </c>
      <c r="E3080" s="22" t="s">
        <v>2</v>
      </c>
      <c r="F3080" s="22" t="s">
        <v>112</v>
      </c>
      <c r="G3080" s="25" t="s">
        <v>10</v>
      </c>
      <c r="H3080" s="22">
        <v>1</v>
      </c>
      <c r="I3080" s="22">
        <f t="shared" si="76"/>
        <v>0.05</v>
      </c>
      <c r="J3080" s="22">
        <v>33</v>
      </c>
      <c r="K3080" s="22"/>
      <c r="L3080" s="22"/>
      <c r="M3080" s="22"/>
      <c r="N3080" s="22"/>
      <c r="O3080" s="22"/>
      <c r="P3080" s="22" t="s">
        <v>4</v>
      </c>
      <c r="Q3080" s="22">
        <v>8</v>
      </c>
      <c r="R3080" s="22" t="s">
        <v>366</v>
      </c>
      <c r="S3080" s="22" t="s">
        <v>5</v>
      </c>
      <c r="T3080" s="22">
        <v>10</v>
      </c>
      <c r="U3080" s="22"/>
      <c r="V3080" s="22"/>
      <c r="W3080" s="22">
        <v>10</v>
      </c>
      <c r="X3080" s="22"/>
      <c r="Y3080" s="22">
        <v>0</v>
      </c>
      <c r="Z3080" s="22">
        <v>0</v>
      </c>
      <c r="AA3080" s="22" t="s">
        <v>106</v>
      </c>
      <c r="AB3080" s="22" t="s">
        <v>131</v>
      </c>
      <c r="AC3080" s="6">
        <v>1</v>
      </c>
      <c r="AD3080" s="6" t="s">
        <v>262</v>
      </c>
    </row>
    <row r="3081" spans="1:42" x14ac:dyDescent="0.25">
      <c r="A3081" s="24">
        <v>41619</v>
      </c>
      <c r="B3081" s="22">
        <v>2</v>
      </c>
      <c r="C3081" s="22" t="s">
        <v>109</v>
      </c>
      <c r="D3081" s="22" t="s">
        <v>243</v>
      </c>
      <c r="E3081" s="22" t="s">
        <v>2</v>
      </c>
      <c r="F3081" s="22" t="s">
        <v>112</v>
      </c>
      <c r="G3081" s="25" t="s">
        <v>10</v>
      </c>
      <c r="H3081" s="22">
        <v>1</v>
      </c>
      <c r="I3081" s="22">
        <f t="shared" si="76"/>
        <v>0.05</v>
      </c>
      <c r="J3081" s="22">
        <v>33</v>
      </c>
      <c r="K3081" s="22"/>
      <c r="L3081" s="22"/>
      <c r="M3081" s="22"/>
      <c r="N3081" s="22"/>
      <c r="O3081" s="22"/>
      <c r="P3081" s="22" t="s">
        <v>4</v>
      </c>
      <c r="Q3081" s="22">
        <v>9</v>
      </c>
      <c r="R3081" s="22" t="s">
        <v>367</v>
      </c>
      <c r="S3081" s="22" t="s">
        <v>8</v>
      </c>
      <c r="T3081" s="22">
        <v>7</v>
      </c>
      <c r="U3081" s="22"/>
      <c r="V3081" s="22"/>
      <c r="W3081" s="22">
        <v>7</v>
      </c>
      <c r="X3081" s="22"/>
      <c r="Y3081" s="22">
        <v>0</v>
      </c>
      <c r="Z3081" s="22">
        <v>0</v>
      </c>
      <c r="AA3081" s="22"/>
      <c r="AB3081" s="22"/>
      <c r="AC3081" s="6">
        <v>0</v>
      </c>
      <c r="AE3081" s="6" t="s">
        <v>255</v>
      </c>
    </row>
    <row r="3082" spans="1:42" x14ac:dyDescent="0.25">
      <c r="A3082" s="24">
        <v>41619</v>
      </c>
      <c r="B3082" s="22">
        <v>2</v>
      </c>
      <c r="C3082" s="22" t="s">
        <v>109</v>
      </c>
      <c r="D3082" s="22" t="s">
        <v>243</v>
      </c>
      <c r="E3082" s="22" t="s">
        <v>2</v>
      </c>
      <c r="F3082" s="22" t="s">
        <v>112</v>
      </c>
      <c r="G3082" s="25" t="s">
        <v>10</v>
      </c>
      <c r="H3082" s="22">
        <v>1</v>
      </c>
      <c r="I3082" s="22">
        <f t="shared" si="76"/>
        <v>0.05</v>
      </c>
      <c r="J3082" s="22">
        <v>33</v>
      </c>
      <c r="K3082" s="22"/>
      <c r="L3082" s="22"/>
      <c r="M3082" s="22"/>
      <c r="N3082" s="22"/>
      <c r="O3082" s="22"/>
      <c r="P3082" s="22" t="s">
        <v>4</v>
      </c>
      <c r="Q3082" s="22">
        <v>10</v>
      </c>
      <c r="R3082" s="22" t="s">
        <v>334</v>
      </c>
      <c r="S3082" s="22" t="s">
        <v>5</v>
      </c>
      <c r="T3082" s="22">
        <v>8</v>
      </c>
      <c r="U3082" s="22"/>
      <c r="V3082" s="22"/>
      <c r="W3082" s="22">
        <v>8</v>
      </c>
      <c r="X3082" s="22"/>
      <c r="Y3082" s="22">
        <v>0</v>
      </c>
      <c r="Z3082" s="22">
        <v>0</v>
      </c>
      <c r="AA3082" s="22"/>
      <c r="AB3082" s="22"/>
      <c r="AC3082" s="47">
        <v>1</v>
      </c>
      <c r="AD3082" s="6" t="s">
        <v>106</v>
      </c>
    </row>
    <row r="3083" spans="1:42" s="33" customFormat="1" x14ac:dyDescent="0.25">
      <c r="A3083" s="24">
        <v>41619</v>
      </c>
      <c r="B3083" s="40">
        <v>2</v>
      </c>
      <c r="C3083" s="22" t="s">
        <v>109</v>
      </c>
      <c r="D3083" s="40" t="s">
        <v>243</v>
      </c>
      <c r="E3083" s="40" t="s">
        <v>2</v>
      </c>
      <c r="F3083" s="40" t="s">
        <v>112</v>
      </c>
      <c r="G3083" s="42" t="s">
        <v>17</v>
      </c>
      <c r="H3083" s="40">
        <v>3</v>
      </c>
      <c r="I3083" s="22">
        <f t="shared" si="76"/>
        <v>0.15</v>
      </c>
      <c r="J3083" s="22">
        <v>33</v>
      </c>
      <c r="K3083" s="22"/>
      <c r="L3083" s="22"/>
      <c r="M3083" s="22"/>
      <c r="N3083" s="22"/>
      <c r="O3083" s="22"/>
      <c r="P3083" s="22"/>
      <c r="Q3083" s="40"/>
      <c r="R3083" s="22"/>
      <c r="S3083" s="22"/>
      <c r="T3083" s="22"/>
      <c r="U3083" s="22"/>
      <c r="V3083" s="22"/>
      <c r="W3083" s="22"/>
      <c r="X3083" s="22"/>
      <c r="Y3083" s="22"/>
      <c r="Z3083" s="22"/>
      <c r="AA3083" s="22"/>
      <c r="AB3083" s="22"/>
      <c r="AC3083" s="6"/>
    </row>
    <row r="3084" spans="1:42" x14ac:dyDescent="0.25">
      <c r="A3084" s="24">
        <v>41619</v>
      </c>
      <c r="B3084" s="22">
        <v>2</v>
      </c>
      <c r="C3084" s="22" t="s">
        <v>109</v>
      </c>
      <c r="D3084" s="22" t="s">
        <v>243</v>
      </c>
      <c r="E3084" s="22" t="s">
        <v>2</v>
      </c>
      <c r="F3084" s="22" t="s">
        <v>112</v>
      </c>
      <c r="G3084" s="25" t="s">
        <v>3</v>
      </c>
      <c r="H3084" s="22">
        <v>4</v>
      </c>
      <c r="I3084" s="22">
        <f t="shared" si="76"/>
        <v>0.2</v>
      </c>
      <c r="J3084" s="22">
        <v>33</v>
      </c>
      <c r="K3084" s="22"/>
      <c r="L3084" s="22"/>
      <c r="M3084" s="22"/>
      <c r="N3084" s="22"/>
      <c r="O3084" s="22"/>
      <c r="P3084" s="22"/>
      <c r="Q3084" s="22"/>
      <c r="R3084" s="22"/>
      <c r="S3084" s="22"/>
      <c r="T3084" s="22"/>
      <c r="U3084" s="22"/>
      <c r="V3084" s="22"/>
      <c r="W3084" s="22"/>
      <c r="X3084" s="22"/>
      <c r="Y3084" s="22"/>
      <c r="Z3084" s="22"/>
      <c r="AA3084" s="22"/>
      <c r="AB3084" s="22"/>
    </row>
    <row r="3085" spans="1:42" x14ac:dyDescent="0.25">
      <c r="A3085" s="24">
        <v>41619</v>
      </c>
      <c r="B3085" s="22">
        <v>2</v>
      </c>
      <c r="C3085" s="22" t="s">
        <v>109</v>
      </c>
      <c r="D3085" s="22" t="s">
        <v>243</v>
      </c>
      <c r="E3085" s="22" t="s">
        <v>2</v>
      </c>
      <c r="F3085" s="22" t="s">
        <v>112</v>
      </c>
      <c r="G3085" s="25" t="s">
        <v>57</v>
      </c>
      <c r="H3085" s="22">
        <v>4</v>
      </c>
      <c r="I3085" s="22">
        <f t="shared" si="76"/>
        <v>0.2</v>
      </c>
      <c r="J3085" s="22">
        <v>33</v>
      </c>
      <c r="K3085" s="22"/>
      <c r="L3085" s="22"/>
      <c r="M3085" s="22"/>
      <c r="N3085" s="22"/>
      <c r="O3085" s="22"/>
      <c r="P3085" s="22"/>
      <c r="Q3085" s="22"/>
      <c r="R3085" s="22"/>
      <c r="S3085" s="22"/>
      <c r="T3085" s="22"/>
      <c r="U3085" s="22"/>
      <c r="V3085" s="22"/>
      <c r="W3085" s="22"/>
      <c r="X3085" s="22"/>
      <c r="Y3085" s="22"/>
      <c r="Z3085" s="22"/>
      <c r="AA3085" s="22"/>
      <c r="AB3085" s="22"/>
    </row>
    <row r="3086" spans="1:42" x14ac:dyDescent="0.25">
      <c r="A3086" s="24">
        <v>41619</v>
      </c>
      <c r="B3086" s="22">
        <v>2</v>
      </c>
      <c r="C3086" s="22" t="s">
        <v>109</v>
      </c>
      <c r="D3086" s="22" t="s">
        <v>243</v>
      </c>
      <c r="E3086" s="22" t="s">
        <v>2</v>
      </c>
      <c r="F3086" s="22" t="s">
        <v>112</v>
      </c>
      <c r="G3086" s="25" t="s">
        <v>90</v>
      </c>
      <c r="H3086" s="22">
        <v>1</v>
      </c>
      <c r="I3086" s="22">
        <f t="shared" si="76"/>
        <v>0.05</v>
      </c>
      <c r="J3086" s="22">
        <v>33</v>
      </c>
      <c r="K3086" s="22"/>
      <c r="L3086" s="22"/>
      <c r="M3086" s="22"/>
      <c r="N3086" s="22"/>
      <c r="O3086" s="22"/>
      <c r="P3086" s="22"/>
      <c r="Q3086" s="22"/>
      <c r="R3086" s="22"/>
      <c r="S3086" s="22"/>
      <c r="T3086" s="22"/>
      <c r="U3086" s="22"/>
      <c r="V3086" s="22"/>
      <c r="W3086" s="22"/>
      <c r="X3086" s="22"/>
      <c r="Y3086" s="22"/>
      <c r="Z3086" s="22"/>
      <c r="AA3086" s="22"/>
      <c r="AB3086" s="22"/>
    </row>
    <row r="3087" spans="1:42" x14ac:dyDescent="0.25">
      <c r="A3087" s="24">
        <v>41619</v>
      </c>
      <c r="B3087" s="22">
        <v>2</v>
      </c>
      <c r="C3087" s="22" t="s">
        <v>109</v>
      </c>
      <c r="D3087" s="22" t="s">
        <v>243</v>
      </c>
      <c r="E3087" s="22" t="s">
        <v>2</v>
      </c>
      <c r="F3087" s="22" t="s">
        <v>112</v>
      </c>
      <c r="G3087" s="25" t="s">
        <v>10</v>
      </c>
      <c r="H3087" s="22">
        <v>7</v>
      </c>
      <c r="I3087" s="22">
        <f t="shared" si="76"/>
        <v>0.35</v>
      </c>
      <c r="J3087" s="22">
        <v>33</v>
      </c>
      <c r="K3087" s="22"/>
      <c r="L3087" s="22"/>
      <c r="M3087" s="22"/>
      <c r="N3087" s="22"/>
      <c r="O3087" s="22"/>
      <c r="P3087" s="22"/>
      <c r="Q3087" s="22"/>
      <c r="R3087" s="22"/>
      <c r="S3087" s="22"/>
      <c r="T3087" s="22"/>
      <c r="U3087" s="22"/>
      <c r="V3087" s="22"/>
      <c r="W3087" s="22"/>
      <c r="X3087" s="22"/>
      <c r="Y3087" s="22"/>
      <c r="Z3087" s="22"/>
      <c r="AA3087" s="22"/>
      <c r="AB3087" s="22"/>
    </row>
    <row r="3088" spans="1:42" x14ac:dyDescent="0.25">
      <c r="A3088" s="24">
        <v>41619</v>
      </c>
      <c r="B3088" s="22">
        <v>2</v>
      </c>
      <c r="C3088" s="22" t="s">
        <v>109</v>
      </c>
      <c r="D3088" s="22" t="s">
        <v>243</v>
      </c>
      <c r="E3088" s="22" t="s">
        <v>2</v>
      </c>
      <c r="F3088" s="22" t="s">
        <v>112</v>
      </c>
      <c r="G3088" s="25" t="s">
        <v>122</v>
      </c>
      <c r="H3088" s="22">
        <v>1</v>
      </c>
      <c r="I3088" s="22">
        <f t="shared" si="76"/>
        <v>0.05</v>
      </c>
      <c r="J3088" s="22">
        <v>33</v>
      </c>
      <c r="K3088" s="22"/>
      <c r="L3088" s="22"/>
      <c r="M3088" s="22"/>
      <c r="N3088" s="22"/>
      <c r="O3088" s="22"/>
      <c r="P3088" s="22"/>
      <c r="Q3088" s="22"/>
      <c r="R3088" s="22"/>
      <c r="S3088" s="22"/>
      <c r="T3088" s="22"/>
      <c r="U3088" s="22"/>
      <c r="V3088" s="22"/>
      <c r="W3088" s="22"/>
      <c r="X3088" s="22"/>
      <c r="Y3088" s="22"/>
      <c r="Z3088" s="22"/>
      <c r="AA3088" s="22"/>
      <c r="AB3088" s="22"/>
    </row>
    <row r="3089" spans="1:42" x14ac:dyDescent="0.25">
      <c r="A3089" s="24">
        <v>41619</v>
      </c>
      <c r="B3089" s="132">
        <v>2</v>
      </c>
      <c r="C3089" s="22" t="s">
        <v>233</v>
      </c>
      <c r="D3089" s="132" t="s">
        <v>234</v>
      </c>
      <c r="E3089" s="132" t="s">
        <v>2</v>
      </c>
      <c r="F3089" s="132" t="s">
        <v>112</v>
      </c>
      <c r="G3089" s="143" t="s">
        <v>9</v>
      </c>
      <c r="H3089" s="132">
        <v>1</v>
      </c>
      <c r="I3089" s="22">
        <f t="shared" si="76"/>
        <v>0.05</v>
      </c>
      <c r="J3089" s="22">
        <v>36</v>
      </c>
      <c r="K3089" s="22"/>
      <c r="L3089" s="22"/>
      <c r="M3089" s="22"/>
      <c r="N3089" s="22"/>
      <c r="O3089" s="22"/>
      <c r="P3089" s="22" t="s">
        <v>4</v>
      </c>
      <c r="Q3089" s="132">
        <v>1</v>
      </c>
      <c r="R3089" s="22" t="s">
        <v>307</v>
      </c>
      <c r="S3089" s="22" t="s">
        <v>8</v>
      </c>
      <c r="T3089" s="22">
        <v>20</v>
      </c>
      <c r="U3089" s="22"/>
      <c r="V3089" s="22"/>
      <c r="W3089" s="22">
        <v>20</v>
      </c>
      <c r="X3089" s="22"/>
      <c r="Y3089" s="22">
        <v>0</v>
      </c>
      <c r="Z3089" s="22">
        <v>0</v>
      </c>
      <c r="AA3089" s="22"/>
      <c r="AB3089" s="22" t="s">
        <v>118</v>
      </c>
      <c r="AC3089" s="45">
        <v>1</v>
      </c>
      <c r="AD3089" s="47" t="s">
        <v>127</v>
      </c>
      <c r="AE3089" s="47" t="s">
        <v>399</v>
      </c>
      <c r="AF3089" s="47"/>
      <c r="AG3089" s="47"/>
      <c r="AH3089" s="47"/>
      <c r="AI3089" s="47"/>
      <c r="AJ3089" s="47"/>
      <c r="AK3089" s="47"/>
      <c r="AL3089" s="47"/>
      <c r="AM3089" s="47"/>
      <c r="AN3089" s="47"/>
      <c r="AO3089" s="47"/>
      <c r="AP3089" s="47"/>
    </row>
    <row r="3090" spans="1:42" x14ac:dyDescent="0.25">
      <c r="A3090" s="24">
        <v>41619</v>
      </c>
      <c r="B3090" s="22">
        <v>2</v>
      </c>
      <c r="C3090" s="22" t="s">
        <v>233</v>
      </c>
      <c r="D3090" s="22" t="s">
        <v>234</v>
      </c>
      <c r="E3090" s="22" t="s">
        <v>2</v>
      </c>
      <c r="F3090" s="22" t="s">
        <v>112</v>
      </c>
      <c r="G3090" s="25" t="s">
        <v>10</v>
      </c>
      <c r="H3090" s="22">
        <v>1</v>
      </c>
      <c r="I3090" s="22">
        <f t="shared" si="76"/>
        <v>0.05</v>
      </c>
      <c r="J3090" s="22">
        <v>36</v>
      </c>
      <c r="K3090" s="22"/>
      <c r="L3090" s="22"/>
      <c r="M3090" s="22"/>
      <c r="N3090" s="22"/>
      <c r="O3090" s="22"/>
      <c r="P3090" s="22" t="s">
        <v>4</v>
      </c>
      <c r="Q3090" s="22">
        <v>2</v>
      </c>
      <c r="R3090" s="22" t="s">
        <v>385</v>
      </c>
      <c r="S3090" s="22" t="s">
        <v>8</v>
      </c>
      <c r="T3090" s="22">
        <v>14</v>
      </c>
      <c r="U3090" s="22"/>
      <c r="V3090" s="22"/>
      <c r="W3090" s="22">
        <v>14</v>
      </c>
      <c r="X3090" s="22"/>
      <c r="Y3090" s="22">
        <v>1</v>
      </c>
      <c r="Z3090" s="22">
        <v>1</v>
      </c>
      <c r="AA3090" s="22" t="s">
        <v>120</v>
      </c>
      <c r="AB3090" s="22" t="s">
        <v>195</v>
      </c>
      <c r="AC3090" s="47">
        <v>1</v>
      </c>
      <c r="AD3090" s="6" t="s">
        <v>250</v>
      </c>
    </row>
    <row r="3091" spans="1:42" x14ac:dyDescent="0.25">
      <c r="A3091" s="24">
        <v>41619</v>
      </c>
      <c r="B3091" s="22">
        <v>2</v>
      </c>
      <c r="C3091" s="22" t="s">
        <v>233</v>
      </c>
      <c r="D3091" s="22" t="s">
        <v>234</v>
      </c>
      <c r="E3091" s="22" t="s">
        <v>2</v>
      </c>
      <c r="F3091" s="22" t="s">
        <v>112</v>
      </c>
      <c r="G3091" s="25" t="s">
        <v>9</v>
      </c>
      <c r="H3091" s="22">
        <v>1</v>
      </c>
      <c r="I3091" s="22">
        <f t="shared" si="76"/>
        <v>0.05</v>
      </c>
      <c r="J3091" s="22">
        <v>36</v>
      </c>
      <c r="K3091" s="22"/>
      <c r="L3091" s="22"/>
      <c r="M3091" s="22"/>
      <c r="N3091" s="22"/>
      <c r="O3091" s="22"/>
      <c r="P3091" s="22" t="s">
        <v>4</v>
      </c>
      <c r="Q3091" s="22">
        <v>3</v>
      </c>
      <c r="R3091" s="22">
        <v>11</v>
      </c>
      <c r="S3091" s="22" t="s">
        <v>5</v>
      </c>
      <c r="T3091" s="22">
        <v>20</v>
      </c>
      <c r="U3091" s="22"/>
      <c r="V3091" s="22"/>
      <c r="W3091" s="22">
        <v>20</v>
      </c>
      <c r="X3091" s="22"/>
      <c r="Y3091" s="22">
        <v>0</v>
      </c>
      <c r="Z3091" s="22">
        <v>0</v>
      </c>
      <c r="AA3091" s="22"/>
      <c r="AB3091" s="22" t="s">
        <v>118</v>
      </c>
      <c r="AC3091" s="6">
        <v>1</v>
      </c>
      <c r="AD3091" s="6" t="s">
        <v>127</v>
      </c>
    </row>
    <row r="3092" spans="1:42" x14ac:dyDescent="0.25">
      <c r="A3092" s="24">
        <v>41619</v>
      </c>
      <c r="B3092" s="22">
        <v>2</v>
      </c>
      <c r="C3092" s="22" t="s">
        <v>233</v>
      </c>
      <c r="D3092" s="22" t="s">
        <v>234</v>
      </c>
      <c r="E3092" s="22" t="s">
        <v>2</v>
      </c>
      <c r="F3092" s="22" t="s">
        <v>112</v>
      </c>
      <c r="G3092" s="25" t="s">
        <v>57</v>
      </c>
      <c r="H3092" s="22">
        <v>1</v>
      </c>
      <c r="I3092" s="22">
        <f t="shared" si="76"/>
        <v>0.05</v>
      </c>
      <c r="J3092" s="22">
        <v>36</v>
      </c>
      <c r="K3092" s="22"/>
      <c r="L3092" s="22"/>
      <c r="M3092" s="22"/>
      <c r="N3092" s="22"/>
      <c r="O3092" s="22"/>
      <c r="P3092" s="22" t="s">
        <v>4</v>
      </c>
      <c r="Q3092" s="22">
        <v>4</v>
      </c>
      <c r="R3092" s="22" t="s">
        <v>387</v>
      </c>
      <c r="S3092" s="22" t="s">
        <v>8</v>
      </c>
      <c r="T3092" s="22">
        <v>14</v>
      </c>
      <c r="U3092" s="22"/>
      <c r="V3092" s="22"/>
      <c r="W3092" s="22">
        <v>14</v>
      </c>
      <c r="X3092" s="22"/>
      <c r="Y3092" s="22">
        <v>0</v>
      </c>
      <c r="Z3092" s="22">
        <v>0</v>
      </c>
      <c r="AA3092" s="22"/>
      <c r="AB3092" s="22"/>
      <c r="AC3092" s="6">
        <v>0</v>
      </c>
      <c r="AE3092" s="6" t="s">
        <v>273</v>
      </c>
    </row>
    <row r="3093" spans="1:42" x14ac:dyDescent="0.25">
      <c r="A3093" s="24">
        <v>41619</v>
      </c>
      <c r="B3093" s="22">
        <v>2</v>
      </c>
      <c r="C3093" s="22" t="s">
        <v>233</v>
      </c>
      <c r="D3093" s="22" t="s">
        <v>234</v>
      </c>
      <c r="E3093" s="22" t="s">
        <v>2</v>
      </c>
      <c r="F3093" s="22" t="s">
        <v>112</v>
      </c>
      <c r="G3093" s="25" t="s">
        <v>11</v>
      </c>
      <c r="H3093" s="22">
        <v>1</v>
      </c>
      <c r="I3093" s="22">
        <f t="shared" si="76"/>
        <v>0.05</v>
      </c>
      <c r="J3093" s="22">
        <v>36</v>
      </c>
      <c r="K3093" s="22"/>
      <c r="L3093" s="22"/>
      <c r="M3093" s="22"/>
      <c r="N3093" s="22"/>
      <c r="O3093" s="22"/>
      <c r="P3093" s="22" t="s">
        <v>4</v>
      </c>
      <c r="Q3093" s="22">
        <v>5</v>
      </c>
      <c r="R3093" s="22" t="s">
        <v>388</v>
      </c>
      <c r="S3093" s="22" t="s">
        <v>8</v>
      </c>
      <c r="T3093" s="22">
        <v>11</v>
      </c>
      <c r="U3093" s="22"/>
      <c r="V3093" s="22"/>
      <c r="W3093" s="22">
        <v>11</v>
      </c>
      <c r="X3093" s="22"/>
      <c r="Y3093" s="22">
        <v>0</v>
      </c>
      <c r="Z3093" s="22">
        <v>0</v>
      </c>
      <c r="AA3093" s="22"/>
      <c r="AB3093" s="22"/>
      <c r="AC3093" s="6">
        <v>0</v>
      </c>
    </row>
    <row r="3094" spans="1:42" x14ac:dyDescent="0.25">
      <c r="A3094" s="24">
        <v>41619</v>
      </c>
      <c r="B3094" s="22">
        <v>2</v>
      </c>
      <c r="C3094" s="22" t="s">
        <v>233</v>
      </c>
      <c r="D3094" s="22" t="s">
        <v>234</v>
      </c>
      <c r="E3094" s="22" t="s">
        <v>2</v>
      </c>
      <c r="F3094" s="22" t="s">
        <v>112</v>
      </c>
      <c r="G3094" s="25" t="s">
        <v>11</v>
      </c>
      <c r="H3094" s="22">
        <v>1</v>
      </c>
      <c r="I3094" s="22">
        <f t="shared" si="76"/>
        <v>0.05</v>
      </c>
      <c r="J3094" s="22">
        <v>36</v>
      </c>
      <c r="K3094" s="22"/>
      <c r="L3094" s="22"/>
      <c r="M3094" s="22"/>
      <c r="N3094" s="22"/>
      <c r="O3094" s="22"/>
      <c r="P3094" s="22" t="s">
        <v>4</v>
      </c>
      <c r="Q3094" s="22">
        <v>6</v>
      </c>
      <c r="R3094" s="22" t="s">
        <v>389</v>
      </c>
      <c r="S3094" s="22" t="s">
        <v>163</v>
      </c>
      <c r="T3094" s="22">
        <v>15</v>
      </c>
      <c r="U3094" s="22"/>
      <c r="V3094" s="22"/>
      <c r="W3094" s="22">
        <v>15</v>
      </c>
      <c r="X3094" s="22"/>
      <c r="Y3094" s="22">
        <v>0</v>
      </c>
      <c r="Z3094" s="22">
        <v>0</v>
      </c>
      <c r="AA3094" s="22"/>
      <c r="AB3094" s="22"/>
      <c r="AC3094" s="6">
        <v>0</v>
      </c>
    </row>
    <row r="3095" spans="1:42" x14ac:dyDescent="0.25">
      <c r="A3095" s="24">
        <v>41619</v>
      </c>
      <c r="B3095" s="22">
        <v>2</v>
      </c>
      <c r="C3095" s="22" t="s">
        <v>233</v>
      </c>
      <c r="D3095" s="22" t="s">
        <v>234</v>
      </c>
      <c r="E3095" s="22" t="s">
        <v>2</v>
      </c>
      <c r="F3095" s="22" t="s">
        <v>112</v>
      </c>
      <c r="G3095" s="25" t="s">
        <v>11</v>
      </c>
      <c r="H3095" s="22">
        <v>1</v>
      </c>
      <c r="I3095" s="22">
        <f t="shared" si="76"/>
        <v>0.05</v>
      </c>
      <c r="J3095" s="22">
        <v>36</v>
      </c>
      <c r="K3095" s="22"/>
      <c r="L3095" s="22"/>
      <c r="M3095" s="22"/>
      <c r="N3095" s="22"/>
      <c r="O3095" s="22"/>
      <c r="P3095" s="22" t="s">
        <v>4</v>
      </c>
      <c r="Q3095" s="22">
        <v>7</v>
      </c>
      <c r="R3095" s="22" t="s">
        <v>384</v>
      </c>
      <c r="S3095" s="22" t="s">
        <v>5</v>
      </c>
      <c r="T3095" s="22">
        <v>10</v>
      </c>
      <c r="U3095" s="22"/>
      <c r="V3095" s="22"/>
      <c r="W3095" s="22">
        <v>10</v>
      </c>
      <c r="X3095" s="22"/>
      <c r="Y3095" s="22">
        <v>0</v>
      </c>
      <c r="Z3095" s="22">
        <v>0</v>
      </c>
      <c r="AA3095" s="22"/>
      <c r="AB3095" s="22"/>
      <c r="AC3095" s="6">
        <v>0</v>
      </c>
    </row>
    <row r="3096" spans="1:42" x14ac:dyDescent="0.25">
      <c r="A3096" s="24">
        <v>41619</v>
      </c>
      <c r="B3096" s="22">
        <v>2</v>
      </c>
      <c r="C3096" s="22" t="s">
        <v>233</v>
      </c>
      <c r="D3096" s="22" t="s">
        <v>234</v>
      </c>
      <c r="E3096" s="22" t="s">
        <v>2</v>
      </c>
      <c r="F3096" s="22" t="s">
        <v>112</v>
      </c>
      <c r="G3096" s="25" t="s">
        <v>10</v>
      </c>
      <c r="H3096" s="22">
        <v>1</v>
      </c>
      <c r="I3096" s="22">
        <f t="shared" si="76"/>
        <v>0.05</v>
      </c>
      <c r="J3096" s="22">
        <v>36</v>
      </c>
      <c r="K3096" s="22"/>
      <c r="L3096" s="22"/>
      <c r="M3096" s="22"/>
      <c r="N3096" s="22"/>
      <c r="O3096" s="22"/>
      <c r="P3096" s="22" t="s">
        <v>4</v>
      </c>
      <c r="Q3096" s="22">
        <v>8</v>
      </c>
      <c r="R3096" s="22" t="s">
        <v>342</v>
      </c>
      <c r="S3096" s="22" t="s">
        <v>5</v>
      </c>
      <c r="T3096" s="22">
        <v>21</v>
      </c>
      <c r="U3096" s="22"/>
      <c r="V3096" s="22"/>
      <c r="W3096" s="22">
        <v>21</v>
      </c>
      <c r="X3096" s="22"/>
      <c r="Y3096" s="22">
        <v>1</v>
      </c>
      <c r="Z3096" s="22">
        <v>1</v>
      </c>
      <c r="AA3096" s="22" t="s">
        <v>120</v>
      </c>
      <c r="AB3096" s="22" t="s">
        <v>196</v>
      </c>
      <c r="AC3096" s="47">
        <v>1</v>
      </c>
      <c r="AD3096" s="6" t="s">
        <v>250</v>
      </c>
    </row>
    <row r="3097" spans="1:42" x14ac:dyDescent="0.25">
      <c r="A3097" s="24">
        <v>41619</v>
      </c>
      <c r="B3097" s="22">
        <v>2</v>
      </c>
      <c r="C3097" s="22" t="s">
        <v>233</v>
      </c>
      <c r="D3097" s="22" t="s">
        <v>234</v>
      </c>
      <c r="E3097" s="22" t="s">
        <v>2</v>
      </c>
      <c r="F3097" s="22" t="s">
        <v>112</v>
      </c>
      <c r="G3097" s="25" t="s">
        <v>3</v>
      </c>
      <c r="H3097" s="22">
        <v>4</v>
      </c>
      <c r="I3097" s="22">
        <f t="shared" si="76"/>
        <v>0.2</v>
      </c>
      <c r="J3097" s="22">
        <v>36</v>
      </c>
      <c r="K3097" s="22"/>
      <c r="L3097" s="22"/>
      <c r="M3097" s="22"/>
      <c r="N3097" s="22"/>
      <c r="O3097" s="22"/>
      <c r="P3097" s="22"/>
      <c r="Q3097" s="22"/>
      <c r="R3097" s="22"/>
      <c r="S3097" s="22"/>
      <c r="T3097" s="22"/>
      <c r="U3097" s="22"/>
      <c r="V3097" s="22"/>
      <c r="W3097" s="22"/>
      <c r="X3097" s="22"/>
      <c r="Y3097" s="22"/>
      <c r="Z3097" s="22"/>
      <c r="AA3097" s="22"/>
      <c r="AB3097" s="22"/>
    </row>
    <row r="3098" spans="1:42" x14ac:dyDescent="0.25">
      <c r="A3098" s="24">
        <v>41619</v>
      </c>
      <c r="B3098" s="22">
        <v>2</v>
      </c>
      <c r="C3098" s="22" t="s">
        <v>233</v>
      </c>
      <c r="D3098" s="22" t="s">
        <v>234</v>
      </c>
      <c r="E3098" s="22" t="s">
        <v>2</v>
      </c>
      <c r="F3098" s="22" t="s">
        <v>112</v>
      </c>
      <c r="G3098" s="25" t="s">
        <v>9</v>
      </c>
      <c r="H3098" s="22">
        <v>1</v>
      </c>
      <c r="I3098" s="22">
        <f t="shared" si="76"/>
        <v>0.05</v>
      </c>
      <c r="J3098" s="22">
        <v>36</v>
      </c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  <c r="W3098" s="22"/>
      <c r="X3098" s="22"/>
      <c r="Y3098" s="22"/>
      <c r="Z3098" s="22"/>
      <c r="AA3098" s="22"/>
      <c r="AB3098" s="22"/>
    </row>
    <row r="3099" spans="1:42" x14ac:dyDescent="0.25">
      <c r="A3099" s="24">
        <v>41619</v>
      </c>
      <c r="B3099" s="22">
        <v>2</v>
      </c>
      <c r="C3099" s="22" t="s">
        <v>233</v>
      </c>
      <c r="D3099" s="22" t="s">
        <v>234</v>
      </c>
      <c r="E3099" s="22" t="s">
        <v>2</v>
      </c>
      <c r="F3099" s="22" t="s">
        <v>112</v>
      </c>
      <c r="G3099" s="25" t="s">
        <v>10</v>
      </c>
      <c r="H3099" s="22">
        <v>5</v>
      </c>
      <c r="I3099" s="22">
        <f t="shared" si="76"/>
        <v>0.25</v>
      </c>
      <c r="J3099" s="22">
        <v>36</v>
      </c>
      <c r="K3099" s="22"/>
      <c r="L3099" s="22"/>
      <c r="M3099" s="22"/>
      <c r="N3099" s="22"/>
      <c r="O3099" s="22"/>
      <c r="P3099" s="22"/>
      <c r="Q3099" s="22"/>
      <c r="R3099" s="22"/>
      <c r="S3099" s="22"/>
      <c r="T3099" s="22"/>
      <c r="U3099" s="22"/>
      <c r="V3099" s="22"/>
      <c r="W3099" s="22"/>
      <c r="X3099" s="22"/>
      <c r="Y3099" s="22"/>
      <c r="Z3099" s="22"/>
      <c r="AA3099" s="22"/>
      <c r="AB3099" s="22"/>
    </row>
    <row r="3100" spans="1:42" s="33" customFormat="1" x14ac:dyDescent="0.25">
      <c r="A3100" s="24">
        <v>41619</v>
      </c>
      <c r="B3100" s="40">
        <v>2</v>
      </c>
      <c r="C3100" s="22" t="s">
        <v>233</v>
      </c>
      <c r="D3100" s="40" t="s">
        <v>235</v>
      </c>
      <c r="E3100" s="40" t="s">
        <v>2</v>
      </c>
      <c r="F3100" s="40" t="s">
        <v>112</v>
      </c>
      <c r="G3100" s="42" t="s">
        <v>3</v>
      </c>
      <c r="H3100" s="40">
        <v>1</v>
      </c>
      <c r="I3100" s="22">
        <f t="shared" si="76"/>
        <v>0.05</v>
      </c>
      <c r="J3100" s="22">
        <v>38</v>
      </c>
      <c r="K3100" s="22"/>
      <c r="L3100" s="22"/>
      <c r="M3100" s="22"/>
      <c r="N3100" s="22"/>
      <c r="O3100" s="22"/>
      <c r="P3100" s="22" t="s">
        <v>4</v>
      </c>
      <c r="Q3100" s="40">
        <v>1</v>
      </c>
      <c r="R3100" s="22" t="s">
        <v>400</v>
      </c>
      <c r="S3100" s="22" t="s">
        <v>5</v>
      </c>
      <c r="T3100" s="22">
        <v>9</v>
      </c>
      <c r="U3100" s="22"/>
      <c r="V3100" s="22"/>
      <c r="W3100" s="22">
        <v>9</v>
      </c>
      <c r="X3100" s="22"/>
      <c r="Y3100" s="22">
        <v>0</v>
      </c>
      <c r="Z3100" s="22">
        <v>0</v>
      </c>
      <c r="AA3100" s="22"/>
      <c r="AB3100" s="22"/>
      <c r="AC3100" s="47">
        <v>1</v>
      </c>
      <c r="AD3100" s="33" t="s">
        <v>14</v>
      </c>
    </row>
    <row r="3101" spans="1:42" x14ac:dyDescent="0.25">
      <c r="A3101" s="24">
        <v>41619</v>
      </c>
      <c r="B3101" s="22">
        <v>2</v>
      </c>
      <c r="C3101" s="22" t="s">
        <v>233</v>
      </c>
      <c r="D3101" s="22" t="s">
        <v>235</v>
      </c>
      <c r="E3101" s="22" t="s">
        <v>2</v>
      </c>
      <c r="F3101" s="22" t="s">
        <v>112</v>
      </c>
      <c r="G3101" s="25" t="s">
        <v>11</v>
      </c>
      <c r="H3101" s="22">
        <v>1</v>
      </c>
      <c r="I3101" s="22">
        <f t="shared" si="76"/>
        <v>0.05</v>
      </c>
      <c r="J3101" s="22">
        <v>38</v>
      </c>
      <c r="K3101" s="22"/>
      <c r="L3101" s="22"/>
      <c r="M3101" s="22"/>
      <c r="N3101" s="22"/>
      <c r="O3101" s="22"/>
      <c r="P3101" s="22" t="s">
        <v>4</v>
      </c>
      <c r="Q3101" s="22">
        <v>2</v>
      </c>
      <c r="R3101" s="22" t="s">
        <v>401</v>
      </c>
      <c r="S3101" s="22" t="s">
        <v>8</v>
      </c>
      <c r="T3101" s="22">
        <v>9</v>
      </c>
      <c r="U3101" s="22"/>
      <c r="V3101" s="22"/>
      <c r="W3101" s="22">
        <v>9</v>
      </c>
      <c r="X3101" s="22"/>
      <c r="Y3101" s="22">
        <v>0</v>
      </c>
      <c r="Z3101" s="22">
        <v>0</v>
      </c>
      <c r="AA3101" s="22"/>
      <c r="AB3101" s="22" t="s">
        <v>164</v>
      </c>
      <c r="AC3101" s="47">
        <v>1</v>
      </c>
      <c r="AD3101" s="6" t="s">
        <v>251</v>
      </c>
    </row>
    <row r="3102" spans="1:42" x14ac:dyDescent="0.25">
      <c r="A3102" s="24">
        <v>41619</v>
      </c>
      <c r="B3102" s="22">
        <v>2</v>
      </c>
      <c r="C3102" s="22" t="s">
        <v>233</v>
      </c>
      <c r="D3102" s="22" t="s">
        <v>235</v>
      </c>
      <c r="E3102" s="22" t="s">
        <v>2</v>
      </c>
      <c r="F3102" s="22" t="s">
        <v>112</v>
      </c>
      <c r="G3102" s="25" t="s">
        <v>11</v>
      </c>
      <c r="H3102" s="22">
        <v>1</v>
      </c>
      <c r="I3102" s="22">
        <f t="shared" si="76"/>
        <v>0.05</v>
      </c>
      <c r="J3102" s="22">
        <v>38</v>
      </c>
      <c r="K3102" s="22"/>
      <c r="L3102" s="22"/>
      <c r="M3102" s="22"/>
      <c r="N3102" s="22"/>
      <c r="O3102" s="22"/>
      <c r="P3102" s="22" t="s">
        <v>4</v>
      </c>
      <c r="Q3102" s="22">
        <v>3</v>
      </c>
      <c r="R3102" s="22" t="s">
        <v>391</v>
      </c>
      <c r="S3102" s="22" t="s">
        <v>5</v>
      </c>
      <c r="T3102" s="22">
        <v>95</v>
      </c>
      <c r="U3102" s="22"/>
      <c r="V3102" s="22"/>
      <c r="W3102" s="22">
        <v>95</v>
      </c>
      <c r="X3102" s="22"/>
      <c r="Y3102" s="22">
        <v>0</v>
      </c>
      <c r="Z3102" s="22">
        <v>0</v>
      </c>
      <c r="AA3102" s="22"/>
      <c r="AB3102" s="22" t="s">
        <v>165</v>
      </c>
      <c r="AC3102" s="6">
        <v>1</v>
      </c>
      <c r="AD3102" s="6" t="s">
        <v>251</v>
      </c>
    </row>
    <row r="3103" spans="1:42" x14ac:dyDescent="0.25">
      <c r="A3103" s="24">
        <v>41619</v>
      </c>
      <c r="B3103" s="22">
        <v>2</v>
      </c>
      <c r="C3103" s="22" t="s">
        <v>233</v>
      </c>
      <c r="D3103" s="22" t="s">
        <v>235</v>
      </c>
      <c r="E3103" s="22" t="s">
        <v>2</v>
      </c>
      <c r="F3103" s="22" t="s">
        <v>112</v>
      </c>
      <c r="G3103" s="25" t="s">
        <v>161</v>
      </c>
      <c r="H3103" s="22">
        <v>1</v>
      </c>
      <c r="I3103" s="22">
        <f t="shared" si="76"/>
        <v>0.05</v>
      </c>
      <c r="J3103" s="22">
        <v>38</v>
      </c>
      <c r="K3103" s="22"/>
      <c r="L3103" s="22"/>
      <c r="M3103" s="22"/>
      <c r="N3103" s="22"/>
      <c r="O3103" s="22"/>
      <c r="P3103" s="22" t="s">
        <v>4</v>
      </c>
      <c r="Q3103" s="22">
        <v>4</v>
      </c>
      <c r="R3103" s="22" t="s">
        <v>392</v>
      </c>
      <c r="S3103" s="22" t="s">
        <v>8</v>
      </c>
      <c r="T3103" s="22">
        <v>8</v>
      </c>
      <c r="U3103" s="22"/>
      <c r="V3103" s="22"/>
      <c r="W3103" s="22">
        <v>8</v>
      </c>
      <c r="X3103" s="22"/>
      <c r="Y3103" s="22">
        <v>0</v>
      </c>
      <c r="Z3103" s="22">
        <v>0</v>
      </c>
      <c r="AA3103" s="22"/>
      <c r="AB3103" s="22"/>
      <c r="AC3103" s="6">
        <v>0</v>
      </c>
    </row>
    <row r="3104" spans="1:42" x14ac:dyDescent="0.25">
      <c r="A3104" s="24">
        <v>41619</v>
      </c>
      <c r="B3104" s="22">
        <v>2</v>
      </c>
      <c r="C3104" s="22" t="s">
        <v>233</v>
      </c>
      <c r="D3104" s="22" t="s">
        <v>235</v>
      </c>
      <c r="E3104" s="22" t="s">
        <v>2</v>
      </c>
      <c r="F3104" s="22" t="s">
        <v>112</v>
      </c>
      <c r="G3104" s="25" t="s">
        <v>10</v>
      </c>
      <c r="H3104" s="22">
        <v>1</v>
      </c>
      <c r="I3104" s="22">
        <f t="shared" si="76"/>
        <v>0.05</v>
      </c>
      <c r="J3104" s="22">
        <v>38</v>
      </c>
      <c r="K3104" s="22"/>
      <c r="L3104" s="22"/>
      <c r="M3104" s="22"/>
      <c r="N3104" s="22"/>
      <c r="O3104" s="22"/>
      <c r="P3104" s="22" t="s">
        <v>4</v>
      </c>
      <c r="Q3104" s="22">
        <v>5</v>
      </c>
      <c r="R3104" s="22" t="s">
        <v>329</v>
      </c>
      <c r="S3104" s="22" t="s">
        <v>8</v>
      </c>
      <c r="T3104" s="22">
        <v>10</v>
      </c>
      <c r="U3104" s="22"/>
      <c r="V3104" s="22"/>
      <c r="W3104" s="22">
        <v>10</v>
      </c>
      <c r="X3104" s="22"/>
      <c r="Y3104" s="22">
        <v>0</v>
      </c>
      <c r="Z3104" s="22">
        <v>0</v>
      </c>
      <c r="AA3104" s="22"/>
      <c r="AB3104" s="22"/>
      <c r="AC3104" s="6">
        <v>1</v>
      </c>
      <c r="AD3104" s="6" t="s">
        <v>106</v>
      </c>
    </row>
    <row r="3105" spans="1:42" x14ac:dyDescent="0.25">
      <c r="A3105" s="24">
        <v>41619</v>
      </c>
      <c r="B3105" s="22">
        <v>2</v>
      </c>
      <c r="C3105" s="22" t="s">
        <v>233</v>
      </c>
      <c r="D3105" s="22" t="s">
        <v>235</v>
      </c>
      <c r="E3105" s="22" t="s">
        <v>2</v>
      </c>
      <c r="F3105" s="22" t="s">
        <v>112</v>
      </c>
      <c r="G3105" s="25" t="s">
        <v>11</v>
      </c>
      <c r="H3105" s="22">
        <v>1</v>
      </c>
      <c r="I3105" s="22">
        <f t="shared" si="76"/>
        <v>0.05</v>
      </c>
      <c r="J3105" s="22">
        <v>38</v>
      </c>
      <c r="K3105" s="22"/>
      <c r="L3105" s="22"/>
      <c r="M3105" s="22"/>
      <c r="N3105" s="22"/>
      <c r="O3105" s="22"/>
      <c r="P3105" s="22" t="s">
        <v>4</v>
      </c>
      <c r="Q3105" s="22">
        <v>6</v>
      </c>
      <c r="R3105" s="22" t="s">
        <v>402</v>
      </c>
      <c r="S3105" s="22" t="s">
        <v>8</v>
      </c>
      <c r="T3105" s="22">
        <v>12</v>
      </c>
      <c r="U3105" s="22"/>
      <c r="V3105" s="22"/>
      <c r="W3105" s="22">
        <v>12</v>
      </c>
      <c r="X3105" s="22"/>
      <c r="Y3105" s="22">
        <v>0</v>
      </c>
      <c r="Z3105" s="22">
        <v>0</v>
      </c>
      <c r="AA3105" s="22"/>
      <c r="AB3105" s="22"/>
      <c r="AC3105" s="6">
        <v>0</v>
      </c>
    </row>
    <row r="3106" spans="1:42" x14ac:dyDescent="0.25">
      <c r="A3106" s="24">
        <v>41619</v>
      </c>
      <c r="B3106" s="22">
        <v>2</v>
      </c>
      <c r="C3106" s="22" t="s">
        <v>233</v>
      </c>
      <c r="D3106" s="22" t="s">
        <v>235</v>
      </c>
      <c r="E3106" s="22" t="s">
        <v>2</v>
      </c>
      <c r="F3106" s="22" t="s">
        <v>112</v>
      </c>
      <c r="G3106" s="25" t="s">
        <v>11</v>
      </c>
      <c r="H3106" s="22">
        <v>1</v>
      </c>
      <c r="I3106" s="22">
        <f t="shared" si="76"/>
        <v>0.05</v>
      </c>
      <c r="J3106" s="22">
        <v>38</v>
      </c>
      <c r="K3106" s="22"/>
      <c r="L3106" s="22"/>
      <c r="M3106" s="22"/>
      <c r="N3106" s="22"/>
      <c r="O3106" s="22"/>
      <c r="P3106" s="22" t="s">
        <v>4</v>
      </c>
      <c r="Q3106" s="22">
        <v>7</v>
      </c>
      <c r="R3106" s="22" t="s">
        <v>330</v>
      </c>
      <c r="S3106" s="22" t="s">
        <v>166</v>
      </c>
      <c r="T3106" s="22">
        <v>11</v>
      </c>
      <c r="U3106" s="22"/>
      <c r="V3106" s="22"/>
      <c r="W3106" s="22">
        <v>11</v>
      </c>
      <c r="X3106" s="22"/>
      <c r="Y3106" s="22">
        <v>0</v>
      </c>
      <c r="Z3106" s="22">
        <v>0</v>
      </c>
      <c r="AA3106" s="22"/>
      <c r="AB3106" s="22"/>
      <c r="AC3106" s="6">
        <v>1</v>
      </c>
      <c r="AD3106" s="6" t="s">
        <v>251</v>
      </c>
    </row>
    <row r="3107" spans="1:42" x14ac:dyDescent="0.25">
      <c r="A3107" s="24">
        <v>41619</v>
      </c>
      <c r="B3107" s="22">
        <v>2</v>
      </c>
      <c r="C3107" s="22" t="s">
        <v>233</v>
      </c>
      <c r="D3107" s="22" t="s">
        <v>235</v>
      </c>
      <c r="E3107" s="22" t="s">
        <v>2</v>
      </c>
      <c r="F3107" s="22" t="s">
        <v>112</v>
      </c>
      <c r="G3107" s="25" t="s">
        <v>11</v>
      </c>
      <c r="H3107" s="22">
        <v>1</v>
      </c>
      <c r="I3107" s="22">
        <f t="shared" si="76"/>
        <v>0.05</v>
      </c>
      <c r="J3107" s="22">
        <v>38</v>
      </c>
      <c r="K3107" s="22"/>
      <c r="L3107" s="22"/>
      <c r="M3107" s="22"/>
      <c r="N3107" s="22"/>
      <c r="O3107" s="22"/>
      <c r="P3107" s="22" t="s">
        <v>4</v>
      </c>
      <c r="Q3107" s="22">
        <v>8</v>
      </c>
      <c r="R3107" s="22" t="s">
        <v>330</v>
      </c>
      <c r="S3107" s="22" t="s">
        <v>8</v>
      </c>
      <c r="T3107" s="22">
        <v>14</v>
      </c>
      <c r="U3107" s="22"/>
      <c r="V3107" s="22"/>
      <c r="W3107" s="22">
        <v>14</v>
      </c>
      <c r="X3107" s="22"/>
      <c r="Y3107" s="22">
        <v>0</v>
      </c>
      <c r="Z3107" s="22">
        <v>0</v>
      </c>
      <c r="AA3107" s="22"/>
      <c r="AB3107" s="22"/>
      <c r="AC3107" s="6">
        <v>1</v>
      </c>
      <c r="AD3107" s="6" t="s">
        <v>251</v>
      </c>
    </row>
    <row r="3108" spans="1:42" x14ac:dyDescent="0.25">
      <c r="A3108" s="24">
        <v>41619</v>
      </c>
      <c r="B3108" s="22">
        <v>2</v>
      </c>
      <c r="C3108" s="22" t="s">
        <v>233</v>
      </c>
      <c r="D3108" s="22" t="s">
        <v>235</v>
      </c>
      <c r="E3108" s="22" t="s">
        <v>2</v>
      </c>
      <c r="F3108" s="22" t="s">
        <v>112</v>
      </c>
      <c r="G3108" s="25" t="s">
        <v>7</v>
      </c>
      <c r="H3108" s="22">
        <v>1</v>
      </c>
      <c r="I3108" s="22">
        <f t="shared" si="76"/>
        <v>0.05</v>
      </c>
      <c r="J3108" s="22">
        <v>38</v>
      </c>
      <c r="K3108" s="22"/>
      <c r="L3108" s="22"/>
      <c r="M3108" s="22"/>
      <c r="N3108" s="22"/>
      <c r="O3108" s="22"/>
      <c r="P3108" s="22" t="s">
        <v>4</v>
      </c>
      <c r="Q3108" s="22">
        <v>9</v>
      </c>
      <c r="R3108" s="22" t="s">
        <v>353</v>
      </c>
      <c r="S3108" s="22" t="s">
        <v>8</v>
      </c>
      <c r="T3108" s="22">
        <v>72</v>
      </c>
      <c r="U3108" s="22"/>
      <c r="V3108" s="22"/>
      <c r="W3108" s="22">
        <v>72</v>
      </c>
      <c r="X3108" s="22"/>
      <c r="Y3108" s="22">
        <v>0</v>
      </c>
      <c r="Z3108" s="22">
        <v>0</v>
      </c>
      <c r="AA3108" s="22"/>
      <c r="AB3108" s="22" t="s">
        <v>167</v>
      </c>
      <c r="AC3108" s="45">
        <v>0</v>
      </c>
    </row>
    <row r="3109" spans="1:42" x14ac:dyDescent="0.25">
      <c r="A3109" s="24">
        <v>41619</v>
      </c>
      <c r="B3109" s="22">
        <v>2</v>
      </c>
      <c r="C3109" s="22" t="s">
        <v>233</v>
      </c>
      <c r="D3109" s="22" t="s">
        <v>235</v>
      </c>
      <c r="E3109" s="22" t="s">
        <v>2</v>
      </c>
      <c r="F3109" s="22" t="s">
        <v>112</v>
      </c>
      <c r="G3109" s="25" t="s">
        <v>3</v>
      </c>
      <c r="H3109" s="22">
        <v>8</v>
      </c>
      <c r="I3109" s="22">
        <f t="shared" si="76"/>
        <v>0.4</v>
      </c>
      <c r="J3109" s="22">
        <v>38</v>
      </c>
      <c r="K3109" s="22"/>
      <c r="L3109" s="22"/>
      <c r="M3109" s="22"/>
      <c r="N3109" s="22"/>
      <c r="O3109" s="22"/>
      <c r="P3109" s="22"/>
      <c r="Q3109" s="22"/>
      <c r="R3109" s="22"/>
      <c r="S3109" s="22"/>
      <c r="T3109" s="22"/>
      <c r="U3109" s="22"/>
      <c r="V3109" s="22"/>
      <c r="W3109" s="22"/>
      <c r="X3109" s="22"/>
      <c r="Y3109" s="22"/>
      <c r="Z3109" s="22"/>
      <c r="AA3109" s="22"/>
      <c r="AB3109" s="22"/>
    </row>
    <row r="3110" spans="1:42" x14ac:dyDescent="0.25">
      <c r="A3110" s="24">
        <v>41619</v>
      </c>
      <c r="B3110" s="22">
        <v>2</v>
      </c>
      <c r="C3110" s="22" t="s">
        <v>233</v>
      </c>
      <c r="D3110" s="22" t="s">
        <v>235</v>
      </c>
      <c r="E3110" s="22" t="s">
        <v>2</v>
      </c>
      <c r="F3110" s="22" t="s">
        <v>112</v>
      </c>
      <c r="G3110" s="25" t="s">
        <v>6</v>
      </c>
      <c r="H3110" s="22">
        <v>1</v>
      </c>
      <c r="I3110" s="22">
        <f t="shared" si="76"/>
        <v>0.05</v>
      </c>
      <c r="J3110" s="22">
        <v>38</v>
      </c>
      <c r="K3110" s="22"/>
      <c r="L3110" s="22"/>
      <c r="M3110" s="22"/>
      <c r="N3110" s="22"/>
      <c r="O3110" s="22"/>
      <c r="P3110" s="22"/>
      <c r="Q3110" s="22"/>
      <c r="R3110" s="22"/>
      <c r="S3110" s="22"/>
      <c r="T3110" s="22"/>
      <c r="U3110" s="22"/>
      <c r="V3110" s="22"/>
      <c r="W3110" s="22"/>
      <c r="X3110" s="22"/>
      <c r="Y3110" s="22"/>
      <c r="Z3110" s="22"/>
      <c r="AA3110" s="22"/>
      <c r="AB3110" s="22"/>
    </row>
    <row r="3111" spans="1:42" x14ac:dyDescent="0.25">
      <c r="A3111" s="24">
        <v>41619</v>
      </c>
      <c r="B3111" s="22">
        <v>2</v>
      </c>
      <c r="C3111" s="22" t="s">
        <v>233</v>
      </c>
      <c r="D3111" s="22" t="s">
        <v>235</v>
      </c>
      <c r="E3111" s="22" t="s">
        <v>2</v>
      </c>
      <c r="F3111" s="22" t="s">
        <v>112</v>
      </c>
      <c r="G3111" s="25" t="s">
        <v>11</v>
      </c>
      <c r="H3111" s="22">
        <v>2</v>
      </c>
      <c r="I3111" s="22">
        <f t="shared" si="76"/>
        <v>0.1</v>
      </c>
      <c r="J3111" s="22">
        <v>38</v>
      </c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  <c r="W3111" s="22"/>
      <c r="X3111" s="22"/>
      <c r="Y3111" s="22"/>
      <c r="Z3111" s="22"/>
      <c r="AA3111" s="22"/>
      <c r="AB3111" s="22"/>
    </row>
    <row r="3112" spans="1:42" x14ac:dyDescent="0.25">
      <c r="A3112" s="24">
        <v>41619</v>
      </c>
      <c r="B3112" s="22">
        <v>2</v>
      </c>
      <c r="C3112" s="22" t="s">
        <v>233</v>
      </c>
      <c r="D3112" s="22" t="s">
        <v>235</v>
      </c>
      <c r="E3112" s="22" t="s">
        <v>2</v>
      </c>
      <c r="F3112" s="22" t="s">
        <v>112</v>
      </c>
      <c r="G3112" s="25" t="s">
        <v>10</v>
      </c>
      <c r="H3112" s="22">
        <v>11</v>
      </c>
      <c r="I3112" s="22">
        <f t="shared" si="76"/>
        <v>0.55000000000000004</v>
      </c>
      <c r="J3112" s="22">
        <v>38</v>
      </c>
      <c r="K3112" s="22"/>
      <c r="L3112" s="22"/>
      <c r="M3112" s="22"/>
      <c r="N3112" s="22"/>
      <c r="O3112" s="22"/>
      <c r="P3112" s="22"/>
      <c r="Q3112" s="22"/>
      <c r="R3112" s="22"/>
      <c r="S3112" s="22"/>
      <c r="T3112" s="22"/>
      <c r="U3112" s="22"/>
      <c r="V3112" s="22"/>
      <c r="W3112" s="22"/>
      <c r="X3112" s="22"/>
      <c r="Y3112" s="22"/>
      <c r="Z3112" s="22"/>
      <c r="AA3112" s="22"/>
      <c r="AB3112" s="22"/>
    </row>
    <row r="3113" spans="1:42" x14ac:dyDescent="0.25">
      <c r="A3113" s="24">
        <v>41619</v>
      </c>
      <c r="B3113" s="132">
        <v>2</v>
      </c>
      <c r="C3113" s="22" t="s">
        <v>233</v>
      </c>
      <c r="D3113" s="132" t="s">
        <v>236</v>
      </c>
      <c r="E3113" s="132" t="s">
        <v>2</v>
      </c>
      <c r="F3113" s="132" t="s">
        <v>112</v>
      </c>
      <c r="G3113" s="139" t="s">
        <v>90</v>
      </c>
      <c r="H3113" s="132">
        <v>1</v>
      </c>
      <c r="I3113" s="22">
        <f t="shared" si="76"/>
        <v>0.05</v>
      </c>
      <c r="J3113" s="22">
        <v>38</v>
      </c>
      <c r="K3113" s="22"/>
      <c r="L3113" s="22"/>
      <c r="M3113" s="22"/>
      <c r="N3113" s="22"/>
      <c r="O3113" s="22"/>
      <c r="P3113" s="22" t="s">
        <v>4</v>
      </c>
      <c r="Q3113" s="132">
        <v>1</v>
      </c>
      <c r="R3113" s="22" t="s">
        <v>394</v>
      </c>
      <c r="S3113" s="22" t="s">
        <v>5</v>
      </c>
      <c r="T3113" s="22">
        <v>10</v>
      </c>
      <c r="U3113" s="22"/>
      <c r="V3113" s="22"/>
      <c r="W3113" s="22">
        <v>10</v>
      </c>
      <c r="X3113" s="22"/>
      <c r="Y3113" s="22">
        <v>0</v>
      </c>
      <c r="Z3113" s="22">
        <v>0</v>
      </c>
      <c r="AA3113" s="22"/>
      <c r="AB3113" s="22"/>
      <c r="AC3113" s="47">
        <v>0</v>
      </c>
      <c r="AD3113" s="47"/>
      <c r="AE3113" s="47"/>
      <c r="AF3113" s="47"/>
      <c r="AG3113" s="47"/>
      <c r="AH3113" s="47"/>
      <c r="AI3113" s="47"/>
      <c r="AJ3113" s="47"/>
      <c r="AK3113" s="47"/>
      <c r="AL3113" s="47"/>
      <c r="AM3113" s="47"/>
      <c r="AN3113" s="47"/>
      <c r="AO3113" s="47"/>
      <c r="AP3113" s="47"/>
    </row>
    <row r="3114" spans="1:42" x14ac:dyDescent="0.25">
      <c r="A3114" s="24">
        <v>41619</v>
      </c>
      <c r="B3114" s="22">
        <v>2</v>
      </c>
      <c r="C3114" s="22" t="s">
        <v>233</v>
      </c>
      <c r="D3114" s="22" t="s">
        <v>236</v>
      </c>
      <c r="E3114" s="22" t="s">
        <v>2</v>
      </c>
      <c r="F3114" s="22" t="s">
        <v>112</v>
      </c>
      <c r="G3114" s="25" t="s">
        <v>3</v>
      </c>
      <c r="H3114" s="22">
        <v>1</v>
      </c>
      <c r="I3114" s="22">
        <f t="shared" si="76"/>
        <v>0.05</v>
      </c>
      <c r="J3114" s="22">
        <v>38</v>
      </c>
      <c r="K3114" s="22"/>
      <c r="L3114" s="22"/>
      <c r="M3114" s="22"/>
      <c r="N3114" s="22"/>
      <c r="O3114" s="22"/>
      <c r="P3114" s="22" t="s">
        <v>4</v>
      </c>
      <c r="Q3114" s="22">
        <v>2</v>
      </c>
      <c r="R3114" s="22" t="s">
        <v>403</v>
      </c>
      <c r="S3114" s="22" t="s">
        <v>8</v>
      </c>
      <c r="T3114" s="22">
        <v>20</v>
      </c>
      <c r="U3114" s="22"/>
      <c r="V3114" s="22"/>
      <c r="W3114" s="22">
        <v>20</v>
      </c>
      <c r="X3114" s="22"/>
      <c r="Y3114" s="22">
        <v>0</v>
      </c>
      <c r="Z3114" s="22">
        <v>0</v>
      </c>
      <c r="AA3114" s="22"/>
      <c r="AB3114" s="22" t="s">
        <v>168</v>
      </c>
      <c r="AC3114" s="47">
        <v>0</v>
      </c>
    </row>
    <row r="3115" spans="1:42" x14ac:dyDescent="0.25">
      <c r="A3115" s="24">
        <v>41619</v>
      </c>
      <c r="B3115" s="22">
        <v>2</v>
      </c>
      <c r="C3115" s="22" t="s">
        <v>233</v>
      </c>
      <c r="D3115" s="22" t="s">
        <v>236</v>
      </c>
      <c r="E3115" s="22" t="s">
        <v>2</v>
      </c>
      <c r="F3115" s="22" t="s">
        <v>112</v>
      </c>
      <c r="G3115" s="25" t="s">
        <v>119</v>
      </c>
      <c r="H3115" s="22">
        <v>1</v>
      </c>
      <c r="I3115" s="22">
        <f t="shared" si="76"/>
        <v>0.05</v>
      </c>
      <c r="J3115" s="22">
        <v>38</v>
      </c>
      <c r="K3115" s="22"/>
      <c r="L3115" s="22"/>
      <c r="M3115" s="22"/>
      <c r="N3115" s="22"/>
      <c r="O3115" s="22"/>
      <c r="P3115" s="22" t="s">
        <v>4</v>
      </c>
      <c r="Q3115" s="22">
        <v>3</v>
      </c>
      <c r="R3115" s="22" t="s">
        <v>404</v>
      </c>
      <c r="S3115" s="22" t="s">
        <v>5</v>
      </c>
      <c r="T3115" s="22">
        <v>10</v>
      </c>
      <c r="U3115" s="22"/>
      <c r="V3115" s="22"/>
      <c r="W3115" s="22">
        <v>10</v>
      </c>
      <c r="X3115" s="22"/>
      <c r="Y3115" s="22">
        <v>0</v>
      </c>
      <c r="Z3115" s="22">
        <v>0</v>
      </c>
      <c r="AA3115" s="22"/>
      <c r="AB3115" s="22"/>
      <c r="AC3115" s="6">
        <v>1</v>
      </c>
      <c r="AD3115" s="6" t="s">
        <v>38</v>
      </c>
    </row>
    <row r="3116" spans="1:42" x14ac:dyDescent="0.25">
      <c r="A3116" s="24">
        <v>41619</v>
      </c>
      <c r="B3116" s="22">
        <v>2</v>
      </c>
      <c r="C3116" s="22" t="s">
        <v>233</v>
      </c>
      <c r="D3116" s="22" t="s">
        <v>236</v>
      </c>
      <c r="E3116" s="22" t="s">
        <v>2</v>
      </c>
      <c r="F3116" s="22" t="s">
        <v>112</v>
      </c>
      <c r="G3116" s="25" t="s">
        <v>10</v>
      </c>
      <c r="H3116" s="22">
        <v>1</v>
      </c>
      <c r="I3116" s="22">
        <f t="shared" si="76"/>
        <v>0.05</v>
      </c>
      <c r="J3116" s="22">
        <v>38</v>
      </c>
      <c r="K3116" s="22"/>
      <c r="L3116" s="22"/>
      <c r="M3116" s="22"/>
      <c r="N3116" s="22"/>
      <c r="O3116" s="22"/>
      <c r="P3116" s="22" t="s">
        <v>4</v>
      </c>
      <c r="Q3116" s="22">
        <v>4</v>
      </c>
      <c r="R3116" s="22" t="s">
        <v>405</v>
      </c>
      <c r="S3116" s="22" t="s">
        <v>8</v>
      </c>
      <c r="T3116" s="22">
        <v>17</v>
      </c>
      <c r="U3116" s="22"/>
      <c r="V3116" s="22"/>
      <c r="W3116" s="22">
        <v>17</v>
      </c>
      <c r="X3116" s="22"/>
      <c r="Y3116" s="22">
        <v>0</v>
      </c>
      <c r="Z3116" s="22">
        <v>0</v>
      </c>
      <c r="AA3116" s="22"/>
      <c r="AB3116" s="22"/>
      <c r="AC3116" s="6">
        <v>1</v>
      </c>
      <c r="AD3116" s="6" t="s">
        <v>269</v>
      </c>
    </row>
    <row r="3117" spans="1:42" x14ac:dyDescent="0.25">
      <c r="A3117" s="24">
        <v>41619</v>
      </c>
      <c r="B3117" s="22">
        <v>2</v>
      </c>
      <c r="C3117" s="22" t="s">
        <v>233</v>
      </c>
      <c r="D3117" s="22" t="s">
        <v>236</v>
      </c>
      <c r="E3117" s="22" t="s">
        <v>2</v>
      </c>
      <c r="F3117" s="22" t="s">
        <v>112</v>
      </c>
      <c r="G3117" s="25" t="s">
        <v>10</v>
      </c>
      <c r="H3117" s="22">
        <v>1</v>
      </c>
      <c r="I3117" s="22">
        <f t="shared" si="76"/>
        <v>0.05</v>
      </c>
      <c r="J3117" s="22">
        <v>38</v>
      </c>
      <c r="K3117" s="22"/>
      <c r="L3117" s="22"/>
      <c r="M3117" s="22"/>
      <c r="N3117" s="22"/>
      <c r="O3117" s="22"/>
      <c r="P3117" s="22" t="s">
        <v>4</v>
      </c>
      <c r="Q3117" s="22">
        <v>5</v>
      </c>
      <c r="R3117" s="22" t="s">
        <v>397</v>
      </c>
      <c r="S3117" s="22" t="s">
        <v>5</v>
      </c>
      <c r="T3117" s="22">
        <v>13</v>
      </c>
      <c r="U3117" s="22"/>
      <c r="V3117" s="22"/>
      <c r="W3117" s="22">
        <v>13</v>
      </c>
      <c r="X3117" s="22"/>
      <c r="Y3117" s="22">
        <v>0</v>
      </c>
      <c r="Z3117" s="22">
        <v>0</v>
      </c>
      <c r="AA3117" s="22"/>
      <c r="AB3117" s="22"/>
      <c r="AC3117" s="6">
        <v>1</v>
      </c>
      <c r="AD3117" s="6" t="s">
        <v>269</v>
      </c>
    </row>
    <row r="3118" spans="1:42" x14ac:dyDescent="0.25">
      <c r="A3118" s="24">
        <v>41619</v>
      </c>
      <c r="B3118" s="22">
        <v>2</v>
      </c>
      <c r="C3118" s="22" t="s">
        <v>233</v>
      </c>
      <c r="D3118" s="22" t="s">
        <v>236</v>
      </c>
      <c r="E3118" s="22" t="s">
        <v>2</v>
      </c>
      <c r="F3118" s="22" t="s">
        <v>112</v>
      </c>
      <c r="G3118" s="25" t="s">
        <v>9</v>
      </c>
      <c r="H3118" s="22">
        <v>1</v>
      </c>
      <c r="I3118" s="22">
        <f t="shared" si="76"/>
        <v>0.05</v>
      </c>
      <c r="J3118" s="22">
        <v>38</v>
      </c>
      <c r="K3118" s="22"/>
      <c r="L3118" s="22"/>
      <c r="M3118" s="22"/>
      <c r="N3118" s="22"/>
      <c r="O3118" s="22"/>
      <c r="P3118" s="22" t="s">
        <v>4</v>
      </c>
      <c r="Q3118" s="22">
        <v>6</v>
      </c>
      <c r="R3118" s="22" t="s">
        <v>397</v>
      </c>
      <c r="S3118" s="22" t="s">
        <v>8</v>
      </c>
      <c r="T3118" s="22">
        <v>25</v>
      </c>
      <c r="U3118" s="22"/>
      <c r="V3118" s="22"/>
      <c r="W3118" s="22">
        <v>25</v>
      </c>
      <c r="X3118" s="22"/>
      <c r="Y3118" s="22">
        <v>0</v>
      </c>
      <c r="Z3118" s="22">
        <v>0</v>
      </c>
      <c r="AA3118" s="22"/>
      <c r="AB3118" s="22"/>
      <c r="AC3118" s="6">
        <v>1</v>
      </c>
      <c r="AD3118" s="6" t="s">
        <v>251</v>
      </c>
    </row>
    <row r="3119" spans="1:42" s="33" customFormat="1" x14ac:dyDescent="0.25">
      <c r="A3119" s="24">
        <v>41619</v>
      </c>
      <c r="B3119" s="40">
        <v>2</v>
      </c>
      <c r="C3119" s="22" t="s">
        <v>233</v>
      </c>
      <c r="D3119" s="40" t="s">
        <v>236</v>
      </c>
      <c r="E3119" s="40" t="s">
        <v>2</v>
      </c>
      <c r="F3119" s="40" t="s">
        <v>112</v>
      </c>
      <c r="G3119" s="42" t="s">
        <v>6</v>
      </c>
      <c r="H3119" s="40">
        <v>1</v>
      </c>
      <c r="I3119" s="22">
        <f t="shared" si="76"/>
        <v>0.05</v>
      </c>
      <c r="J3119" s="22">
        <v>38</v>
      </c>
      <c r="K3119" s="22"/>
      <c r="L3119" s="22"/>
      <c r="M3119" s="22"/>
      <c r="N3119" s="22"/>
      <c r="O3119" s="22"/>
      <c r="P3119" s="22" t="s">
        <v>4</v>
      </c>
      <c r="Q3119" s="40">
        <v>7</v>
      </c>
      <c r="R3119" s="22" t="s">
        <v>342</v>
      </c>
      <c r="S3119" s="22" t="s">
        <v>8</v>
      </c>
      <c r="T3119" s="22">
        <v>27</v>
      </c>
      <c r="U3119" s="22"/>
      <c r="V3119" s="22"/>
      <c r="W3119" s="22">
        <v>27</v>
      </c>
      <c r="X3119" s="22"/>
      <c r="Y3119" s="22">
        <v>0</v>
      </c>
      <c r="Z3119" s="22">
        <v>0</v>
      </c>
      <c r="AA3119" s="22"/>
      <c r="AB3119" s="22"/>
      <c r="AC3119" s="6">
        <v>1</v>
      </c>
      <c r="AD3119" s="33" t="s">
        <v>274</v>
      </c>
    </row>
    <row r="3120" spans="1:42" x14ac:dyDescent="0.25">
      <c r="A3120" s="24">
        <v>41619</v>
      </c>
      <c r="B3120" s="22">
        <v>2</v>
      </c>
      <c r="C3120" s="22" t="s">
        <v>233</v>
      </c>
      <c r="D3120" s="22" t="s">
        <v>236</v>
      </c>
      <c r="E3120" s="22" t="s">
        <v>2</v>
      </c>
      <c r="F3120" s="22" t="s">
        <v>112</v>
      </c>
      <c r="G3120" s="25" t="s">
        <v>7</v>
      </c>
      <c r="H3120" s="22">
        <v>1</v>
      </c>
      <c r="I3120" s="22">
        <f t="shared" si="76"/>
        <v>0.05</v>
      </c>
      <c r="J3120" s="22">
        <v>38</v>
      </c>
      <c r="K3120" s="22"/>
      <c r="L3120" s="22"/>
      <c r="M3120" s="22"/>
      <c r="N3120" s="22"/>
      <c r="O3120" s="22"/>
      <c r="P3120" s="22" t="s">
        <v>4</v>
      </c>
      <c r="Q3120" s="22">
        <v>8</v>
      </c>
      <c r="R3120" s="22" t="s">
        <v>406</v>
      </c>
      <c r="S3120" s="22" t="s">
        <v>5</v>
      </c>
      <c r="T3120" s="22">
        <v>63</v>
      </c>
      <c r="U3120" s="22"/>
      <c r="V3120" s="22"/>
      <c r="W3120" s="22">
        <v>63</v>
      </c>
      <c r="X3120" s="22"/>
      <c r="Y3120" s="22">
        <v>0</v>
      </c>
      <c r="Z3120" s="22">
        <v>0</v>
      </c>
      <c r="AA3120" s="22"/>
      <c r="AB3120" s="22"/>
      <c r="AC3120" s="47">
        <v>1</v>
      </c>
      <c r="AD3120" s="6" t="s">
        <v>251</v>
      </c>
    </row>
    <row r="3121" spans="1:42" x14ac:dyDescent="0.25">
      <c r="A3121" s="24">
        <v>41619</v>
      </c>
      <c r="B3121" s="22">
        <v>2</v>
      </c>
      <c r="C3121" s="22" t="s">
        <v>233</v>
      </c>
      <c r="D3121" s="22" t="s">
        <v>236</v>
      </c>
      <c r="E3121" s="22" t="s">
        <v>2</v>
      </c>
      <c r="F3121" s="22" t="s">
        <v>112</v>
      </c>
      <c r="G3121" s="25" t="s">
        <v>3</v>
      </c>
      <c r="H3121" s="22">
        <v>3</v>
      </c>
      <c r="I3121" s="22">
        <f t="shared" si="76"/>
        <v>0.15</v>
      </c>
      <c r="J3121" s="22">
        <v>38</v>
      </c>
      <c r="K3121" s="22"/>
      <c r="L3121" s="22"/>
      <c r="M3121" s="22"/>
      <c r="N3121" s="22"/>
      <c r="O3121" s="22"/>
      <c r="P3121" s="22"/>
      <c r="Q3121" s="22"/>
      <c r="R3121" s="22"/>
      <c r="S3121" s="22"/>
      <c r="T3121" s="22"/>
      <c r="U3121" s="22"/>
      <c r="V3121" s="22"/>
      <c r="W3121" s="22"/>
      <c r="X3121" s="22"/>
      <c r="Y3121" s="22"/>
      <c r="Z3121" s="22"/>
      <c r="AA3121" s="22"/>
      <c r="AB3121" s="22"/>
    </row>
    <row r="3122" spans="1:42" x14ac:dyDescent="0.25">
      <c r="A3122" s="24">
        <v>41619</v>
      </c>
      <c r="B3122" s="22">
        <v>2</v>
      </c>
      <c r="C3122" s="22" t="s">
        <v>233</v>
      </c>
      <c r="D3122" s="22" t="s">
        <v>236</v>
      </c>
      <c r="E3122" s="22" t="s">
        <v>2</v>
      </c>
      <c r="F3122" s="22" t="s">
        <v>112</v>
      </c>
      <c r="G3122" s="25" t="s">
        <v>6</v>
      </c>
      <c r="H3122" s="22">
        <v>1</v>
      </c>
      <c r="I3122" s="22">
        <f t="shared" si="76"/>
        <v>0.05</v>
      </c>
      <c r="J3122" s="22">
        <v>38</v>
      </c>
      <c r="K3122" s="22"/>
      <c r="L3122" s="22"/>
      <c r="M3122" s="22"/>
      <c r="N3122" s="22"/>
      <c r="O3122" s="22"/>
      <c r="P3122" s="22"/>
      <c r="Q3122" s="22"/>
      <c r="R3122" s="22"/>
      <c r="S3122" s="22"/>
      <c r="T3122" s="22"/>
      <c r="U3122" s="22"/>
      <c r="V3122" s="22"/>
      <c r="W3122" s="22"/>
      <c r="X3122" s="22"/>
      <c r="Y3122" s="22"/>
      <c r="Z3122" s="22"/>
      <c r="AA3122" s="22"/>
      <c r="AB3122" s="22"/>
    </row>
    <row r="3123" spans="1:42" x14ac:dyDescent="0.25">
      <c r="A3123" s="24">
        <v>41619</v>
      </c>
      <c r="B3123" s="22">
        <v>2</v>
      </c>
      <c r="C3123" s="22" t="s">
        <v>233</v>
      </c>
      <c r="D3123" s="22" t="s">
        <v>236</v>
      </c>
      <c r="E3123" s="22" t="s">
        <v>2</v>
      </c>
      <c r="F3123" s="22" t="s">
        <v>112</v>
      </c>
      <c r="G3123" s="25" t="s">
        <v>57</v>
      </c>
      <c r="H3123" s="22">
        <v>2</v>
      </c>
      <c r="I3123" s="22">
        <f t="shared" si="76"/>
        <v>0.1</v>
      </c>
      <c r="J3123" s="22">
        <v>38</v>
      </c>
      <c r="K3123" s="22"/>
      <c r="L3123" s="22"/>
      <c r="M3123" s="22"/>
      <c r="N3123" s="22"/>
      <c r="O3123" s="22"/>
      <c r="P3123" s="22"/>
      <c r="Q3123" s="22"/>
      <c r="R3123" s="22"/>
      <c r="S3123" s="22"/>
      <c r="T3123" s="22"/>
      <c r="U3123" s="22"/>
      <c r="V3123" s="22"/>
      <c r="W3123" s="22"/>
      <c r="X3123" s="22"/>
      <c r="Y3123" s="22"/>
      <c r="Z3123" s="22"/>
      <c r="AA3123" s="22"/>
      <c r="AB3123" s="22"/>
    </row>
    <row r="3124" spans="1:42" x14ac:dyDescent="0.25">
      <c r="A3124" s="24">
        <v>41619</v>
      </c>
      <c r="B3124" s="22">
        <v>2</v>
      </c>
      <c r="C3124" s="22" t="s">
        <v>233</v>
      </c>
      <c r="D3124" s="22" t="s">
        <v>236</v>
      </c>
      <c r="E3124" s="22" t="s">
        <v>2</v>
      </c>
      <c r="F3124" s="22" t="s">
        <v>112</v>
      </c>
      <c r="G3124" s="25" t="s">
        <v>240</v>
      </c>
      <c r="H3124" s="22">
        <v>1</v>
      </c>
      <c r="I3124" s="22">
        <f t="shared" si="76"/>
        <v>0.05</v>
      </c>
      <c r="J3124" s="22">
        <v>38</v>
      </c>
      <c r="K3124" s="22"/>
      <c r="L3124" s="22"/>
      <c r="M3124" s="22"/>
      <c r="N3124" s="22"/>
      <c r="O3124" s="22"/>
      <c r="P3124" s="22"/>
      <c r="Q3124" s="22"/>
      <c r="R3124" s="22"/>
      <c r="S3124" s="22"/>
      <c r="T3124" s="22"/>
      <c r="U3124" s="22"/>
      <c r="V3124" s="22"/>
      <c r="W3124" s="22"/>
      <c r="X3124" s="22"/>
      <c r="Y3124" s="22"/>
      <c r="Z3124" s="22"/>
      <c r="AA3124" s="22"/>
      <c r="AB3124" s="22"/>
    </row>
    <row r="3125" spans="1:42" x14ac:dyDescent="0.25">
      <c r="A3125" s="24">
        <v>41619</v>
      </c>
      <c r="B3125" s="22">
        <v>2</v>
      </c>
      <c r="C3125" s="22" t="s">
        <v>233</v>
      </c>
      <c r="D3125" s="22" t="s">
        <v>236</v>
      </c>
      <c r="E3125" s="22" t="s">
        <v>2</v>
      </c>
      <c r="F3125" s="22" t="s">
        <v>112</v>
      </c>
      <c r="G3125" s="25" t="s">
        <v>10</v>
      </c>
      <c r="H3125" s="22">
        <v>20</v>
      </c>
      <c r="I3125" s="22">
        <f t="shared" si="76"/>
        <v>1</v>
      </c>
      <c r="J3125" s="22">
        <v>38</v>
      </c>
      <c r="K3125" s="22"/>
      <c r="L3125" s="22"/>
      <c r="M3125" s="22"/>
      <c r="N3125" s="22"/>
      <c r="O3125" s="22"/>
      <c r="P3125" s="22"/>
      <c r="Q3125" s="22"/>
      <c r="R3125" s="22"/>
      <c r="S3125" s="22"/>
      <c r="T3125" s="22"/>
      <c r="U3125" s="22"/>
      <c r="V3125" s="22"/>
      <c r="W3125" s="22"/>
      <c r="X3125" s="22"/>
      <c r="Y3125" s="22"/>
      <c r="Z3125" s="22"/>
      <c r="AA3125" s="22"/>
      <c r="AB3125" s="22"/>
    </row>
    <row r="3126" spans="1:42" x14ac:dyDescent="0.25">
      <c r="A3126" s="18">
        <v>41619</v>
      </c>
      <c r="B3126" s="51">
        <v>4</v>
      </c>
      <c r="C3126" s="15" t="s">
        <v>207</v>
      </c>
      <c r="D3126" s="52" t="s">
        <v>208</v>
      </c>
      <c r="E3126" s="53" t="s">
        <v>2</v>
      </c>
      <c r="F3126" s="52" t="s">
        <v>112</v>
      </c>
      <c r="G3126" s="54" t="s">
        <v>11</v>
      </c>
      <c r="H3126" s="53">
        <v>1</v>
      </c>
      <c r="I3126" s="22">
        <f t="shared" si="76"/>
        <v>0.05</v>
      </c>
      <c r="J3126" s="17">
        <v>44</v>
      </c>
      <c r="K3126" s="17"/>
      <c r="L3126" s="17"/>
      <c r="M3126" s="17"/>
      <c r="N3126" s="17"/>
      <c r="O3126" s="17"/>
      <c r="P3126" s="17" t="s">
        <v>4</v>
      </c>
      <c r="Q3126" s="53">
        <v>1</v>
      </c>
      <c r="R3126" s="17"/>
      <c r="S3126" s="17"/>
      <c r="T3126" s="17"/>
      <c r="U3126" s="17"/>
      <c r="V3126" s="17"/>
      <c r="W3126" s="17"/>
      <c r="X3126" s="17"/>
      <c r="Y3126" s="17">
        <v>1</v>
      </c>
      <c r="Z3126" s="17">
        <f>Y3126*H3105</f>
        <v>1</v>
      </c>
      <c r="AA3126" s="17" t="s">
        <v>38</v>
      </c>
      <c r="AB3126" s="17" t="s">
        <v>222</v>
      </c>
      <c r="AC3126" s="47">
        <v>1</v>
      </c>
      <c r="AD3126" s="47" t="s">
        <v>38</v>
      </c>
      <c r="AE3126" s="47" t="s">
        <v>289</v>
      </c>
      <c r="AF3126" s="47"/>
      <c r="AG3126" s="47"/>
      <c r="AH3126" s="47"/>
      <c r="AI3126" s="47"/>
      <c r="AJ3126" s="47"/>
      <c r="AK3126" s="47"/>
      <c r="AL3126" s="47"/>
      <c r="AM3126" s="47"/>
      <c r="AN3126" s="47"/>
      <c r="AO3126" s="47"/>
      <c r="AP3126" s="47"/>
    </row>
    <row r="3127" spans="1:42" x14ac:dyDescent="0.25">
      <c r="A3127" s="18">
        <v>41619</v>
      </c>
      <c r="B3127" s="16">
        <v>4</v>
      </c>
      <c r="C3127" s="15" t="s">
        <v>207</v>
      </c>
      <c r="D3127" s="15" t="s">
        <v>208</v>
      </c>
      <c r="E3127" s="17" t="s">
        <v>2</v>
      </c>
      <c r="F3127" s="15" t="s">
        <v>112</v>
      </c>
      <c r="G3127" s="23" t="s">
        <v>9</v>
      </c>
      <c r="H3127" s="17">
        <v>1</v>
      </c>
      <c r="I3127" s="22">
        <f t="shared" si="76"/>
        <v>0.05</v>
      </c>
      <c r="J3127" s="17">
        <v>44</v>
      </c>
      <c r="K3127" s="17"/>
      <c r="L3127" s="17"/>
      <c r="M3127" s="17"/>
      <c r="N3127" s="17"/>
      <c r="O3127" s="17"/>
      <c r="P3127" s="17" t="s">
        <v>4</v>
      </c>
      <c r="Q3127" s="17">
        <v>2</v>
      </c>
      <c r="R3127" s="17"/>
      <c r="S3127" s="17"/>
      <c r="T3127" s="17"/>
      <c r="U3127" s="17"/>
      <c r="V3127" s="17"/>
      <c r="W3127" s="17"/>
      <c r="X3127" s="17"/>
      <c r="Y3127" s="17">
        <v>0</v>
      </c>
      <c r="Z3127" s="17">
        <f>Y3127*H3106</f>
        <v>0</v>
      </c>
      <c r="AA3127" s="17"/>
      <c r="AB3127" s="17"/>
      <c r="AC3127" s="45">
        <v>0</v>
      </c>
    </row>
    <row r="3128" spans="1:42" x14ac:dyDescent="0.25">
      <c r="A3128" s="18">
        <v>41619</v>
      </c>
      <c r="B3128" s="16">
        <v>4</v>
      </c>
      <c r="C3128" s="15" t="s">
        <v>207</v>
      </c>
      <c r="D3128" s="15" t="s">
        <v>208</v>
      </c>
      <c r="E3128" s="17" t="s">
        <v>2</v>
      </c>
      <c r="F3128" s="15" t="s">
        <v>112</v>
      </c>
      <c r="G3128" s="23" t="s">
        <v>11</v>
      </c>
      <c r="H3128" s="17">
        <v>1</v>
      </c>
      <c r="I3128" s="22">
        <f t="shared" si="76"/>
        <v>0.05</v>
      </c>
      <c r="J3128" s="17">
        <v>44</v>
      </c>
      <c r="K3128" s="17"/>
      <c r="L3128" s="17"/>
      <c r="M3128" s="17"/>
      <c r="N3128" s="17"/>
      <c r="O3128" s="17"/>
      <c r="P3128" s="17" t="s">
        <v>4</v>
      </c>
      <c r="Q3128" s="17">
        <v>3</v>
      </c>
      <c r="R3128" s="17"/>
      <c r="S3128" s="17"/>
      <c r="T3128" s="17"/>
      <c r="U3128" s="17"/>
      <c r="V3128" s="17"/>
      <c r="W3128" s="17"/>
      <c r="X3128" s="17"/>
      <c r="Y3128" s="17">
        <v>0</v>
      </c>
      <c r="Z3128" s="17">
        <f>Y3128*H3113</f>
        <v>0</v>
      </c>
      <c r="AA3128" s="17"/>
      <c r="AB3128" s="17"/>
      <c r="AC3128" s="6">
        <v>0</v>
      </c>
    </row>
    <row r="3129" spans="1:42" x14ac:dyDescent="0.25">
      <c r="A3129" s="18">
        <v>41619</v>
      </c>
      <c r="B3129" s="16">
        <v>4</v>
      </c>
      <c r="C3129" s="15" t="s">
        <v>207</v>
      </c>
      <c r="D3129" s="15" t="s">
        <v>208</v>
      </c>
      <c r="E3129" s="17" t="s">
        <v>2</v>
      </c>
      <c r="F3129" s="15" t="s">
        <v>112</v>
      </c>
      <c r="G3129" s="23" t="s">
        <v>10</v>
      </c>
      <c r="H3129" s="17">
        <v>1</v>
      </c>
      <c r="I3129" s="22">
        <f t="shared" si="76"/>
        <v>0.05</v>
      </c>
      <c r="J3129" s="17">
        <v>44</v>
      </c>
      <c r="K3129" s="17"/>
      <c r="L3129" s="17"/>
      <c r="M3129" s="17"/>
      <c r="N3129" s="17"/>
      <c r="O3129" s="17"/>
      <c r="P3129" s="17" t="s">
        <v>4</v>
      </c>
      <c r="Q3129" s="17">
        <v>4</v>
      </c>
      <c r="R3129" s="17"/>
      <c r="S3129" s="17"/>
      <c r="T3129" s="17"/>
      <c r="U3129" s="17"/>
      <c r="V3129" s="17"/>
      <c r="W3129" s="17"/>
      <c r="X3129" s="17"/>
      <c r="Y3129" s="17">
        <v>0</v>
      </c>
      <c r="Z3129" s="17">
        <f>Y3129*H3114</f>
        <v>0</v>
      </c>
      <c r="AA3129" s="17"/>
      <c r="AB3129" s="17"/>
      <c r="AC3129" s="6">
        <v>0</v>
      </c>
      <c r="AE3129" s="6" t="s">
        <v>249</v>
      </c>
    </row>
    <row r="3130" spans="1:42" x14ac:dyDescent="0.25">
      <c r="A3130" s="18">
        <v>41619</v>
      </c>
      <c r="B3130" s="16">
        <v>4</v>
      </c>
      <c r="C3130" s="15" t="s">
        <v>207</v>
      </c>
      <c r="D3130" s="15" t="s">
        <v>208</v>
      </c>
      <c r="E3130" s="17" t="s">
        <v>2</v>
      </c>
      <c r="F3130" s="15" t="s">
        <v>112</v>
      </c>
      <c r="G3130" s="23" t="s">
        <v>11</v>
      </c>
      <c r="H3130" s="17">
        <v>1</v>
      </c>
      <c r="I3130" s="22">
        <f t="shared" si="76"/>
        <v>0.05</v>
      </c>
      <c r="J3130" s="17">
        <v>44</v>
      </c>
      <c r="K3130" s="17"/>
      <c r="L3130" s="17"/>
      <c r="M3130" s="17"/>
      <c r="N3130" s="17"/>
      <c r="O3130" s="17"/>
      <c r="P3130" s="17" t="s">
        <v>4</v>
      </c>
      <c r="Q3130" s="17">
        <v>5</v>
      </c>
      <c r="R3130" s="17"/>
      <c r="S3130" s="17"/>
      <c r="T3130" s="17"/>
      <c r="U3130" s="17"/>
      <c r="V3130" s="17"/>
      <c r="W3130" s="17"/>
      <c r="X3130" s="17"/>
      <c r="Y3130" s="17">
        <v>0</v>
      </c>
      <c r="Z3130" s="17">
        <f>Y3130*H3115</f>
        <v>0</v>
      </c>
      <c r="AA3130" s="17"/>
      <c r="AB3130" s="17"/>
      <c r="AC3130" s="6">
        <v>0</v>
      </c>
    </row>
    <row r="3131" spans="1:42" x14ac:dyDescent="0.25">
      <c r="A3131" s="18">
        <v>41619</v>
      </c>
      <c r="B3131" s="16">
        <v>4</v>
      </c>
      <c r="C3131" s="15" t="s">
        <v>207</v>
      </c>
      <c r="D3131" s="15" t="s">
        <v>208</v>
      </c>
      <c r="E3131" s="17" t="s">
        <v>2</v>
      </c>
      <c r="F3131" s="15" t="s">
        <v>112</v>
      </c>
      <c r="G3131" s="23" t="s">
        <v>10</v>
      </c>
      <c r="H3131" s="17">
        <v>1</v>
      </c>
      <c r="I3131" s="22">
        <f t="shared" si="76"/>
        <v>0.05</v>
      </c>
      <c r="J3131" s="17">
        <v>44</v>
      </c>
      <c r="K3131" s="17"/>
      <c r="L3131" s="17"/>
      <c r="M3131" s="17"/>
      <c r="N3131" s="17"/>
      <c r="O3131" s="17"/>
      <c r="P3131" s="17" t="s">
        <v>4</v>
      </c>
      <c r="Q3131" s="17">
        <v>6</v>
      </c>
      <c r="R3131" s="17"/>
      <c r="S3131" s="17"/>
      <c r="T3131" s="17"/>
      <c r="U3131" s="17"/>
      <c r="V3131" s="17"/>
      <c r="W3131" s="17"/>
      <c r="X3131" s="17"/>
      <c r="Y3131" s="17">
        <v>1</v>
      </c>
      <c r="Z3131" s="17">
        <f>Y3131*H3116</f>
        <v>1</v>
      </c>
      <c r="AA3131" s="17" t="s">
        <v>14</v>
      </c>
      <c r="AB3131" s="17" t="s">
        <v>223</v>
      </c>
      <c r="AC3131" s="6">
        <v>1</v>
      </c>
      <c r="AD3131" s="6" t="s">
        <v>14</v>
      </c>
    </row>
    <row r="3132" spans="1:42" x14ac:dyDescent="0.25">
      <c r="A3132" s="18">
        <v>41619</v>
      </c>
      <c r="B3132" s="16">
        <v>4</v>
      </c>
      <c r="C3132" s="15" t="s">
        <v>207</v>
      </c>
      <c r="D3132" s="15" t="s">
        <v>208</v>
      </c>
      <c r="E3132" s="17" t="s">
        <v>2</v>
      </c>
      <c r="F3132" s="15" t="s">
        <v>112</v>
      </c>
      <c r="G3132" s="23" t="s">
        <v>10</v>
      </c>
      <c r="H3132" s="17">
        <v>1</v>
      </c>
      <c r="I3132" s="22">
        <f t="shared" si="76"/>
        <v>0.05</v>
      </c>
      <c r="J3132" s="17">
        <v>44</v>
      </c>
      <c r="K3132" s="17"/>
      <c r="L3132" s="17"/>
      <c r="M3132" s="17"/>
      <c r="N3132" s="17"/>
      <c r="O3132" s="17"/>
      <c r="P3132" s="17" t="s">
        <v>4</v>
      </c>
      <c r="Q3132" s="17">
        <v>7</v>
      </c>
      <c r="R3132" s="17"/>
      <c r="S3132" s="17"/>
      <c r="T3132" s="17"/>
      <c r="U3132" s="17"/>
      <c r="V3132" s="17"/>
      <c r="W3132" s="17"/>
      <c r="X3132" s="17"/>
      <c r="Y3132" s="17">
        <v>0</v>
      </c>
      <c r="Z3132" s="17">
        <f>Y3132*H3117</f>
        <v>0</v>
      </c>
      <c r="AA3132" s="17"/>
      <c r="AB3132" s="17"/>
      <c r="AC3132" s="47">
        <v>1</v>
      </c>
      <c r="AD3132" s="6" t="s">
        <v>251</v>
      </c>
    </row>
    <row r="3133" spans="1:42" x14ac:dyDescent="0.25">
      <c r="A3133" s="18">
        <v>41619</v>
      </c>
      <c r="B3133" s="16">
        <v>4</v>
      </c>
      <c r="C3133" s="15" t="s">
        <v>207</v>
      </c>
      <c r="D3133" s="15" t="s">
        <v>208</v>
      </c>
      <c r="E3133" s="17" t="s">
        <v>2</v>
      </c>
      <c r="F3133" s="15" t="s">
        <v>112</v>
      </c>
      <c r="G3133" s="23" t="s">
        <v>17</v>
      </c>
      <c r="H3133" s="17">
        <v>1</v>
      </c>
      <c r="I3133" s="22">
        <f t="shared" si="76"/>
        <v>0.05</v>
      </c>
      <c r="J3133" s="17">
        <v>44</v>
      </c>
      <c r="K3133" s="17"/>
      <c r="L3133" s="17"/>
      <c r="M3133" s="17"/>
      <c r="N3133" s="17"/>
      <c r="O3133" s="17"/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17">
        <f t="shared" ref="Z3133:Z3167" si="77">Y3133*H3133</f>
        <v>0</v>
      </c>
      <c r="AA3133" s="17"/>
      <c r="AB3133" s="17"/>
    </row>
    <row r="3134" spans="1:42" x14ac:dyDescent="0.25">
      <c r="A3134" s="18">
        <v>41619</v>
      </c>
      <c r="B3134" s="16">
        <v>4</v>
      </c>
      <c r="C3134" s="15" t="s">
        <v>207</v>
      </c>
      <c r="D3134" s="15" t="s">
        <v>208</v>
      </c>
      <c r="E3134" s="17" t="s">
        <v>2</v>
      </c>
      <c r="F3134" s="15" t="s">
        <v>112</v>
      </c>
      <c r="G3134" s="23" t="s">
        <v>7</v>
      </c>
      <c r="H3134" s="17">
        <v>2</v>
      </c>
      <c r="I3134" s="22">
        <f t="shared" si="76"/>
        <v>0.1</v>
      </c>
      <c r="J3134" s="17">
        <v>44</v>
      </c>
      <c r="K3134" s="17"/>
      <c r="L3134" s="17"/>
      <c r="M3134" s="17"/>
      <c r="N3134" s="17"/>
      <c r="O3134" s="17"/>
      <c r="P3134" s="17"/>
      <c r="Q3134" s="17"/>
      <c r="R3134" s="17"/>
      <c r="S3134" s="17"/>
      <c r="T3134" s="17"/>
      <c r="U3134" s="17"/>
      <c r="V3134" s="17"/>
      <c r="W3134" s="17"/>
      <c r="X3134" s="17"/>
      <c r="Y3134" s="17"/>
      <c r="Z3134" s="17">
        <f t="shared" si="77"/>
        <v>0</v>
      </c>
      <c r="AA3134" s="17"/>
      <c r="AB3134" s="17"/>
    </row>
    <row r="3135" spans="1:42" x14ac:dyDescent="0.25">
      <c r="A3135" s="18">
        <v>41619</v>
      </c>
      <c r="B3135" s="16">
        <v>4</v>
      </c>
      <c r="C3135" s="15" t="s">
        <v>207</v>
      </c>
      <c r="D3135" s="15" t="s">
        <v>208</v>
      </c>
      <c r="E3135" s="17" t="s">
        <v>2</v>
      </c>
      <c r="F3135" s="15" t="s">
        <v>112</v>
      </c>
      <c r="G3135" s="23" t="s">
        <v>56</v>
      </c>
      <c r="H3135" s="17">
        <v>4</v>
      </c>
      <c r="I3135" s="22">
        <f t="shared" si="76"/>
        <v>0.2</v>
      </c>
      <c r="J3135" s="17">
        <v>44</v>
      </c>
      <c r="K3135" s="17"/>
      <c r="L3135" s="17"/>
      <c r="M3135" s="17"/>
      <c r="N3135" s="17"/>
      <c r="O3135" s="17"/>
      <c r="P3135" s="17"/>
      <c r="Q3135" s="17"/>
      <c r="R3135" s="17"/>
      <c r="S3135" s="17"/>
      <c r="T3135" s="17"/>
      <c r="U3135" s="17"/>
      <c r="V3135" s="17"/>
      <c r="W3135" s="17"/>
      <c r="X3135" s="17"/>
      <c r="Y3135" s="17"/>
      <c r="Z3135" s="17">
        <f t="shared" si="77"/>
        <v>0</v>
      </c>
      <c r="AA3135" s="17"/>
      <c r="AB3135" s="17"/>
    </row>
    <row r="3136" spans="1:42" x14ac:dyDescent="0.25">
      <c r="A3136" s="18">
        <v>41619</v>
      </c>
      <c r="B3136" s="16">
        <v>4</v>
      </c>
      <c r="C3136" s="15" t="s">
        <v>207</v>
      </c>
      <c r="D3136" s="15" t="s">
        <v>208</v>
      </c>
      <c r="E3136" s="17" t="s">
        <v>2</v>
      </c>
      <c r="F3136" s="15" t="s">
        <v>112</v>
      </c>
      <c r="G3136" s="23" t="s">
        <v>151</v>
      </c>
      <c r="H3136" s="17">
        <v>5</v>
      </c>
      <c r="I3136" s="22">
        <f t="shared" si="76"/>
        <v>0.25</v>
      </c>
      <c r="J3136" s="17">
        <v>44</v>
      </c>
      <c r="K3136" s="17"/>
      <c r="L3136" s="17"/>
      <c r="M3136" s="17"/>
      <c r="N3136" s="17"/>
      <c r="O3136" s="17"/>
      <c r="P3136" s="17"/>
      <c r="Q3136" s="17"/>
      <c r="R3136" s="17"/>
      <c r="S3136" s="17"/>
      <c r="T3136" s="17"/>
      <c r="U3136" s="17"/>
      <c r="V3136" s="17"/>
      <c r="W3136" s="17"/>
      <c r="X3136" s="17"/>
      <c r="Y3136" s="17"/>
      <c r="Z3136" s="17">
        <f t="shared" si="77"/>
        <v>0</v>
      </c>
      <c r="AA3136" s="17"/>
      <c r="AB3136" s="17"/>
    </row>
    <row r="3137" spans="1:42" s="33" customFormat="1" x14ac:dyDescent="0.25">
      <c r="A3137" s="18">
        <v>41619</v>
      </c>
      <c r="B3137" s="35">
        <v>4</v>
      </c>
      <c r="C3137" s="15" t="s">
        <v>207</v>
      </c>
      <c r="D3137" s="36" t="s">
        <v>208</v>
      </c>
      <c r="E3137" s="39" t="s">
        <v>2</v>
      </c>
      <c r="F3137" s="36" t="s">
        <v>112</v>
      </c>
      <c r="G3137" s="41" t="s">
        <v>57</v>
      </c>
      <c r="H3137" s="39">
        <v>2</v>
      </c>
      <c r="I3137" s="22">
        <f t="shared" si="76"/>
        <v>0.1</v>
      </c>
      <c r="J3137" s="17">
        <v>44</v>
      </c>
      <c r="K3137" s="17"/>
      <c r="L3137" s="17"/>
      <c r="M3137" s="17"/>
      <c r="N3137" s="17"/>
      <c r="O3137" s="17"/>
      <c r="P3137" s="17"/>
      <c r="Q3137" s="39"/>
      <c r="R3137" s="17"/>
      <c r="S3137" s="17"/>
      <c r="T3137" s="17"/>
      <c r="U3137" s="17"/>
      <c r="V3137" s="17"/>
      <c r="W3137" s="17"/>
      <c r="X3137" s="17"/>
      <c r="Y3137" s="17"/>
      <c r="Z3137" s="17">
        <f t="shared" si="77"/>
        <v>0</v>
      </c>
      <c r="AA3137" s="17"/>
      <c r="AB3137" s="17"/>
      <c r="AC3137" s="6"/>
    </row>
    <row r="3138" spans="1:42" x14ac:dyDescent="0.25">
      <c r="A3138" s="18">
        <v>41619</v>
      </c>
      <c r="B3138" s="16">
        <v>4</v>
      </c>
      <c r="C3138" s="15" t="s">
        <v>207</v>
      </c>
      <c r="D3138" s="15" t="s">
        <v>208</v>
      </c>
      <c r="E3138" s="17" t="s">
        <v>2</v>
      </c>
      <c r="F3138" s="15" t="s">
        <v>112</v>
      </c>
      <c r="G3138" s="23" t="s">
        <v>11</v>
      </c>
      <c r="H3138" s="17">
        <v>3</v>
      </c>
      <c r="I3138" s="22">
        <f t="shared" ref="I3138:I3201" si="78">H3138/20</f>
        <v>0.15</v>
      </c>
      <c r="J3138" s="17">
        <v>44</v>
      </c>
      <c r="K3138" s="17"/>
      <c r="L3138" s="17"/>
      <c r="M3138" s="17"/>
      <c r="N3138" s="17"/>
      <c r="O3138" s="17"/>
      <c r="P3138" s="17"/>
      <c r="Q3138" s="17"/>
      <c r="R3138" s="17"/>
      <c r="S3138" s="17"/>
      <c r="T3138" s="17"/>
      <c r="U3138" s="17"/>
      <c r="V3138" s="17"/>
      <c r="W3138" s="17"/>
      <c r="X3138" s="17"/>
      <c r="Y3138" s="17"/>
      <c r="Z3138" s="17">
        <f t="shared" si="77"/>
        <v>0</v>
      </c>
      <c r="AA3138" s="17"/>
      <c r="AB3138" s="17"/>
    </row>
    <row r="3139" spans="1:42" x14ac:dyDescent="0.25">
      <c r="A3139" s="18">
        <v>41619</v>
      </c>
      <c r="B3139" s="16">
        <v>4</v>
      </c>
      <c r="C3139" s="15" t="s">
        <v>207</v>
      </c>
      <c r="D3139" s="15" t="s">
        <v>208</v>
      </c>
      <c r="E3139" s="17" t="s">
        <v>2</v>
      </c>
      <c r="F3139" s="15" t="s">
        <v>112</v>
      </c>
      <c r="G3139" s="23" t="s">
        <v>114</v>
      </c>
      <c r="H3139" s="17">
        <v>1</v>
      </c>
      <c r="I3139" s="22">
        <f t="shared" si="78"/>
        <v>0.05</v>
      </c>
      <c r="J3139" s="17">
        <v>44</v>
      </c>
      <c r="K3139" s="17"/>
      <c r="L3139" s="17"/>
      <c r="M3139" s="17"/>
      <c r="N3139" s="17"/>
      <c r="O3139" s="17"/>
      <c r="P3139" s="17"/>
      <c r="Q3139" s="17"/>
      <c r="R3139" s="17"/>
      <c r="S3139" s="17"/>
      <c r="T3139" s="17"/>
      <c r="U3139" s="17"/>
      <c r="V3139" s="17"/>
      <c r="W3139" s="17"/>
      <c r="X3139" s="17"/>
      <c r="Y3139" s="17"/>
      <c r="Z3139" s="17">
        <f t="shared" si="77"/>
        <v>0</v>
      </c>
      <c r="AA3139" s="17"/>
      <c r="AB3139" s="17"/>
    </row>
    <row r="3140" spans="1:42" x14ac:dyDescent="0.25">
      <c r="A3140" s="18">
        <v>41619</v>
      </c>
      <c r="B3140" s="16">
        <v>4</v>
      </c>
      <c r="C3140" s="15" t="s">
        <v>207</v>
      </c>
      <c r="D3140" s="15" t="s">
        <v>208</v>
      </c>
      <c r="E3140" s="17" t="s">
        <v>2</v>
      </c>
      <c r="F3140" s="15" t="s">
        <v>112</v>
      </c>
      <c r="G3140" s="23" t="s">
        <v>10</v>
      </c>
      <c r="H3140" s="17">
        <v>4</v>
      </c>
      <c r="I3140" s="22">
        <f t="shared" si="78"/>
        <v>0.2</v>
      </c>
      <c r="J3140" s="17">
        <v>44</v>
      </c>
      <c r="K3140" s="17"/>
      <c r="L3140" s="17"/>
      <c r="M3140" s="17"/>
      <c r="N3140" s="17"/>
      <c r="O3140" s="17"/>
      <c r="P3140" s="17"/>
      <c r="Q3140" s="17"/>
      <c r="R3140" s="17"/>
      <c r="S3140" s="17"/>
      <c r="T3140" s="17"/>
      <c r="U3140" s="17"/>
      <c r="V3140" s="17"/>
      <c r="W3140" s="17"/>
      <c r="X3140" s="17"/>
      <c r="Y3140" s="17"/>
      <c r="Z3140" s="17">
        <f t="shared" si="77"/>
        <v>0</v>
      </c>
      <c r="AA3140" s="17"/>
      <c r="AB3140" s="17"/>
    </row>
    <row r="3141" spans="1:42" x14ac:dyDescent="0.25">
      <c r="A3141" s="18">
        <v>41619</v>
      </c>
      <c r="B3141" s="51">
        <v>4</v>
      </c>
      <c r="C3141" s="15" t="s">
        <v>207</v>
      </c>
      <c r="D3141" s="52" t="s">
        <v>209</v>
      </c>
      <c r="E3141" s="53" t="s">
        <v>2</v>
      </c>
      <c r="F3141" s="52" t="s">
        <v>112</v>
      </c>
      <c r="G3141" s="54" t="s">
        <v>10</v>
      </c>
      <c r="H3141" s="53">
        <v>1</v>
      </c>
      <c r="I3141" s="22">
        <f t="shared" si="78"/>
        <v>0.05</v>
      </c>
      <c r="J3141" s="17">
        <v>43</v>
      </c>
      <c r="K3141" s="17"/>
      <c r="L3141" s="17"/>
      <c r="M3141" s="17"/>
      <c r="N3141" s="17"/>
      <c r="O3141" s="17"/>
      <c r="P3141" s="17" t="s">
        <v>4</v>
      </c>
      <c r="Q3141" s="53">
        <v>1</v>
      </c>
      <c r="R3141" s="17"/>
      <c r="S3141" s="17"/>
      <c r="T3141" s="17"/>
      <c r="U3141" s="17"/>
      <c r="V3141" s="17"/>
      <c r="W3141" s="17"/>
      <c r="X3141" s="17"/>
      <c r="Y3141" s="17">
        <v>0</v>
      </c>
      <c r="Z3141" s="17">
        <f t="shared" si="77"/>
        <v>0</v>
      </c>
      <c r="AA3141" s="17"/>
      <c r="AB3141" s="17"/>
      <c r="AC3141" s="47">
        <v>1</v>
      </c>
      <c r="AD3141" s="47" t="s">
        <v>251</v>
      </c>
      <c r="AE3141" s="47"/>
      <c r="AF3141" s="47"/>
      <c r="AG3141" s="47"/>
      <c r="AH3141" s="47"/>
      <c r="AI3141" s="47"/>
      <c r="AJ3141" s="47"/>
      <c r="AK3141" s="47"/>
      <c r="AL3141" s="47"/>
      <c r="AM3141" s="47"/>
      <c r="AN3141" s="47"/>
      <c r="AO3141" s="47"/>
      <c r="AP3141" s="47"/>
    </row>
    <row r="3142" spans="1:42" x14ac:dyDescent="0.25">
      <c r="A3142" s="18">
        <v>41619</v>
      </c>
      <c r="B3142" s="16">
        <v>4</v>
      </c>
      <c r="C3142" s="15" t="s">
        <v>207</v>
      </c>
      <c r="D3142" s="15" t="s">
        <v>209</v>
      </c>
      <c r="E3142" s="17" t="s">
        <v>2</v>
      </c>
      <c r="F3142" s="15" t="s">
        <v>112</v>
      </c>
      <c r="G3142" s="23" t="s">
        <v>16</v>
      </c>
      <c r="H3142" s="17">
        <v>1</v>
      </c>
      <c r="I3142" s="22">
        <f t="shared" si="78"/>
        <v>0.05</v>
      </c>
      <c r="J3142" s="17">
        <v>43</v>
      </c>
      <c r="K3142" s="17"/>
      <c r="L3142" s="17"/>
      <c r="M3142" s="17"/>
      <c r="N3142" s="17"/>
      <c r="O3142" s="17"/>
      <c r="P3142" s="17" t="s">
        <v>4</v>
      </c>
      <c r="Q3142" s="17">
        <v>2</v>
      </c>
      <c r="R3142" s="17"/>
      <c r="S3142" s="17"/>
      <c r="T3142" s="17"/>
      <c r="U3142" s="17"/>
      <c r="V3142" s="17"/>
      <c r="W3142" s="17"/>
      <c r="X3142" s="17"/>
      <c r="Y3142" s="17">
        <v>0</v>
      </c>
      <c r="Z3142" s="17">
        <f t="shared" si="77"/>
        <v>0</v>
      </c>
      <c r="AA3142" s="17"/>
      <c r="AB3142" s="17"/>
      <c r="AC3142" s="47">
        <v>0</v>
      </c>
    </row>
    <row r="3143" spans="1:42" x14ac:dyDescent="0.25">
      <c r="A3143" s="18">
        <v>41619</v>
      </c>
      <c r="B3143" s="16">
        <v>4</v>
      </c>
      <c r="C3143" s="15" t="s">
        <v>207</v>
      </c>
      <c r="D3143" s="15" t="s">
        <v>209</v>
      </c>
      <c r="E3143" s="17" t="s">
        <v>2</v>
      </c>
      <c r="F3143" s="15" t="s">
        <v>112</v>
      </c>
      <c r="G3143" s="23" t="s">
        <v>11</v>
      </c>
      <c r="H3143" s="17">
        <v>1</v>
      </c>
      <c r="I3143" s="22">
        <f t="shared" si="78"/>
        <v>0.05</v>
      </c>
      <c r="J3143" s="17">
        <v>43</v>
      </c>
      <c r="K3143" s="17"/>
      <c r="L3143" s="17"/>
      <c r="M3143" s="17"/>
      <c r="N3143" s="17"/>
      <c r="O3143" s="17"/>
      <c r="P3143" s="17" t="s">
        <v>4</v>
      </c>
      <c r="Q3143" s="17">
        <v>3</v>
      </c>
      <c r="R3143" s="17"/>
      <c r="S3143" s="17"/>
      <c r="T3143" s="17"/>
      <c r="U3143" s="17"/>
      <c r="V3143" s="17"/>
      <c r="W3143" s="17"/>
      <c r="X3143" s="17"/>
      <c r="Y3143" s="17">
        <v>0</v>
      </c>
      <c r="Z3143" s="17">
        <f t="shared" si="77"/>
        <v>0</v>
      </c>
      <c r="AA3143" s="17"/>
      <c r="AB3143" s="17"/>
      <c r="AC3143" s="45">
        <v>1</v>
      </c>
      <c r="AD3143" s="6" t="s">
        <v>251</v>
      </c>
    </row>
    <row r="3144" spans="1:42" x14ac:dyDescent="0.25">
      <c r="A3144" s="18">
        <v>41619</v>
      </c>
      <c r="B3144" s="16">
        <v>4</v>
      </c>
      <c r="C3144" s="15" t="s">
        <v>207</v>
      </c>
      <c r="D3144" s="15" t="s">
        <v>209</v>
      </c>
      <c r="E3144" s="17" t="s">
        <v>2</v>
      </c>
      <c r="F3144" s="15" t="s">
        <v>112</v>
      </c>
      <c r="G3144" s="23" t="s">
        <v>10</v>
      </c>
      <c r="H3144" s="17">
        <v>1</v>
      </c>
      <c r="I3144" s="22">
        <f t="shared" si="78"/>
        <v>0.05</v>
      </c>
      <c r="J3144" s="17">
        <v>43</v>
      </c>
      <c r="K3144" s="17"/>
      <c r="L3144" s="17"/>
      <c r="M3144" s="17"/>
      <c r="N3144" s="17"/>
      <c r="O3144" s="17"/>
      <c r="P3144" s="17" t="s">
        <v>4</v>
      </c>
      <c r="Q3144" s="17">
        <v>4</v>
      </c>
      <c r="R3144" s="17"/>
      <c r="S3144" s="17"/>
      <c r="T3144" s="17"/>
      <c r="U3144" s="17"/>
      <c r="V3144" s="17"/>
      <c r="W3144" s="17"/>
      <c r="X3144" s="17"/>
      <c r="Y3144" s="17">
        <v>1</v>
      </c>
      <c r="Z3144" s="17">
        <f t="shared" si="77"/>
        <v>1</v>
      </c>
      <c r="AA3144" s="17" t="s">
        <v>14</v>
      </c>
      <c r="AB3144" s="17" t="s">
        <v>223</v>
      </c>
      <c r="AC3144" s="6">
        <v>1</v>
      </c>
      <c r="AD3144" s="6" t="s">
        <v>250</v>
      </c>
    </row>
    <row r="3145" spans="1:42" x14ac:dyDescent="0.25">
      <c r="A3145" s="18">
        <v>41619</v>
      </c>
      <c r="B3145" s="16">
        <v>4</v>
      </c>
      <c r="C3145" s="15" t="s">
        <v>207</v>
      </c>
      <c r="D3145" s="15" t="s">
        <v>209</v>
      </c>
      <c r="E3145" s="17" t="s">
        <v>2</v>
      </c>
      <c r="F3145" s="15" t="s">
        <v>112</v>
      </c>
      <c r="G3145" s="23" t="s">
        <v>10</v>
      </c>
      <c r="H3145" s="17">
        <v>1</v>
      </c>
      <c r="I3145" s="22">
        <f t="shared" si="78"/>
        <v>0.05</v>
      </c>
      <c r="J3145" s="17">
        <v>43</v>
      </c>
      <c r="K3145" s="17"/>
      <c r="L3145" s="17"/>
      <c r="M3145" s="17"/>
      <c r="N3145" s="17"/>
      <c r="O3145" s="17"/>
      <c r="P3145" s="17" t="s">
        <v>4</v>
      </c>
      <c r="Q3145" s="17">
        <v>5</v>
      </c>
      <c r="R3145" s="17"/>
      <c r="S3145" s="17"/>
      <c r="T3145" s="17"/>
      <c r="U3145" s="17"/>
      <c r="V3145" s="17"/>
      <c r="W3145" s="17"/>
      <c r="X3145" s="17"/>
      <c r="Y3145" s="17">
        <v>0</v>
      </c>
      <c r="Z3145" s="17">
        <f t="shared" si="77"/>
        <v>0</v>
      </c>
      <c r="AA3145" s="17"/>
      <c r="AB3145" s="17"/>
      <c r="AC3145" s="47">
        <v>1</v>
      </c>
      <c r="AD3145" s="6" t="s">
        <v>251</v>
      </c>
    </row>
    <row r="3146" spans="1:42" x14ac:dyDescent="0.25">
      <c r="A3146" s="18">
        <v>41619</v>
      </c>
      <c r="B3146" s="16">
        <v>4</v>
      </c>
      <c r="C3146" s="15" t="s">
        <v>207</v>
      </c>
      <c r="D3146" s="15" t="s">
        <v>209</v>
      </c>
      <c r="E3146" s="17" t="s">
        <v>2</v>
      </c>
      <c r="F3146" s="15" t="s">
        <v>112</v>
      </c>
      <c r="G3146" s="23" t="s">
        <v>10</v>
      </c>
      <c r="H3146" s="17">
        <v>1</v>
      </c>
      <c r="I3146" s="22">
        <f t="shared" si="78"/>
        <v>0.05</v>
      </c>
      <c r="J3146" s="17">
        <v>43</v>
      </c>
      <c r="K3146" s="17"/>
      <c r="L3146" s="17"/>
      <c r="M3146" s="17"/>
      <c r="N3146" s="17"/>
      <c r="O3146" s="17"/>
      <c r="P3146" s="17" t="s">
        <v>4</v>
      </c>
      <c r="Q3146" s="17">
        <v>6</v>
      </c>
      <c r="R3146" s="17"/>
      <c r="S3146" s="17"/>
      <c r="T3146" s="17"/>
      <c r="U3146" s="17"/>
      <c r="V3146" s="17"/>
      <c r="W3146" s="17"/>
      <c r="X3146" s="17"/>
      <c r="Y3146" s="17">
        <v>0</v>
      </c>
      <c r="Z3146" s="17">
        <f t="shared" si="77"/>
        <v>0</v>
      </c>
      <c r="AA3146" s="17"/>
      <c r="AB3146" s="17"/>
      <c r="AC3146" s="6">
        <v>1</v>
      </c>
      <c r="AD3146" s="6" t="s">
        <v>251</v>
      </c>
    </row>
    <row r="3147" spans="1:42" x14ac:dyDescent="0.25">
      <c r="A3147" s="18">
        <v>41619</v>
      </c>
      <c r="B3147" s="16">
        <v>4</v>
      </c>
      <c r="C3147" s="15" t="s">
        <v>207</v>
      </c>
      <c r="D3147" s="15" t="s">
        <v>209</v>
      </c>
      <c r="E3147" s="17" t="s">
        <v>2</v>
      </c>
      <c r="F3147" s="15" t="s">
        <v>112</v>
      </c>
      <c r="G3147" s="23" t="s">
        <v>9</v>
      </c>
      <c r="H3147" s="17">
        <v>1</v>
      </c>
      <c r="I3147" s="22">
        <f t="shared" si="78"/>
        <v>0.05</v>
      </c>
      <c r="J3147" s="17">
        <v>43</v>
      </c>
      <c r="K3147" s="17"/>
      <c r="L3147" s="17"/>
      <c r="M3147" s="17"/>
      <c r="N3147" s="17"/>
      <c r="O3147" s="17"/>
      <c r="P3147" s="17" t="s">
        <v>4</v>
      </c>
      <c r="Q3147" s="17">
        <v>7</v>
      </c>
      <c r="R3147" s="17"/>
      <c r="S3147" s="17"/>
      <c r="T3147" s="17"/>
      <c r="U3147" s="17"/>
      <c r="V3147" s="17"/>
      <c r="W3147" s="17"/>
      <c r="X3147" s="17"/>
      <c r="Y3147" s="17">
        <v>0</v>
      </c>
      <c r="Z3147" s="17">
        <f t="shared" si="77"/>
        <v>0</v>
      </c>
      <c r="AA3147" s="17"/>
      <c r="AB3147" s="17" t="s">
        <v>118</v>
      </c>
      <c r="AC3147" s="6">
        <v>0</v>
      </c>
    </row>
    <row r="3148" spans="1:42" x14ac:dyDescent="0.25">
      <c r="A3148" s="18">
        <v>41619</v>
      </c>
      <c r="B3148" s="16">
        <v>4</v>
      </c>
      <c r="C3148" s="15" t="s">
        <v>207</v>
      </c>
      <c r="D3148" s="15" t="s">
        <v>209</v>
      </c>
      <c r="E3148" s="17" t="s">
        <v>2</v>
      </c>
      <c r="F3148" s="15" t="s">
        <v>112</v>
      </c>
      <c r="G3148" s="23" t="s">
        <v>10</v>
      </c>
      <c r="H3148" s="17">
        <v>1</v>
      </c>
      <c r="I3148" s="22">
        <f t="shared" si="78"/>
        <v>0.05</v>
      </c>
      <c r="J3148" s="17">
        <v>43</v>
      </c>
      <c r="K3148" s="17"/>
      <c r="L3148" s="17"/>
      <c r="M3148" s="17"/>
      <c r="N3148" s="17"/>
      <c r="O3148" s="17"/>
      <c r="P3148" s="17" t="s">
        <v>4</v>
      </c>
      <c r="Q3148" s="17">
        <v>8</v>
      </c>
      <c r="R3148" s="17"/>
      <c r="S3148" s="17"/>
      <c r="T3148" s="17"/>
      <c r="U3148" s="17"/>
      <c r="V3148" s="17"/>
      <c r="W3148" s="17"/>
      <c r="X3148" s="17"/>
      <c r="Y3148" s="17">
        <v>1</v>
      </c>
      <c r="Z3148" s="17">
        <f t="shared" si="77"/>
        <v>1</v>
      </c>
      <c r="AA3148" s="17" t="s">
        <v>14</v>
      </c>
      <c r="AB3148" s="17" t="s">
        <v>224</v>
      </c>
      <c r="AC3148" s="47">
        <v>1</v>
      </c>
      <c r="AD3148" s="6" t="s">
        <v>14</v>
      </c>
    </row>
    <row r="3149" spans="1:42" x14ac:dyDescent="0.25">
      <c r="A3149" s="18">
        <v>41619</v>
      </c>
      <c r="B3149" s="16">
        <v>4</v>
      </c>
      <c r="C3149" s="15" t="s">
        <v>207</v>
      </c>
      <c r="D3149" s="15" t="s">
        <v>209</v>
      </c>
      <c r="E3149" s="17" t="s">
        <v>2</v>
      </c>
      <c r="F3149" s="15" t="s">
        <v>112</v>
      </c>
      <c r="G3149" s="23" t="s">
        <v>7</v>
      </c>
      <c r="H3149" s="17">
        <v>1</v>
      </c>
      <c r="I3149" s="22">
        <f t="shared" si="78"/>
        <v>0.05</v>
      </c>
      <c r="J3149" s="17">
        <v>43</v>
      </c>
      <c r="K3149" s="17"/>
      <c r="L3149" s="17"/>
      <c r="M3149" s="17"/>
      <c r="N3149" s="17"/>
      <c r="O3149" s="17"/>
      <c r="P3149" s="17"/>
      <c r="Q3149" s="17"/>
      <c r="R3149" s="17"/>
      <c r="S3149" s="17"/>
      <c r="T3149" s="17"/>
      <c r="U3149" s="17"/>
      <c r="V3149" s="17"/>
      <c r="W3149" s="17"/>
      <c r="X3149" s="17"/>
      <c r="Y3149" s="17"/>
      <c r="Z3149" s="17">
        <f t="shared" si="77"/>
        <v>0</v>
      </c>
      <c r="AA3149" s="17"/>
      <c r="AB3149" s="17"/>
    </row>
    <row r="3150" spans="1:42" x14ac:dyDescent="0.25">
      <c r="A3150" s="18">
        <v>41619</v>
      </c>
      <c r="B3150" s="16">
        <v>4</v>
      </c>
      <c r="C3150" s="15" t="s">
        <v>207</v>
      </c>
      <c r="D3150" s="15" t="s">
        <v>209</v>
      </c>
      <c r="E3150" s="17" t="s">
        <v>2</v>
      </c>
      <c r="F3150" s="15" t="s">
        <v>112</v>
      </c>
      <c r="G3150" s="23" t="s">
        <v>225</v>
      </c>
      <c r="H3150" s="17">
        <v>2</v>
      </c>
      <c r="I3150" s="22">
        <f t="shared" si="78"/>
        <v>0.1</v>
      </c>
      <c r="J3150" s="17">
        <v>43</v>
      </c>
      <c r="K3150" s="17"/>
      <c r="L3150" s="17"/>
      <c r="M3150" s="17"/>
      <c r="N3150" s="17"/>
      <c r="O3150" s="17"/>
      <c r="P3150" s="17"/>
      <c r="Q3150" s="17"/>
      <c r="R3150" s="17"/>
      <c r="S3150" s="17"/>
      <c r="T3150" s="17"/>
      <c r="U3150" s="17"/>
      <c r="V3150" s="17"/>
      <c r="W3150" s="17"/>
      <c r="X3150" s="17"/>
      <c r="Y3150" s="17"/>
      <c r="Z3150" s="17">
        <f t="shared" si="77"/>
        <v>0</v>
      </c>
      <c r="AA3150" s="17"/>
      <c r="AB3150" s="17"/>
    </row>
    <row r="3151" spans="1:42" x14ac:dyDescent="0.25">
      <c r="A3151" s="18">
        <v>41619</v>
      </c>
      <c r="B3151" s="16">
        <v>4</v>
      </c>
      <c r="C3151" s="15" t="s">
        <v>207</v>
      </c>
      <c r="D3151" s="15" t="s">
        <v>209</v>
      </c>
      <c r="E3151" s="17" t="s">
        <v>2</v>
      </c>
      <c r="F3151" s="15" t="s">
        <v>112</v>
      </c>
      <c r="G3151" s="23" t="s">
        <v>57</v>
      </c>
      <c r="H3151" s="17">
        <v>1</v>
      </c>
      <c r="I3151" s="22">
        <f t="shared" si="78"/>
        <v>0.05</v>
      </c>
      <c r="J3151" s="17">
        <v>43</v>
      </c>
      <c r="K3151" s="17"/>
      <c r="L3151" s="17"/>
      <c r="M3151" s="17"/>
      <c r="N3151" s="17"/>
      <c r="O3151" s="17"/>
      <c r="P3151" s="17"/>
      <c r="Q3151" s="17"/>
      <c r="R3151" s="17"/>
      <c r="S3151" s="17"/>
      <c r="T3151" s="17"/>
      <c r="U3151" s="17"/>
      <c r="V3151" s="17"/>
      <c r="W3151" s="17"/>
      <c r="X3151" s="17"/>
      <c r="Y3151" s="17"/>
      <c r="Z3151" s="17">
        <f t="shared" si="77"/>
        <v>0</v>
      </c>
      <c r="AA3151" s="17"/>
      <c r="AB3151" s="17"/>
    </row>
    <row r="3152" spans="1:42" x14ac:dyDescent="0.25">
      <c r="A3152" s="18">
        <v>41619</v>
      </c>
      <c r="B3152" s="16">
        <v>4</v>
      </c>
      <c r="C3152" s="15" t="s">
        <v>207</v>
      </c>
      <c r="D3152" s="15" t="s">
        <v>209</v>
      </c>
      <c r="E3152" s="17" t="s">
        <v>2</v>
      </c>
      <c r="F3152" s="15" t="s">
        <v>112</v>
      </c>
      <c r="G3152" s="23" t="s">
        <v>11</v>
      </c>
      <c r="H3152" s="17">
        <v>1</v>
      </c>
      <c r="I3152" s="22">
        <f t="shared" si="78"/>
        <v>0.05</v>
      </c>
      <c r="J3152" s="17">
        <v>43</v>
      </c>
      <c r="K3152" s="17"/>
      <c r="L3152" s="17"/>
      <c r="M3152" s="17"/>
      <c r="N3152" s="17"/>
      <c r="O3152" s="17"/>
      <c r="P3152" s="17"/>
      <c r="Q3152" s="17"/>
      <c r="R3152" s="17"/>
      <c r="S3152" s="17"/>
      <c r="T3152" s="17"/>
      <c r="U3152" s="17"/>
      <c r="V3152" s="17"/>
      <c r="W3152" s="17"/>
      <c r="X3152" s="17"/>
      <c r="Y3152" s="17"/>
      <c r="Z3152" s="17">
        <f t="shared" si="77"/>
        <v>0</v>
      </c>
      <c r="AA3152" s="17"/>
      <c r="AB3152" s="17"/>
    </row>
    <row r="3153" spans="1:42" x14ac:dyDescent="0.25">
      <c r="A3153" s="18">
        <v>41619</v>
      </c>
      <c r="B3153" s="16">
        <v>4</v>
      </c>
      <c r="C3153" s="15" t="s">
        <v>207</v>
      </c>
      <c r="D3153" s="15" t="s">
        <v>209</v>
      </c>
      <c r="E3153" s="17" t="s">
        <v>2</v>
      </c>
      <c r="F3153" s="15" t="s">
        <v>112</v>
      </c>
      <c r="G3153" s="23" t="s">
        <v>16</v>
      </c>
      <c r="H3153" s="17">
        <v>1</v>
      </c>
      <c r="I3153" s="22">
        <f t="shared" si="78"/>
        <v>0.05</v>
      </c>
      <c r="J3153" s="17">
        <v>43</v>
      </c>
      <c r="K3153" s="17"/>
      <c r="L3153" s="17"/>
      <c r="M3153" s="17"/>
      <c r="N3153" s="17"/>
      <c r="O3153" s="17"/>
      <c r="P3153" s="17"/>
      <c r="Q3153" s="17"/>
      <c r="R3153" s="17"/>
      <c r="S3153" s="17"/>
      <c r="T3153" s="17"/>
      <c r="U3153" s="17"/>
      <c r="V3153" s="17"/>
      <c r="W3153" s="17"/>
      <c r="X3153" s="17"/>
      <c r="Y3153" s="17"/>
      <c r="Z3153" s="17">
        <f t="shared" si="77"/>
        <v>0</v>
      </c>
      <c r="AA3153" s="17"/>
      <c r="AB3153" s="17"/>
    </row>
    <row r="3154" spans="1:42" x14ac:dyDescent="0.25">
      <c r="A3154" s="18">
        <v>41619</v>
      </c>
      <c r="B3154" s="16">
        <v>4</v>
      </c>
      <c r="C3154" s="15" t="s">
        <v>207</v>
      </c>
      <c r="D3154" s="15" t="s">
        <v>209</v>
      </c>
      <c r="E3154" s="17" t="s">
        <v>2</v>
      </c>
      <c r="F3154" s="15" t="s">
        <v>112</v>
      </c>
      <c r="G3154" s="23" t="s">
        <v>10</v>
      </c>
      <c r="H3154" s="17">
        <v>8</v>
      </c>
      <c r="I3154" s="22">
        <f t="shared" si="78"/>
        <v>0.4</v>
      </c>
      <c r="J3154" s="17">
        <v>43</v>
      </c>
      <c r="K3154" s="17"/>
      <c r="L3154" s="17"/>
      <c r="M3154" s="17"/>
      <c r="N3154" s="17"/>
      <c r="O3154" s="17"/>
      <c r="P3154" s="17"/>
      <c r="Q3154" s="17"/>
      <c r="R3154" s="17"/>
      <c r="S3154" s="17"/>
      <c r="T3154" s="17"/>
      <c r="U3154" s="17"/>
      <c r="V3154" s="17"/>
      <c r="W3154" s="17"/>
      <c r="X3154" s="17"/>
      <c r="Y3154" s="17"/>
      <c r="Z3154" s="17">
        <f t="shared" si="77"/>
        <v>0</v>
      </c>
      <c r="AA3154" s="17"/>
      <c r="AB3154" s="17"/>
    </row>
    <row r="3155" spans="1:42" x14ac:dyDescent="0.25">
      <c r="A3155" s="18">
        <v>41619</v>
      </c>
      <c r="B3155" s="51">
        <v>4</v>
      </c>
      <c r="C3155" s="15" t="s">
        <v>207</v>
      </c>
      <c r="D3155" s="52" t="s">
        <v>212</v>
      </c>
      <c r="E3155" s="53" t="s">
        <v>2</v>
      </c>
      <c r="F3155" s="52" t="s">
        <v>112</v>
      </c>
      <c r="G3155" s="54" t="s">
        <v>57</v>
      </c>
      <c r="H3155" s="53">
        <v>1</v>
      </c>
      <c r="I3155" s="22">
        <f t="shared" si="78"/>
        <v>0.05</v>
      </c>
      <c r="J3155" s="17">
        <v>42</v>
      </c>
      <c r="K3155" s="17"/>
      <c r="L3155" s="17"/>
      <c r="M3155" s="17"/>
      <c r="N3155" s="17"/>
      <c r="O3155" s="17"/>
      <c r="P3155" s="17" t="s">
        <v>4</v>
      </c>
      <c r="Q3155" s="53">
        <v>1</v>
      </c>
      <c r="R3155" s="17"/>
      <c r="S3155" s="17"/>
      <c r="T3155" s="17"/>
      <c r="U3155" s="17"/>
      <c r="V3155" s="17"/>
      <c r="W3155" s="17"/>
      <c r="X3155" s="17"/>
      <c r="Y3155" s="17">
        <v>0</v>
      </c>
      <c r="Z3155" s="17">
        <f t="shared" si="77"/>
        <v>0</v>
      </c>
      <c r="AA3155" s="17"/>
      <c r="AB3155" s="17"/>
      <c r="AC3155" s="47">
        <v>0</v>
      </c>
      <c r="AD3155" s="47"/>
      <c r="AE3155" s="47"/>
      <c r="AF3155" s="47"/>
      <c r="AG3155" s="47"/>
      <c r="AH3155" s="47"/>
      <c r="AI3155" s="47"/>
      <c r="AJ3155" s="47"/>
      <c r="AK3155" s="47"/>
      <c r="AL3155" s="47"/>
      <c r="AM3155" s="47"/>
      <c r="AN3155" s="47"/>
      <c r="AO3155" s="47"/>
      <c r="AP3155" s="47"/>
    </row>
    <row r="3156" spans="1:42" x14ac:dyDescent="0.25">
      <c r="A3156" s="18">
        <v>41619</v>
      </c>
      <c r="B3156" s="51">
        <v>4</v>
      </c>
      <c r="C3156" s="15" t="s">
        <v>207</v>
      </c>
      <c r="D3156" s="52" t="s">
        <v>212</v>
      </c>
      <c r="E3156" s="53" t="s">
        <v>2</v>
      </c>
      <c r="F3156" s="52" t="s">
        <v>112</v>
      </c>
      <c r="G3156" s="54" t="s">
        <v>10</v>
      </c>
      <c r="H3156" s="53">
        <v>1</v>
      </c>
      <c r="I3156" s="22">
        <f t="shared" si="78"/>
        <v>0.05</v>
      </c>
      <c r="J3156" s="17">
        <v>42</v>
      </c>
      <c r="K3156" s="17"/>
      <c r="L3156" s="17"/>
      <c r="M3156" s="17"/>
      <c r="N3156" s="17"/>
      <c r="O3156" s="17"/>
      <c r="P3156" s="17" t="s">
        <v>4</v>
      </c>
      <c r="Q3156" s="53">
        <v>2</v>
      </c>
      <c r="R3156" s="17"/>
      <c r="S3156" s="17"/>
      <c r="T3156" s="17"/>
      <c r="U3156" s="17"/>
      <c r="V3156" s="17"/>
      <c r="W3156" s="17"/>
      <c r="X3156" s="17"/>
      <c r="Y3156" s="17">
        <v>0</v>
      </c>
      <c r="Z3156" s="17">
        <f t="shared" si="77"/>
        <v>0</v>
      </c>
      <c r="AA3156" s="17"/>
      <c r="AB3156" s="17" t="s">
        <v>226</v>
      </c>
      <c r="AC3156" s="47">
        <v>1</v>
      </c>
      <c r="AD3156" s="47" t="s">
        <v>251</v>
      </c>
      <c r="AE3156" s="47"/>
      <c r="AF3156" s="47"/>
      <c r="AG3156" s="47"/>
      <c r="AH3156" s="47"/>
      <c r="AI3156" s="47"/>
      <c r="AJ3156" s="47"/>
      <c r="AK3156" s="47"/>
      <c r="AL3156" s="47"/>
      <c r="AM3156" s="47"/>
      <c r="AN3156" s="47"/>
      <c r="AO3156" s="47"/>
      <c r="AP3156" s="47"/>
    </row>
    <row r="3157" spans="1:42" x14ac:dyDescent="0.25">
      <c r="A3157" s="18">
        <v>41619</v>
      </c>
      <c r="B3157" s="16">
        <v>4</v>
      </c>
      <c r="C3157" s="15" t="s">
        <v>207</v>
      </c>
      <c r="D3157" s="15" t="s">
        <v>212</v>
      </c>
      <c r="E3157" s="17" t="s">
        <v>2</v>
      </c>
      <c r="F3157" s="15" t="s">
        <v>112</v>
      </c>
      <c r="G3157" s="23" t="s">
        <v>10</v>
      </c>
      <c r="H3157" s="17">
        <v>1</v>
      </c>
      <c r="I3157" s="22">
        <f t="shared" si="78"/>
        <v>0.05</v>
      </c>
      <c r="J3157" s="17">
        <v>42</v>
      </c>
      <c r="K3157" s="17"/>
      <c r="L3157" s="17"/>
      <c r="M3157" s="17"/>
      <c r="N3157" s="17"/>
      <c r="O3157" s="17"/>
      <c r="P3157" s="17" t="s">
        <v>4</v>
      </c>
      <c r="Q3157" s="17">
        <v>3</v>
      </c>
      <c r="R3157" s="17"/>
      <c r="S3157" s="17"/>
      <c r="T3157" s="17"/>
      <c r="U3157" s="17"/>
      <c r="V3157" s="17"/>
      <c r="W3157" s="17"/>
      <c r="X3157" s="17"/>
      <c r="Y3157" s="17">
        <v>1</v>
      </c>
      <c r="Z3157" s="17">
        <f t="shared" si="77"/>
        <v>1</v>
      </c>
      <c r="AA3157" s="17" t="s">
        <v>269</v>
      </c>
      <c r="AB3157" s="17" t="s">
        <v>227</v>
      </c>
      <c r="AC3157" s="6">
        <v>1</v>
      </c>
      <c r="AD3157" s="6" t="s">
        <v>250</v>
      </c>
    </row>
    <row r="3158" spans="1:42" x14ac:dyDescent="0.25">
      <c r="A3158" s="18">
        <v>41619</v>
      </c>
      <c r="B3158" s="16">
        <v>4</v>
      </c>
      <c r="C3158" s="15" t="s">
        <v>207</v>
      </c>
      <c r="D3158" s="15" t="s">
        <v>212</v>
      </c>
      <c r="E3158" s="17" t="s">
        <v>2</v>
      </c>
      <c r="F3158" s="15" t="s">
        <v>112</v>
      </c>
      <c r="G3158" s="23" t="s">
        <v>11</v>
      </c>
      <c r="H3158" s="17">
        <v>1</v>
      </c>
      <c r="I3158" s="22">
        <f t="shared" si="78"/>
        <v>0.05</v>
      </c>
      <c r="J3158" s="17">
        <v>42</v>
      </c>
      <c r="K3158" s="17"/>
      <c r="L3158" s="17"/>
      <c r="M3158" s="17"/>
      <c r="N3158" s="17"/>
      <c r="O3158" s="17"/>
      <c r="P3158" s="17" t="s">
        <v>4</v>
      </c>
      <c r="Q3158" s="17">
        <v>4</v>
      </c>
      <c r="R3158" s="17"/>
      <c r="S3158" s="17"/>
      <c r="T3158" s="17"/>
      <c r="U3158" s="17"/>
      <c r="V3158" s="17"/>
      <c r="W3158" s="17"/>
      <c r="X3158" s="17"/>
      <c r="Y3158" s="17">
        <v>0</v>
      </c>
      <c r="Z3158" s="17">
        <f t="shared" si="77"/>
        <v>0</v>
      </c>
      <c r="AA3158" s="17"/>
      <c r="AB3158" s="17"/>
      <c r="AC3158" s="6">
        <v>0</v>
      </c>
    </row>
    <row r="3159" spans="1:42" x14ac:dyDescent="0.25">
      <c r="A3159" s="18">
        <v>41619</v>
      </c>
      <c r="B3159" s="16">
        <v>4</v>
      </c>
      <c r="C3159" s="15" t="s">
        <v>207</v>
      </c>
      <c r="D3159" s="15" t="s">
        <v>212</v>
      </c>
      <c r="E3159" s="17" t="s">
        <v>2</v>
      </c>
      <c r="F3159" s="15" t="s">
        <v>112</v>
      </c>
      <c r="G3159" s="23" t="s">
        <v>11</v>
      </c>
      <c r="H3159" s="17">
        <v>1</v>
      </c>
      <c r="I3159" s="22">
        <f t="shared" si="78"/>
        <v>0.05</v>
      </c>
      <c r="J3159" s="17">
        <v>42</v>
      </c>
      <c r="K3159" s="17"/>
      <c r="L3159" s="17"/>
      <c r="M3159" s="17"/>
      <c r="N3159" s="17"/>
      <c r="O3159" s="17"/>
      <c r="P3159" s="17" t="s">
        <v>4</v>
      </c>
      <c r="Q3159" s="17">
        <v>5</v>
      </c>
      <c r="R3159" s="17"/>
      <c r="S3159" s="17"/>
      <c r="T3159" s="17"/>
      <c r="U3159" s="17"/>
      <c r="V3159" s="17"/>
      <c r="W3159" s="17"/>
      <c r="X3159" s="17"/>
      <c r="Y3159" s="17">
        <v>0</v>
      </c>
      <c r="Z3159" s="17">
        <f t="shared" si="77"/>
        <v>0</v>
      </c>
      <c r="AA3159" s="17"/>
      <c r="AB3159" s="17"/>
      <c r="AC3159" s="6">
        <v>0</v>
      </c>
    </row>
    <row r="3160" spans="1:42" x14ac:dyDescent="0.25">
      <c r="A3160" s="18">
        <v>41619</v>
      </c>
      <c r="B3160" s="16">
        <v>4</v>
      </c>
      <c r="C3160" s="15" t="s">
        <v>207</v>
      </c>
      <c r="D3160" s="15" t="s">
        <v>212</v>
      </c>
      <c r="E3160" s="17" t="s">
        <v>2</v>
      </c>
      <c r="F3160" s="15" t="s">
        <v>112</v>
      </c>
      <c r="G3160" s="23" t="s">
        <v>10</v>
      </c>
      <c r="H3160" s="17">
        <v>1</v>
      </c>
      <c r="I3160" s="22">
        <f t="shared" si="78"/>
        <v>0.05</v>
      </c>
      <c r="J3160" s="17">
        <v>42</v>
      </c>
      <c r="K3160" s="17"/>
      <c r="L3160" s="17"/>
      <c r="M3160" s="17"/>
      <c r="N3160" s="17"/>
      <c r="O3160" s="17"/>
      <c r="P3160" s="17" t="s">
        <v>4</v>
      </c>
      <c r="Q3160" s="17">
        <v>6</v>
      </c>
      <c r="R3160" s="17"/>
      <c r="S3160" s="17"/>
      <c r="T3160" s="17"/>
      <c r="U3160" s="17"/>
      <c r="V3160" s="17"/>
      <c r="W3160" s="17"/>
      <c r="X3160" s="17"/>
      <c r="Y3160" s="17">
        <v>0</v>
      </c>
      <c r="Z3160" s="17">
        <f t="shared" si="77"/>
        <v>0</v>
      </c>
      <c r="AA3160" s="17"/>
      <c r="AB3160" s="17"/>
      <c r="AC3160" s="6">
        <v>0</v>
      </c>
      <c r="AE3160" s="6" t="s">
        <v>249</v>
      </c>
    </row>
    <row r="3161" spans="1:42" x14ac:dyDescent="0.25">
      <c r="A3161" s="18">
        <v>41619</v>
      </c>
      <c r="B3161" s="51">
        <v>4</v>
      </c>
      <c r="C3161" s="15" t="s">
        <v>207</v>
      </c>
      <c r="D3161" s="52" t="s">
        <v>212</v>
      </c>
      <c r="E3161" s="53" t="s">
        <v>2</v>
      </c>
      <c r="F3161" s="52" t="s">
        <v>112</v>
      </c>
      <c r="G3161" s="54" t="s">
        <v>10</v>
      </c>
      <c r="H3161" s="53">
        <v>1</v>
      </c>
      <c r="I3161" s="22">
        <f t="shared" si="78"/>
        <v>0.05</v>
      </c>
      <c r="J3161" s="17">
        <v>42</v>
      </c>
      <c r="K3161" s="17"/>
      <c r="L3161" s="17"/>
      <c r="M3161" s="17"/>
      <c r="N3161" s="17"/>
      <c r="O3161" s="17"/>
      <c r="P3161" s="53" t="s">
        <v>4</v>
      </c>
      <c r="Q3161" s="53">
        <v>7</v>
      </c>
      <c r="R3161" s="17"/>
      <c r="S3161" s="17"/>
      <c r="T3161" s="17"/>
      <c r="U3161" s="17"/>
      <c r="V3161" s="17"/>
      <c r="W3161" s="17"/>
      <c r="X3161" s="17"/>
      <c r="Y3161" s="17">
        <v>0</v>
      </c>
      <c r="Z3161" s="17">
        <f t="shared" si="77"/>
        <v>0</v>
      </c>
      <c r="AA3161" s="17"/>
      <c r="AB3161" s="17"/>
      <c r="AC3161" s="47">
        <v>1</v>
      </c>
      <c r="AD3161" s="47" t="s">
        <v>251</v>
      </c>
      <c r="AE3161" s="47"/>
      <c r="AF3161" s="47"/>
      <c r="AG3161" s="47"/>
      <c r="AH3161" s="47"/>
      <c r="AI3161" s="47"/>
      <c r="AJ3161" s="47"/>
      <c r="AK3161" s="47"/>
      <c r="AL3161" s="47"/>
      <c r="AM3161" s="47"/>
      <c r="AN3161" s="47"/>
      <c r="AO3161" s="47"/>
      <c r="AP3161" s="47"/>
    </row>
    <row r="3162" spans="1:42" x14ac:dyDescent="0.25">
      <c r="A3162" s="18">
        <v>41619</v>
      </c>
      <c r="B3162" s="51">
        <v>4</v>
      </c>
      <c r="C3162" s="15" t="s">
        <v>207</v>
      </c>
      <c r="D3162" s="52" t="s">
        <v>212</v>
      </c>
      <c r="E3162" s="53" t="s">
        <v>2</v>
      </c>
      <c r="F3162" s="52" t="s">
        <v>112</v>
      </c>
      <c r="G3162" s="54" t="s">
        <v>9</v>
      </c>
      <c r="H3162" s="53">
        <v>1</v>
      </c>
      <c r="I3162" s="22">
        <f t="shared" si="78"/>
        <v>0.05</v>
      </c>
      <c r="J3162" s="17">
        <v>42</v>
      </c>
      <c r="K3162" s="17"/>
      <c r="L3162" s="17"/>
      <c r="M3162" s="17"/>
      <c r="N3162" s="17"/>
      <c r="O3162" s="17"/>
      <c r="P3162" s="53" t="s">
        <v>4</v>
      </c>
      <c r="Q3162" s="53">
        <v>8</v>
      </c>
      <c r="R3162" s="17"/>
      <c r="S3162" s="17"/>
      <c r="T3162" s="17"/>
      <c r="U3162" s="17"/>
      <c r="V3162" s="17"/>
      <c r="W3162" s="17"/>
      <c r="X3162" s="17"/>
      <c r="Y3162" s="17">
        <v>1</v>
      </c>
      <c r="Z3162" s="17">
        <f t="shared" si="77"/>
        <v>1</v>
      </c>
      <c r="AA3162" s="17" t="s">
        <v>99</v>
      </c>
      <c r="AB3162" s="17" t="s">
        <v>228</v>
      </c>
      <c r="AC3162" s="47">
        <v>1</v>
      </c>
      <c r="AD3162" s="47" t="s">
        <v>99</v>
      </c>
      <c r="AE3162" s="47"/>
      <c r="AF3162" s="47"/>
      <c r="AG3162" s="47"/>
      <c r="AH3162" s="47"/>
      <c r="AI3162" s="47"/>
      <c r="AJ3162" s="47"/>
      <c r="AK3162" s="47"/>
      <c r="AL3162" s="47"/>
      <c r="AM3162" s="47"/>
      <c r="AN3162" s="47"/>
      <c r="AO3162" s="47"/>
      <c r="AP3162" s="47"/>
    </row>
    <row r="3163" spans="1:42" x14ac:dyDescent="0.25">
      <c r="A3163" s="18">
        <v>41619</v>
      </c>
      <c r="B3163" s="16">
        <v>4</v>
      </c>
      <c r="C3163" s="15" t="s">
        <v>207</v>
      </c>
      <c r="D3163" s="15" t="s">
        <v>212</v>
      </c>
      <c r="E3163" s="17" t="s">
        <v>2</v>
      </c>
      <c r="F3163" s="15" t="s">
        <v>112</v>
      </c>
      <c r="G3163" s="23" t="s">
        <v>225</v>
      </c>
      <c r="H3163" s="17">
        <v>1</v>
      </c>
      <c r="I3163" s="22">
        <f t="shared" si="78"/>
        <v>0.05</v>
      </c>
      <c r="J3163" s="17">
        <v>42</v>
      </c>
      <c r="K3163" s="17"/>
      <c r="L3163" s="17"/>
      <c r="M3163" s="17"/>
      <c r="N3163" s="17"/>
      <c r="O3163" s="17"/>
      <c r="P3163" s="17"/>
      <c r="Q3163" s="17"/>
      <c r="R3163" s="17"/>
      <c r="S3163" s="17"/>
      <c r="T3163" s="17"/>
      <c r="U3163" s="17"/>
      <c r="V3163" s="17"/>
      <c r="W3163" s="17"/>
      <c r="X3163" s="17"/>
      <c r="Y3163" s="17"/>
      <c r="Z3163" s="17">
        <f t="shared" si="77"/>
        <v>0</v>
      </c>
      <c r="AA3163" s="17"/>
      <c r="AB3163" s="17"/>
    </row>
    <row r="3164" spans="1:42" x14ac:dyDescent="0.25">
      <c r="A3164" s="18">
        <v>41619</v>
      </c>
      <c r="B3164" s="16">
        <v>4</v>
      </c>
      <c r="C3164" s="15" t="s">
        <v>207</v>
      </c>
      <c r="D3164" s="15" t="s">
        <v>212</v>
      </c>
      <c r="E3164" s="17" t="s">
        <v>2</v>
      </c>
      <c r="F3164" s="15" t="s">
        <v>112</v>
      </c>
      <c r="G3164" s="23" t="s">
        <v>57</v>
      </c>
      <c r="H3164" s="17">
        <v>3</v>
      </c>
      <c r="I3164" s="22">
        <f t="shared" si="78"/>
        <v>0.15</v>
      </c>
      <c r="J3164" s="17">
        <v>42</v>
      </c>
      <c r="K3164" s="17"/>
      <c r="L3164" s="17"/>
      <c r="M3164" s="17"/>
      <c r="N3164" s="17"/>
      <c r="O3164" s="17"/>
      <c r="P3164" s="17"/>
      <c r="Q3164" s="17"/>
      <c r="R3164" s="17"/>
      <c r="S3164" s="17"/>
      <c r="T3164" s="17"/>
      <c r="U3164" s="17"/>
      <c r="V3164" s="17"/>
      <c r="W3164" s="17"/>
      <c r="X3164" s="17"/>
      <c r="Y3164" s="17"/>
      <c r="Z3164" s="17">
        <f t="shared" si="77"/>
        <v>0</v>
      </c>
      <c r="AA3164" s="17"/>
      <c r="AB3164" s="17"/>
      <c r="AC3164" s="47"/>
    </row>
    <row r="3165" spans="1:42" x14ac:dyDescent="0.25">
      <c r="A3165" s="18">
        <v>41619</v>
      </c>
      <c r="B3165" s="16">
        <v>4</v>
      </c>
      <c r="C3165" s="15" t="s">
        <v>207</v>
      </c>
      <c r="D3165" s="15" t="s">
        <v>212</v>
      </c>
      <c r="E3165" s="17" t="s">
        <v>2</v>
      </c>
      <c r="F3165" s="15" t="s">
        <v>112</v>
      </c>
      <c r="G3165" s="23" t="s">
        <v>11</v>
      </c>
      <c r="H3165" s="17">
        <v>2</v>
      </c>
      <c r="I3165" s="22">
        <f t="shared" si="78"/>
        <v>0.1</v>
      </c>
      <c r="J3165" s="17">
        <v>42</v>
      </c>
      <c r="K3165" s="17"/>
      <c r="L3165" s="17"/>
      <c r="M3165" s="17"/>
      <c r="N3165" s="17"/>
      <c r="O3165" s="17"/>
      <c r="P3165" s="17"/>
      <c r="Q3165" s="17"/>
      <c r="R3165" s="17"/>
      <c r="S3165" s="17"/>
      <c r="T3165" s="17"/>
      <c r="U3165" s="17"/>
      <c r="V3165" s="17"/>
      <c r="W3165" s="17"/>
      <c r="X3165" s="17"/>
      <c r="Y3165" s="17"/>
      <c r="Z3165" s="17">
        <f t="shared" si="77"/>
        <v>0</v>
      </c>
      <c r="AA3165" s="17"/>
      <c r="AB3165" s="17"/>
    </row>
    <row r="3166" spans="1:42" x14ac:dyDescent="0.25">
      <c r="A3166" s="18">
        <v>41619</v>
      </c>
      <c r="B3166" s="16">
        <v>4</v>
      </c>
      <c r="C3166" s="15" t="s">
        <v>207</v>
      </c>
      <c r="D3166" s="15" t="s">
        <v>212</v>
      </c>
      <c r="E3166" s="17" t="s">
        <v>2</v>
      </c>
      <c r="F3166" s="15" t="s">
        <v>112</v>
      </c>
      <c r="G3166" s="23" t="s">
        <v>16</v>
      </c>
      <c r="H3166" s="17">
        <v>3</v>
      </c>
      <c r="I3166" s="22">
        <f t="shared" si="78"/>
        <v>0.15</v>
      </c>
      <c r="J3166" s="17">
        <v>42</v>
      </c>
      <c r="K3166" s="17"/>
      <c r="L3166" s="17"/>
      <c r="M3166" s="17"/>
      <c r="N3166" s="17"/>
      <c r="O3166" s="17"/>
      <c r="P3166" s="17"/>
      <c r="Q3166" s="17"/>
      <c r="R3166" s="17"/>
      <c r="S3166" s="17"/>
      <c r="T3166" s="17"/>
      <c r="U3166" s="17"/>
      <c r="V3166" s="17"/>
      <c r="W3166" s="17"/>
      <c r="X3166" s="17"/>
      <c r="Y3166" s="17"/>
      <c r="Z3166" s="17">
        <f t="shared" si="77"/>
        <v>0</v>
      </c>
      <c r="AA3166" s="17"/>
      <c r="AB3166" s="17"/>
    </row>
    <row r="3167" spans="1:42" x14ac:dyDescent="0.25">
      <c r="A3167" s="18">
        <v>41619</v>
      </c>
      <c r="B3167" s="16">
        <v>4</v>
      </c>
      <c r="C3167" s="15" t="s">
        <v>207</v>
      </c>
      <c r="D3167" s="15" t="s">
        <v>212</v>
      </c>
      <c r="E3167" s="17" t="s">
        <v>2</v>
      </c>
      <c r="F3167" s="15" t="s">
        <v>112</v>
      </c>
      <c r="G3167" s="23" t="s">
        <v>10</v>
      </c>
      <c r="H3167" s="17">
        <v>1</v>
      </c>
      <c r="I3167" s="22">
        <f t="shared" si="78"/>
        <v>0.05</v>
      </c>
      <c r="J3167" s="17">
        <v>42</v>
      </c>
      <c r="K3167" s="17"/>
      <c r="L3167" s="17"/>
      <c r="M3167" s="17"/>
      <c r="N3167" s="17"/>
      <c r="O3167" s="17"/>
      <c r="P3167" s="17"/>
      <c r="Q3167" s="17"/>
      <c r="R3167" s="17"/>
      <c r="S3167" s="17"/>
      <c r="T3167" s="17"/>
      <c r="U3167" s="17"/>
      <c r="V3167" s="17"/>
      <c r="W3167" s="17"/>
      <c r="X3167" s="17"/>
      <c r="Y3167" s="17"/>
      <c r="Z3167" s="17">
        <f t="shared" si="77"/>
        <v>0</v>
      </c>
      <c r="AA3167" s="17"/>
      <c r="AB3167" s="17"/>
    </row>
    <row r="3168" spans="1:42" x14ac:dyDescent="0.25">
      <c r="A3168" s="24">
        <v>41620</v>
      </c>
      <c r="B3168" s="132">
        <v>2</v>
      </c>
      <c r="C3168" s="22" t="s">
        <v>176</v>
      </c>
      <c r="D3168" s="132" t="s">
        <v>177</v>
      </c>
      <c r="E3168" s="132" t="s">
        <v>2</v>
      </c>
      <c r="F3168" s="132" t="s">
        <v>112</v>
      </c>
      <c r="G3168" s="139" t="s">
        <v>9</v>
      </c>
      <c r="H3168" s="132">
        <v>1</v>
      </c>
      <c r="I3168" s="22">
        <f t="shared" si="78"/>
        <v>0.05</v>
      </c>
      <c r="J3168" s="22">
        <v>43</v>
      </c>
      <c r="K3168" s="22"/>
      <c r="L3168" s="22"/>
      <c r="M3168" s="22"/>
      <c r="N3168" s="22"/>
      <c r="O3168" s="22"/>
      <c r="P3168" s="22" t="s">
        <v>4</v>
      </c>
      <c r="Q3168" s="132">
        <v>1</v>
      </c>
      <c r="R3168" s="22" t="s">
        <v>343</v>
      </c>
      <c r="S3168" s="22" t="s">
        <v>125</v>
      </c>
      <c r="T3168" s="22">
        <v>14</v>
      </c>
      <c r="U3168" s="22"/>
      <c r="V3168" s="22"/>
      <c r="W3168" s="22">
        <v>14</v>
      </c>
      <c r="X3168" s="22"/>
      <c r="Y3168" s="22">
        <v>0</v>
      </c>
      <c r="Z3168" s="22">
        <v>0</v>
      </c>
      <c r="AA3168" s="22"/>
      <c r="AB3168" s="22"/>
      <c r="AC3168" s="47">
        <v>1</v>
      </c>
      <c r="AD3168" s="47" t="s">
        <v>252</v>
      </c>
      <c r="AE3168" s="47"/>
      <c r="AF3168" s="47"/>
      <c r="AG3168" s="47"/>
      <c r="AH3168" s="47"/>
      <c r="AI3168" s="47"/>
      <c r="AJ3168" s="47"/>
      <c r="AK3168" s="47"/>
      <c r="AL3168" s="47"/>
      <c r="AM3168" s="47"/>
      <c r="AN3168" s="47"/>
      <c r="AO3168" s="47"/>
      <c r="AP3168" s="47"/>
    </row>
    <row r="3169" spans="1:42" x14ac:dyDescent="0.25">
      <c r="A3169" s="24">
        <v>41620</v>
      </c>
      <c r="B3169" s="22">
        <v>2</v>
      </c>
      <c r="C3169" s="22" t="s">
        <v>176</v>
      </c>
      <c r="D3169" s="22" t="s">
        <v>177</v>
      </c>
      <c r="E3169" s="22" t="s">
        <v>2</v>
      </c>
      <c r="F3169" s="22" t="s">
        <v>112</v>
      </c>
      <c r="G3169" s="25" t="s">
        <v>11</v>
      </c>
      <c r="H3169" s="22">
        <v>1</v>
      </c>
      <c r="I3169" s="22">
        <f t="shared" si="78"/>
        <v>0.05</v>
      </c>
      <c r="J3169" s="22">
        <v>43</v>
      </c>
      <c r="K3169" s="22"/>
      <c r="L3169" s="22"/>
      <c r="M3169" s="22"/>
      <c r="N3169" s="22"/>
      <c r="O3169" s="22"/>
      <c r="P3169" s="22" t="s">
        <v>4</v>
      </c>
      <c r="Q3169" s="22">
        <v>2</v>
      </c>
      <c r="R3169" s="22" t="s">
        <v>421</v>
      </c>
      <c r="S3169" s="22" t="s">
        <v>5</v>
      </c>
      <c r="T3169" s="22">
        <v>26</v>
      </c>
      <c r="U3169" s="22"/>
      <c r="V3169" s="22"/>
      <c r="W3169" s="22">
        <v>26</v>
      </c>
      <c r="X3169" s="22"/>
      <c r="Y3169" s="22">
        <v>0</v>
      </c>
      <c r="Z3169" s="22">
        <v>0</v>
      </c>
      <c r="AA3169" s="22"/>
      <c r="AB3169" s="22" t="s">
        <v>162</v>
      </c>
      <c r="AC3169" s="47">
        <v>1</v>
      </c>
      <c r="AD3169" s="6" t="s">
        <v>251</v>
      </c>
    </row>
    <row r="3170" spans="1:42" x14ac:dyDescent="0.25">
      <c r="A3170" s="24">
        <v>41620</v>
      </c>
      <c r="B3170" s="22">
        <v>2</v>
      </c>
      <c r="C3170" s="22" t="s">
        <v>176</v>
      </c>
      <c r="D3170" s="22" t="s">
        <v>177</v>
      </c>
      <c r="E3170" s="22" t="s">
        <v>2</v>
      </c>
      <c r="F3170" s="22" t="s">
        <v>112</v>
      </c>
      <c r="G3170" s="25" t="s">
        <v>11</v>
      </c>
      <c r="H3170" s="22">
        <v>1</v>
      </c>
      <c r="I3170" s="22">
        <f t="shared" si="78"/>
        <v>0.05</v>
      </c>
      <c r="J3170" s="22">
        <v>43</v>
      </c>
      <c r="K3170" s="22"/>
      <c r="L3170" s="22"/>
      <c r="M3170" s="22"/>
      <c r="N3170" s="22"/>
      <c r="O3170" s="22"/>
      <c r="P3170" s="22" t="s">
        <v>4</v>
      </c>
      <c r="Q3170" s="22">
        <v>3</v>
      </c>
      <c r="R3170" s="22" t="s">
        <v>418</v>
      </c>
      <c r="S3170" s="22" t="s">
        <v>8</v>
      </c>
      <c r="T3170" s="22">
        <v>17</v>
      </c>
      <c r="U3170" s="22"/>
      <c r="V3170" s="22"/>
      <c r="W3170" s="22">
        <v>17</v>
      </c>
      <c r="X3170" s="22"/>
      <c r="Y3170" s="22">
        <v>0</v>
      </c>
      <c r="Z3170" s="22">
        <v>0</v>
      </c>
      <c r="AA3170" s="22"/>
      <c r="AB3170" s="22"/>
      <c r="AC3170" s="6">
        <v>1</v>
      </c>
      <c r="AD3170" s="6" t="s">
        <v>251</v>
      </c>
    </row>
    <row r="3171" spans="1:42" x14ac:dyDescent="0.25">
      <c r="A3171" s="24">
        <v>41620</v>
      </c>
      <c r="B3171" s="22">
        <v>2</v>
      </c>
      <c r="C3171" s="22" t="s">
        <v>176</v>
      </c>
      <c r="D3171" s="22" t="s">
        <v>177</v>
      </c>
      <c r="E3171" s="22" t="s">
        <v>2</v>
      </c>
      <c r="F3171" s="22" t="s">
        <v>112</v>
      </c>
      <c r="G3171" s="25" t="s">
        <v>10</v>
      </c>
      <c r="H3171" s="22">
        <v>1</v>
      </c>
      <c r="I3171" s="22">
        <f t="shared" si="78"/>
        <v>0.05</v>
      </c>
      <c r="J3171" s="22">
        <v>43</v>
      </c>
      <c r="K3171" s="22"/>
      <c r="L3171" s="22"/>
      <c r="M3171" s="22"/>
      <c r="N3171" s="22"/>
      <c r="O3171" s="22"/>
      <c r="P3171" s="22" t="s">
        <v>4</v>
      </c>
      <c r="Q3171" s="22">
        <v>4</v>
      </c>
      <c r="R3171" s="22">
        <v>11</v>
      </c>
      <c r="S3171" s="22" t="s">
        <v>187</v>
      </c>
      <c r="T3171" s="22">
        <v>10</v>
      </c>
      <c r="U3171" s="22"/>
      <c r="V3171" s="22"/>
      <c r="W3171" s="22">
        <v>10</v>
      </c>
      <c r="X3171" s="22"/>
      <c r="Y3171" s="22">
        <v>0</v>
      </c>
      <c r="Z3171" s="22">
        <v>0</v>
      </c>
      <c r="AA3171" s="22"/>
      <c r="AB3171" s="22"/>
      <c r="AC3171" s="6">
        <v>0</v>
      </c>
      <c r="AE3171" s="6" t="s">
        <v>282</v>
      </c>
    </row>
    <row r="3172" spans="1:42" x14ac:dyDescent="0.25">
      <c r="A3172" s="24">
        <v>41620</v>
      </c>
      <c r="B3172" s="22">
        <v>2</v>
      </c>
      <c r="C3172" s="22" t="s">
        <v>176</v>
      </c>
      <c r="D3172" s="22" t="s">
        <v>177</v>
      </c>
      <c r="E3172" s="22" t="s">
        <v>2</v>
      </c>
      <c r="F3172" s="22" t="s">
        <v>112</v>
      </c>
      <c r="G3172" s="25" t="s">
        <v>10</v>
      </c>
      <c r="H3172" s="22">
        <v>1</v>
      </c>
      <c r="I3172" s="22">
        <f t="shared" si="78"/>
        <v>0.05</v>
      </c>
      <c r="J3172" s="22">
        <v>43</v>
      </c>
      <c r="K3172" s="22"/>
      <c r="L3172" s="22"/>
      <c r="M3172" s="22"/>
      <c r="N3172" s="22"/>
      <c r="O3172" s="22"/>
      <c r="P3172" s="22" t="s">
        <v>4</v>
      </c>
      <c r="Q3172" s="22">
        <v>5</v>
      </c>
      <c r="R3172" s="22" t="s">
        <v>328</v>
      </c>
      <c r="S3172" s="22" t="s">
        <v>8</v>
      </c>
      <c r="T3172" s="22">
        <v>9</v>
      </c>
      <c r="U3172" s="22"/>
      <c r="V3172" s="22"/>
      <c r="W3172" s="22">
        <v>9</v>
      </c>
      <c r="X3172" s="22"/>
      <c r="Y3172" s="22">
        <v>0</v>
      </c>
      <c r="Z3172" s="22">
        <v>0</v>
      </c>
      <c r="AA3172" s="22"/>
      <c r="AB3172" s="22"/>
      <c r="AC3172" s="6">
        <v>0</v>
      </c>
    </row>
    <row r="3173" spans="1:42" x14ac:dyDescent="0.25">
      <c r="A3173" s="24">
        <v>41620</v>
      </c>
      <c r="B3173" s="22">
        <v>2</v>
      </c>
      <c r="C3173" s="22" t="s">
        <v>176</v>
      </c>
      <c r="D3173" s="22" t="s">
        <v>177</v>
      </c>
      <c r="E3173" s="22" t="s">
        <v>2</v>
      </c>
      <c r="F3173" s="22" t="s">
        <v>112</v>
      </c>
      <c r="G3173" s="25" t="s">
        <v>11</v>
      </c>
      <c r="H3173" s="22">
        <v>1</v>
      </c>
      <c r="I3173" s="22">
        <f t="shared" si="78"/>
        <v>0.05</v>
      </c>
      <c r="J3173" s="22">
        <v>43</v>
      </c>
      <c r="K3173" s="22"/>
      <c r="L3173" s="22"/>
      <c r="M3173" s="22"/>
      <c r="N3173" s="22"/>
      <c r="O3173" s="22"/>
      <c r="P3173" s="22" t="s">
        <v>4</v>
      </c>
      <c r="Q3173" s="22">
        <v>6</v>
      </c>
      <c r="R3173" s="22">
        <v>13</v>
      </c>
      <c r="S3173" s="22" t="s">
        <v>188</v>
      </c>
      <c r="T3173" s="22">
        <v>16</v>
      </c>
      <c r="U3173" s="22"/>
      <c r="V3173" s="22"/>
      <c r="W3173" s="22">
        <v>16</v>
      </c>
      <c r="X3173" s="22"/>
      <c r="Y3173" s="22">
        <v>0</v>
      </c>
      <c r="Z3173" s="22">
        <v>0</v>
      </c>
      <c r="AA3173" s="22"/>
      <c r="AB3173" s="22"/>
      <c r="AC3173" s="6">
        <v>0</v>
      </c>
    </row>
    <row r="3174" spans="1:42" x14ac:dyDescent="0.25">
      <c r="A3174" s="24">
        <v>41620</v>
      </c>
      <c r="B3174" s="22">
        <v>2</v>
      </c>
      <c r="C3174" s="22" t="s">
        <v>176</v>
      </c>
      <c r="D3174" s="22" t="s">
        <v>177</v>
      </c>
      <c r="E3174" s="22" t="s">
        <v>2</v>
      </c>
      <c r="F3174" s="22" t="s">
        <v>112</v>
      </c>
      <c r="G3174" s="25" t="s">
        <v>16</v>
      </c>
      <c r="H3174" s="22">
        <v>1</v>
      </c>
      <c r="I3174" s="22">
        <f t="shared" si="78"/>
        <v>0.05</v>
      </c>
      <c r="J3174" s="22">
        <v>43</v>
      </c>
      <c r="K3174" s="22"/>
      <c r="L3174" s="22"/>
      <c r="M3174" s="22"/>
      <c r="N3174" s="22"/>
      <c r="O3174" s="22"/>
      <c r="P3174" s="22" t="s">
        <v>4</v>
      </c>
      <c r="Q3174" s="22">
        <v>7</v>
      </c>
      <c r="R3174" s="22" t="s">
        <v>311</v>
      </c>
      <c r="S3174" s="22" t="s">
        <v>5</v>
      </c>
      <c r="T3174" s="22">
        <v>15</v>
      </c>
      <c r="U3174" s="22"/>
      <c r="V3174" s="22"/>
      <c r="W3174" s="22">
        <v>15</v>
      </c>
      <c r="X3174" s="22"/>
      <c r="Y3174" s="22">
        <v>0</v>
      </c>
      <c r="Z3174" s="22">
        <v>0</v>
      </c>
      <c r="AA3174" s="22"/>
      <c r="AB3174" s="22"/>
      <c r="AC3174" s="6">
        <v>1</v>
      </c>
      <c r="AD3174" s="6" t="s">
        <v>14</v>
      </c>
    </row>
    <row r="3175" spans="1:42" x14ac:dyDescent="0.25">
      <c r="A3175" s="24">
        <v>41620</v>
      </c>
      <c r="B3175" s="22">
        <v>2</v>
      </c>
      <c r="C3175" s="22" t="s">
        <v>176</v>
      </c>
      <c r="D3175" s="22" t="s">
        <v>177</v>
      </c>
      <c r="E3175" s="22" t="s">
        <v>2</v>
      </c>
      <c r="F3175" s="22" t="s">
        <v>112</v>
      </c>
      <c r="G3175" s="25" t="s">
        <v>9</v>
      </c>
      <c r="H3175" s="22">
        <v>1</v>
      </c>
      <c r="I3175" s="22">
        <f t="shared" si="78"/>
        <v>0.05</v>
      </c>
      <c r="J3175" s="22">
        <v>43</v>
      </c>
      <c r="K3175" s="22"/>
      <c r="L3175" s="22"/>
      <c r="M3175" s="22"/>
      <c r="N3175" s="22"/>
      <c r="O3175" s="22"/>
      <c r="P3175" s="22" t="s">
        <v>4</v>
      </c>
      <c r="Q3175" s="22">
        <v>8</v>
      </c>
      <c r="R3175" s="22" t="s">
        <v>416</v>
      </c>
      <c r="S3175" s="22" t="s">
        <v>8</v>
      </c>
      <c r="T3175" s="22">
        <v>13</v>
      </c>
      <c r="U3175" s="22"/>
      <c r="V3175" s="22"/>
      <c r="W3175" s="22">
        <v>13</v>
      </c>
      <c r="X3175" s="22"/>
      <c r="Y3175" s="22">
        <v>0</v>
      </c>
      <c r="Z3175" s="22">
        <v>0</v>
      </c>
      <c r="AA3175" s="22"/>
      <c r="AB3175" s="22"/>
      <c r="AC3175" s="6">
        <v>1</v>
      </c>
      <c r="AD3175" s="6" t="s">
        <v>127</v>
      </c>
    </row>
    <row r="3176" spans="1:42" x14ac:dyDescent="0.25">
      <c r="A3176" s="24">
        <v>41620</v>
      </c>
      <c r="B3176" s="22">
        <v>2</v>
      </c>
      <c r="C3176" s="22" t="s">
        <v>176</v>
      </c>
      <c r="D3176" s="22" t="s">
        <v>177</v>
      </c>
      <c r="E3176" s="22" t="s">
        <v>2</v>
      </c>
      <c r="F3176" s="22" t="s">
        <v>112</v>
      </c>
      <c r="G3176" s="25" t="s">
        <v>172</v>
      </c>
      <c r="H3176" s="22">
        <v>1</v>
      </c>
      <c r="I3176" s="22">
        <f t="shared" si="78"/>
        <v>0.05</v>
      </c>
      <c r="J3176" s="22">
        <v>43</v>
      </c>
      <c r="K3176" s="22"/>
      <c r="L3176" s="22"/>
      <c r="M3176" s="22"/>
      <c r="N3176" s="22"/>
      <c r="O3176" s="22"/>
      <c r="P3176" s="22" t="s">
        <v>4</v>
      </c>
      <c r="Q3176" s="22">
        <v>9</v>
      </c>
      <c r="R3176" s="22" t="s">
        <v>359</v>
      </c>
      <c r="S3176" s="22" t="s">
        <v>8</v>
      </c>
      <c r="T3176" s="22">
        <v>7</v>
      </c>
      <c r="U3176" s="22"/>
      <c r="V3176" s="22"/>
      <c r="W3176" s="22">
        <v>7</v>
      </c>
      <c r="X3176" s="22"/>
      <c r="Y3176" s="22">
        <v>0</v>
      </c>
      <c r="Z3176" s="22">
        <v>0</v>
      </c>
      <c r="AA3176" s="22"/>
      <c r="AB3176" s="22" t="s">
        <v>118</v>
      </c>
      <c r="AC3176" s="6">
        <v>1</v>
      </c>
      <c r="AD3176" s="6" t="s">
        <v>127</v>
      </c>
      <c r="AE3176" s="6" t="s">
        <v>281</v>
      </c>
    </row>
    <row r="3177" spans="1:42" x14ac:dyDescent="0.25">
      <c r="A3177" s="24">
        <v>41620</v>
      </c>
      <c r="B3177" s="22">
        <v>2</v>
      </c>
      <c r="C3177" s="22" t="s">
        <v>176</v>
      </c>
      <c r="D3177" s="22" t="s">
        <v>177</v>
      </c>
      <c r="E3177" s="22" t="s">
        <v>2</v>
      </c>
      <c r="F3177" s="22" t="s">
        <v>112</v>
      </c>
      <c r="G3177" s="25" t="s">
        <v>9</v>
      </c>
      <c r="H3177" s="22">
        <v>1</v>
      </c>
      <c r="I3177" s="22">
        <f t="shared" si="78"/>
        <v>0.05</v>
      </c>
      <c r="J3177" s="22">
        <v>43</v>
      </c>
      <c r="K3177" s="22"/>
      <c r="L3177" s="22"/>
      <c r="M3177" s="22"/>
      <c r="N3177" s="22"/>
      <c r="O3177" s="22"/>
      <c r="P3177" s="22" t="s">
        <v>4</v>
      </c>
      <c r="Q3177" s="22">
        <v>10</v>
      </c>
      <c r="R3177" s="22" t="s">
        <v>417</v>
      </c>
      <c r="S3177" s="22" t="s">
        <v>187</v>
      </c>
      <c r="T3177" s="22">
        <v>11</v>
      </c>
      <c r="U3177" s="22"/>
      <c r="V3177" s="22"/>
      <c r="W3177" s="22">
        <v>11</v>
      </c>
      <c r="X3177" s="22"/>
      <c r="Y3177" s="22">
        <v>0</v>
      </c>
      <c r="Z3177" s="22">
        <v>0</v>
      </c>
      <c r="AA3177" s="22"/>
      <c r="AB3177" s="22"/>
      <c r="AC3177" s="47">
        <v>0</v>
      </c>
    </row>
    <row r="3178" spans="1:42" x14ac:dyDescent="0.25">
      <c r="A3178" s="24">
        <v>41620</v>
      </c>
      <c r="B3178" s="22">
        <v>2</v>
      </c>
      <c r="C3178" s="22" t="s">
        <v>176</v>
      </c>
      <c r="D3178" s="22" t="s">
        <v>177</v>
      </c>
      <c r="E3178" s="22" t="s">
        <v>2</v>
      </c>
      <c r="F3178" s="22" t="s">
        <v>112</v>
      </c>
      <c r="G3178" s="25" t="s">
        <v>3</v>
      </c>
      <c r="H3178" s="22">
        <v>6</v>
      </c>
      <c r="I3178" s="22">
        <f t="shared" si="78"/>
        <v>0.3</v>
      </c>
      <c r="J3178" s="22">
        <v>43</v>
      </c>
      <c r="K3178" s="22"/>
      <c r="L3178" s="22"/>
      <c r="M3178" s="22"/>
      <c r="N3178" s="22"/>
      <c r="O3178" s="22"/>
      <c r="P3178" s="22"/>
      <c r="Q3178" s="22"/>
      <c r="R3178" s="22"/>
      <c r="S3178" s="22"/>
      <c r="T3178" s="22"/>
      <c r="U3178" s="22"/>
      <c r="V3178" s="22"/>
      <c r="W3178" s="22"/>
      <c r="X3178" s="22"/>
      <c r="Y3178" s="22"/>
      <c r="Z3178" s="22"/>
      <c r="AA3178" s="22"/>
      <c r="AB3178" s="22"/>
    </row>
    <row r="3179" spans="1:42" x14ac:dyDescent="0.25">
      <c r="A3179" s="24">
        <v>41620</v>
      </c>
      <c r="B3179" s="22">
        <v>2</v>
      </c>
      <c r="C3179" s="22" t="s">
        <v>176</v>
      </c>
      <c r="D3179" s="22" t="s">
        <v>177</v>
      </c>
      <c r="E3179" s="22" t="s">
        <v>2</v>
      </c>
      <c r="F3179" s="22" t="s">
        <v>112</v>
      </c>
      <c r="G3179" s="25" t="s">
        <v>57</v>
      </c>
      <c r="H3179" s="22">
        <v>2</v>
      </c>
      <c r="I3179" s="22">
        <f t="shared" si="78"/>
        <v>0.1</v>
      </c>
      <c r="J3179" s="22">
        <v>43</v>
      </c>
      <c r="K3179" s="22"/>
      <c r="L3179" s="22"/>
      <c r="M3179" s="22"/>
      <c r="N3179" s="22"/>
      <c r="O3179" s="22"/>
      <c r="P3179" s="22"/>
      <c r="Q3179" s="22"/>
      <c r="R3179" s="22"/>
      <c r="S3179" s="22"/>
      <c r="T3179" s="22"/>
      <c r="U3179" s="22"/>
      <c r="V3179" s="22"/>
      <c r="W3179" s="22"/>
      <c r="X3179" s="22"/>
      <c r="Y3179" s="22"/>
      <c r="Z3179" s="22"/>
      <c r="AA3179" s="22"/>
      <c r="AB3179" s="22"/>
    </row>
    <row r="3180" spans="1:42" x14ac:dyDescent="0.25">
      <c r="A3180" s="24">
        <v>41620</v>
      </c>
      <c r="B3180" s="22">
        <v>2</v>
      </c>
      <c r="C3180" s="22" t="s">
        <v>176</v>
      </c>
      <c r="D3180" s="22" t="s">
        <v>177</v>
      </c>
      <c r="E3180" s="22" t="s">
        <v>2</v>
      </c>
      <c r="F3180" s="22" t="s">
        <v>112</v>
      </c>
      <c r="G3180" s="25" t="s">
        <v>11</v>
      </c>
      <c r="H3180" s="22">
        <v>2</v>
      </c>
      <c r="I3180" s="22">
        <f t="shared" si="78"/>
        <v>0.1</v>
      </c>
      <c r="J3180" s="22">
        <v>43</v>
      </c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  <c r="W3180" s="22"/>
      <c r="X3180" s="22"/>
      <c r="Y3180" s="22"/>
      <c r="Z3180" s="22"/>
      <c r="AA3180" s="22"/>
      <c r="AB3180" s="22"/>
    </row>
    <row r="3181" spans="1:42" x14ac:dyDescent="0.25">
      <c r="A3181" s="24">
        <v>41620</v>
      </c>
      <c r="B3181" s="22">
        <v>2</v>
      </c>
      <c r="C3181" s="22" t="s">
        <v>176</v>
      </c>
      <c r="D3181" s="22" t="s">
        <v>177</v>
      </c>
      <c r="E3181" s="22" t="s">
        <v>2</v>
      </c>
      <c r="F3181" s="22" t="s">
        <v>112</v>
      </c>
      <c r="G3181" s="25" t="s">
        <v>16</v>
      </c>
      <c r="H3181" s="22">
        <v>3</v>
      </c>
      <c r="I3181" s="22">
        <f t="shared" si="78"/>
        <v>0.15</v>
      </c>
      <c r="J3181" s="22">
        <v>43</v>
      </c>
      <c r="K3181" s="22"/>
      <c r="L3181" s="22"/>
      <c r="M3181" s="22"/>
      <c r="N3181" s="22"/>
      <c r="O3181" s="22"/>
      <c r="P3181" s="22"/>
      <c r="Q3181" s="22"/>
      <c r="R3181" s="22"/>
      <c r="S3181" s="22"/>
      <c r="T3181" s="22"/>
      <c r="U3181" s="22"/>
      <c r="V3181" s="22"/>
      <c r="W3181" s="22"/>
      <c r="X3181" s="22"/>
      <c r="Y3181" s="22"/>
      <c r="Z3181" s="22"/>
      <c r="AA3181" s="22"/>
      <c r="AB3181" s="22"/>
    </row>
    <row r="3182" spans="1:42" x14ac:dyDescent="0.25">
      <c r="A3182" s="24">
        <v>41620</v>
      </c>
      <c r="B3182" s="22">
        <v>2</v>
      </c>
      <c r="C3182" s="22" t="s">
        <v>176</v>
      </c>
      <c r="D3182" s="22" t="s">
        <v>177</v>
      </c>
      <c r="E3182" s="22" t="s">
        <v>2</v>
      </c>
      <c r="F3182" s="22" t="s">
        <v>112</v>
      </c>
      <c r="G3182" s="25" t="s">
        <v>10</v>
      </c>
      <c r="H3182" s="22">
        <v>5</v>
      </c>
      <c r="I3182" s="22">
        <f t="shared" si="78"/>
        <v>0.25</v>
      </c>
      <c r="J3182" s="22">
        <v>43</v>
      </c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  <c r="W3182" s="22"/>
      <c r="X3182" s="22"/>
      <c r="Y3182" s="22"/>
      <c r="Z3182" s="22"/>
      <c r="AA3182" s="22"/>
      <c r="AB3182" s="22"/>
    </row>
    <row r="3183" spans="1:42" x14ac:dyDescent="0.25">
      <c r="A3183" s="24">
        <v>41620</v>
      </c>
      <c r="B3183" s="132">
        <v>2</v>
      </c>
      <c r="C3183" s="22" t="s">
        <v>176</v>
      </c>
      <c r="D3183" s="132" t="s">
        <v>180</v>
      </c>
      <c r="E3183" s="132" t="s">
        <v>2</v>
      </c>
      <c r="F3183" s="132" t="s">
        <v>112</v>
      </c>
      <c r="G3183" s="139" t="s">
        <v>181</v>
      </c>
      <c r="H3183" s="132">
        <v>1</v>
      </c>
      <c r="I3183" s="22">
        <f t="shared" si="78"/>
        <v>0.05</v>
      </c>
      <c r="J3183" s="22">
        <v>43</v>
      </c>
      <c r="K3183" s="22"/>
      <c r="L3183" s="22"/>
      <c r="M3183" s="22"/>
      <c r="N3183" s="22"/>
      <c r="O3183" s="22"/>
      <c r="P3183" s="22" t="s">
        <v>4</v>
      </c>
      <c r="Q3183" s="132">
        <v>1</v>
      </c>
      <c r="R3183" s="22" t="s">
        <v>335</v>
      </c>
      <c r="S3183" s="22" t="s">
        <v>5</v>
      </c>
      <c r="T3183" s="22">
        <v>21</v>
      </c>
      <c r="U3183" s="22"/>
      <c r="V3183" s="22"/>
      <c r="W3183" s="22">
        <v>21</v>
      </c>
      <c r="X3183" s="22"/>
      <c r="Y3183" s="22">
        <v>0</v>
      </c>
      <c r="Z3183" s="22">
        <v>0</v>
      </c>
      <c r="AA3183" s="22"/>
      <c r="AB3183" s="22" t="s">
        <v>189</v>
      </c>
      <c r="AC3183" s="47">
        <v>1</v>
      </c>
      <c r="AD3183" s="47" t="s">
        <v>38</v>
      </c>
      <c r="AE3183" s="47"/>
      <c r="AF3183" s="47"/>
      <c r="AG3183" s="47"/>
      <c r="AH3183" s="47"/>
      <c r="AI3183" s="47"/>
      <c r="AJ3183" s="47"/>
      <c r="AK3183" s="47"/>
      <c r="AL3183" s="47"/>
      <c r="AM3183" s="47"/>
      <c r="AN3183" s="47"/>
      <c r="AO3183" s="47"/>
      <c r="AP3183" s="47"/>
    </row>
    <row r="3184" spans="1:42" x14ac:dyDescent="0.25">
      <c r="A3184" s="24">
        <v>41620</v>
      </c>
      <c r="B3184" s="22">
        <v>2</v>
      </c>
      <c r="C3184" s="22" t="s">
        <v>176</v>
      </c>
      <c r="D3184" s="22" t="s">
        <v>180</v>
      </c>
      <c r="E3184" s="22" t="s">
        <v>2</v>
      </c>
      <c r="F3184" s="22" t="s">
        <v>112</v>
      </c>
      <c r="G3184" s="25" t="s">
        <v>7</v>
      </c>
      <c r="H3184" s="22">
        <v>1</v>
      </c>
      <c r="I3184" s="22">
        <f t="shared" si="78"/>
        <v>0.05</v>
      </c>
      <c r="J3184" s="22">
        <v>43</v>
      </c>
      <c r="K3184" s="22"/>
      <c r="L3184" s="22"/>
      <c r="M3184" s="22"/>
      <c r="N3184" s="22"/>
      <c r="O3184" s="22"/>
      <c r="P3184" s="22" t="s">
        <v>4</v>
      </c>
      <c r="Q3184" s="22">
        <v>2</v>
      </c>
      <c r="R3184" s="22" t="s">
        <v>370</v>
      </c>
      <c r="S3184" s="22" t="s">
        <v>5</v>
      </c>
      <c r="T3184" s="22">
        <v>37</v>
      </c>
      <c r="U3184" s="22"/>
      <c r="V3184" s="22"/>
      <c r="W3184" s="22">
        <v>37</v>
      </c>
      <c r="X3184" s="22"/>
      <c r="Y3184" s="22">
        <v>0</v>
      </c>
      <c r="Z3184" s="22">
        <v>0</v>
      </c>
      <c r="AA3184" s="22"/>
      <c r="AB3184" s="22"/>
      <c r="AC3184" s="47">
        <v>0</v>
      </c>
    </row>
    <row r="3185" spans="1:42" x14ac:dyDescent="0.25">
      <c r="A3185" s="24">
        <v>41620</v>
      </c>
      <c r="B3185" s="22">
        <v>2</v>
      </c>
      <c r="C3185" s="22" t="s">
        <v>176</v>
      </c>
      <c r="D3185" s="22" t="s">
        <v>180</v>
      </c>
      <c r="E3185" s="22" t="s">
        <v>2</v>
      </c>
      <c r="F3185" s="22" t="s">
        <v>112</v>
      </c>
      <c r="G3185" s="25" t="s">
        <v>10</v>
      </c>
      <c r="H3185" s="22">
        <v>1</v>
      </c>
      <c r="I3185" s="22">
        <f t="shared" si="78"/>
        <v>0.05</v>
      </c>
      <c r="J3185" s="22">
        <v>43</v>
      </c>
      <c r="K3185" s="22"/>
      <c r="L3185" s="22"/>
      <c r="M3185" s="22"/>
      <c r="N3185" s="22"/>
      <c r="O3185" s="22"/>
      <c r="P3185" s="22" t="s">
        <v>4</v>
      </c>
      <c r="Q3185" s="22">
        <v>3</v>
      </c>
      <c r="R3185" s="22" t="s">
        <v>422</v>
      </c>
      <c r="S3185" s="22" t="s">
        <v>8</v>
      </c>
      <c r="T3185" s="22">
        <v>17</v>
      </c>
      <c r="U3185" s="22"/>
      <c r="V3185" s="22"/>
      <c r="W3185" s="22">
        <v>17</v>
      </c>
      <c r="X3185" s="22"/>
      <c r="Y3185" s="22">
        <v>1</v>
      </c>
      <c r="Z3185" s="22">
        <v>1</v>
      </c>
      <c r="AA3185" s="22" t="s">
        <v>130</v>
      </c>
      <c r="AB3185" s="22" t="s">
        <v>190</v>
      </c>
      <c r="AC3185" s="6">
        <v>1</v>
      </c>
      <c r="AD3185" s="6" t="s">
        <v>14</v>
      </c>
    </row>
    <row r="3186" spans="1:42" x14ac:dyDescent="0.25">
      <c r="A3186" s="24">
        <v>41620</v>
      </c>
      <c r="B3186" s="22">
        <v>2</v>
      </c>
      <c r="C3186" s="22" t="s">
        <v>176</v>
      </c>
      <c r="D3186" s="22" t="s">
        <v>180</v>
      </c>
      <c r="E3186" s="22" t="s">
        <v>2</v>
      </c>
      <c r="F3186" s="22" t="s">
        <v>112</v>
      </c>
      <c r="G3186" s="25" t="s">
        <v>11</v>
      </c>
      <c r="H3186" s="22">
        <v>1</v>
      </c>
      <c r="I3186" s="22">
        <f t="shared" si="78"/>
        <v>0.05</v>
      </c>
      <c r="J3186" s="22">
        <v>43</v>
      </c>
      <c r="K3186" s="22"/>
      <c r="L3186" s="22"/>
      <c r="M3186" s="22"/>
      <c r="N3186" s="22"/>
      <c r="O3186" s="22"/>
      <c r="P3186" s="22" t="s">
        <v>4</v>
      </c>
      <c r="Q3186" s="22">
        <v>4</v>
      </c>
      <c r="R3186" s="22" t="s">
        <v>410</v>
      </c>
      <c r="S3186" s="22" t="s">
        <v>8</v>
      </c>
      <c r="T3186" s="22">
        <v>18</v>
      </c>
      <c r="U3186" s="22"/>
      <c r="V3186" s="22"/>
      <c r="W3186" s="22">
        <v>18</v>
      </c>
      <c r="X3186" s="22"/>
      <c r="Y3186" s="22">
        <v>0</v>
      </c>
      <c r="Z3186" s="22">
        <v>0</v>
      </c>
      <c r="AA3186" s="22"/>
      <c r="AB3186" s="22"/>
      <c r="AC3186" s="6">
        <v>0</v>
      </c>
    </row>
    <row r="3187" spans="1:42" x14ac:dyDescent="0.25">
      <c r="A3187" s="24">
        <v>41620</v>
      </c>
      <c r="B3187" s="22">
        <v>2</v>
      </c>
      <c r="C3187" s="22" t="s">
        <v>176</v>
      </c>
      <c r="D3187" s="22" t="s">
        <v>180</v>
      </c>
      <c r="E3187" s="22" t="s">
        <v>2</v>
      </c>
      <c r="F3187" s="22" t="s">
        <v>112</v>
      </c>
      <c r="G3187" s="25" t="s">
        <v>10</v>
      </c>
      <c r="H3187" s="22">
        <v>1</v>
      </c>
      <c r="I3187" s="22">
        <f t="shared" si="78"/>
        <v>0.05</v>
      </c>
      <c r="J3187" s="22">
        <v>43</v>
      </c>
      <c r="K3187" s="22"/>
      <c r="L3187" s="22"/>
      <c r="M3187" s="22"/>
      <c r="N3187" s="22"/>
      <c r="O3187" s="22"/>
      <c r="P3187" s="22" t="s">
        <v>4</v>
      </c>
      <c r="Q3187" s="22">
        <v>5</v>
      </c>
      <c r="R3187" s="22" t="s">
        <v>358</v>
      </c>
      <c r="S3187" s="22" t="s">
        <v>8</v>
      </c>
      <c r="T3187" s="22">
        <v>11</v>
      </c>
      <c r="U3187" s="22"/>
      <c r="V3187" s="22"/>
      <c r="W3187" s="22">
        <v>11</v>
      </c>
      <c r="X3187" s="22"/>
      <c r="Y3187" s="22">
        <v>0</v>
      </c>
      <c r="Z3187" s="22">
        <v>0</v>
      </c>
      <c r="AA3187" s="22"/>
      <c r="AB3187" s="22"/>
      <c r="AC3187" s="6">
        <v>0</v>
      </c>
    </row>
    <row r="3188" spans="1:42" x14ac:dyDescent="0.25">
      <c r="A3188" s="24">
        <v>41620</v>
      </c>
      <c r="B3188" s="22">
        <v>2</v>
      </c>
      <c r="C3188" s="22" t="s">
        <v>176</v>
      </c>
      <c r="D3188" s="22" t="s">
        <v>180</v>
      </c>
      <c r="E3188" s="22" t="s">
        <v>2</v>
      </c>
      <c r="F3188" s="22" t="s">
        <v>112</v>
      </c>
      <c r="G3188" s="25" t="s">
        <v>11</v>
      </c>
      <c r="H3188" s="22">
        <v>1</v>
      </c>
      <c r="I3188" s="22">
        <f t="shared" si="78"/>
        <v>0.05</v>
      </c>
      <c r="J3188" s="22">
        <v>43</v>
      </c>
      <c r="K3188" s="22"/>
      <c r="L3188" s="22"/>
      <c r="M3188" s="22"/>
      <c r="N3188" s="22"/>
      <c r="O3188" s="22"/>
      <c r="P3188" s="22" t="s">
        <v>4</v>
      </c>
      <c r="Q3188" s="22">
        <v>6</v>
      </c>
      <c r="R3188" s="22" t="s">
        <v>393</v>
      </c>
      <c r="S3188" s="22" t="s">
        <v>8</v>
      </c>
      <c r="T3188" s="22">
        <v>7</v>
      </c>
      <c r="U3188" s="22"/>
      <c r="V3188" s="22"/>
      <c r="W3188" s="22">
        <v>7</v>
      </c>
      <c r="X3188" s="22"/>
      <c r="Y3188" s="22">
        <v>0</v>
      </c>
      <c r="Z3188" s="22">
        <v>0</v>
      </c>
      <c r="AA3188" s="22"/>
      <c r="AB3188" s="22"/>
      <c r="AC3188" s="6">
        <v>0</v>
      </c>
    </row>
    <row r="3189" spans="1:42" x14ac:dyDescent="0.25">
      <c r="A3189" s="24">
        <v>41620</v>
      </c>
      <c r="B3189" s="22">
        <v>2</v>
      </c>
      <c r="C3189" s="22" t="s">
        <v>176</v>
      </c>
      <c r="D3189" s="22" t="s">
        <v>180</v>
      </c>
      <c r="E3189" s="22" t="s">
        <v>2</v>
      </c>
      <c r="F3189" s="22" t="s">
        <v>112</v>
      </c>
      <c r="G3189" s="25" t="s">
        <v>17</v>
      </c>
      <c r="H3189" s="22">
        <v>1</v>
      </c>
      <c r="I3189" s="22">
        <f t="shared" si="78"/>
        <v>0.05</v>
      </c>
      <c r="J3189" s="22">
        <v>43</v>
      </c>
      <c r="K3189" s="22"/>
      <c r="L3189" s="22"/>
      <c r="M3189" s="22"/>
      <c r="N3189" s="22"/>
      <c r="O3189" s="22"/>
      <c r="P3189" s="22" t="s">
        <v>4</v>
      </c>
      <c r="Q3189" s="22">
        <v>7</v>
      </c>
      <c r="R3189" s="22" t="s">
        <v>423</v>
      </c>
      <c r="S3189" s="22" t="s">
        <v>5</v>
      </c>
      <c r="T3189" s="22">
        <v>7</v>
      </c>
      <c r="U3189" s="22"/>
      <c r="V3189" s="22"/>
      <c r="W3189" s="22">
        <v>7</v>
      </c>
      <c r="X3189" s="22"/>
      <c r="Y3189" s="22">
        <v>0</v>
      </c>
      <c r="Z3189" s="22">
        <v>0</v>
      </c>
      <c r="AA3189" s="22"/>
      <c r="AB3189" s="22"/>
      <c r="AC3189" s="6">
        <v>0</v>
      </c>
    </row>
    <row r="3190" spans="1:42" x14ac:dyDescent="0.25">
      <c r="A3190" s="24">
        <v>41620</v>
      </c>
      <c r="B3190" s="22">
        <v>2</v>
      </c>
      <c r="C3190" s="22" t="s">
        <v>176</v>
      </c>
      <c r="D3190" s="22" t="s">
        <v>180</v>
      </c>
      <c r="E3190" s="22" t="s">
        <v>2</v>
      </c>
      <c r="F3190" s="22" t="s">
        <v>112</v>
      </c>
      <c r="G3190" s="25" t="s">
        <v>9</v>
      </c>
      <c r="H3190" s="22">
        <v>1</v>
      </c>
      <c r="I3190" s="22">
        <f t="shared" si="78"/>
        <v>0.05</v>
      </c>
      <c r="J3190" s="22">
        <v>43</v>
      </c>
      <c r="K3190" s="22"/>
      <c r="L3190" s="22"/>
      <c r="M3190" s="22"/>
      <c r="N3190" s="22"/>
      <c r="O3190" s="22"/>
      <c r="P3190" s="22" t="s">
        <v>4</v>
      </c>
      <c r="Q3190" s="22">
        <v>8</v>
      </c>
      <c r="R3190" s="22" t="s">
        <v>424</v>
      </c>
      <c r="S3190" s="22" t="s">
        <v>8</v>
      </c>
      <c r="T3190" s="22">
        <v>7</v>
      </c>
      <c r="U3190" s="22"/>
      <c r="V3190" s="22"/>
      <c r="W3190" s="22">
        <v>7</v>
      </c>
      <c r="X3190" s="22"/>
      <c r="Y3190" s="22">
        <v>0</v>
      </c>
      <c r="Z3190" s="22">
        <v>0</v>
      </c>
      <c r="AA3190" s="22"/>
      <c r="AB3190" s="22"/>
      <c r="AC3190" s="47">
        <v>1</v>
      </c>
      <c r="AD3190" s="6" t="s">
        <v>127</v>
      </c>
    </row>
    <row r="3191" spans="1:42" x14ac:dyDescent="0.25">
      <c r="A3191" s="24">
        <v>41620</v>
      </c>
      <c r="B3191" s="22">
        <v>2</v>
      </c>
      <c r="C3191" s="22" t="s">
        <v>176</v>
      </c>
      <c r="D3191" s="22" t="s">
        <v>180</v>
      </c>
      <c r="E3191" s="22" t="s">
        <v>2</v>
      </c>
      <c r="F3191" s="22" t="s">
        <v>112</v>
      </c>
      <c r="G3191" s="25" t="s">
        <v>7</v>
      </c>
      <c r="H3191" s="22">
        <v>3</v>
      </c>
      <c r="I3191" s="22">
        <f t="shared" si="78"/>
        <v>0.15</v>
      </c>
      <c r="J3191" s="22">
        <v>43</v>
      </c>
      <c r="K3191" s="22"/>
      <c r="L3191" s="22"/>
      <c r="M3191" s="22"/>
      <c r="N3191" s="22"/>
      <c r="O3191" s="22"/>
      <c r="P3191" s="22"/>
      <c r="Q3191" s="22"/>
      <c r="R3191" s="22"/>
      <c r="S3191" s="22"/>
      <c r="T3191" s="22"/>
      <c r="U3191" s="22"/>
      <c r="V3191" s="22"/>
      <c r="W3191" s="22"/>
      <c r="X3191" s="22"/>
      <c r="Y3191" s="22"/>
      <c r="Z3191" s="22"/>
      <c r="AA3191" s="22"/>
      <c r="AB3191" s="22"/>
    </row>
    <row r="3192" spans="1:42" x14ac:dyDescent="0.25">
      <c r="A3192" s="24">
        <v>41620</v>
      </c>
      <c r="B3192" s="22">
        <v>2</v>
      </c>
      <c r="C3192" s="22" t="s">
        <v>176</v>
      </c>
      <c r="D3192" s="22" t="s">
        <v>180</v>
      </c>
      <c r="E3192" s="22" t="s">
        <v>2</v>
      </c>
      <c r="F3192" s="22" t="s">
        <v>112</v>
      </c>
      <c r="G3192" s="25" t="s">
        <v>3</v>
      </c>
      <c r="H3192" s="22">
        <v>8</v>
      </c>
      <c r="I3192" s="22">
        <f t="shared" si="78"/>
        <v>0.4</v>
      </c>
      <c r="J3192" s="22">
        <v>43</v>
      </c>
      <c r="K3192" s="22"/>
      <c r="L3192" s="22"/>
      <c r="M3192" s="22"/>
      <c r="N3192" s="22"/>
      <c r="O3192" s="22"/>
      <c r="P3192" s="22"/>
      <c r="Q3192" s="22"/>
      <c r="R3192" s="22"/>
      <c r="S3192" s="22"/>
      <c r="T3192" s="22"/>
      <c r="U3192" s="22"/>
      <c r="V3192" s="22"/>
      <c r="W3192" s="22"/>
      <c r="X3192" s="22"/>
      <c r="Y3192" s="22"/>
      <c r="Z3192" s="22"/>
      <c r="AA3192" s="22"/>
      <c r="AB3192" s="22"/>
    </row>
    <row r="3193" spans="1:42" x14ac:dyDescent="0.25">
      <c r="A3193" s="24">
        <v>41620</v>
      </c>
      <c r="B3193" s="22">
        <v>2</v>
      </c>
      <c r="C3193" s="22" t="s">
        <v>176</v>
      </c>
      <c r="D3193" s="22" t="s">
        <v>180</v>
      </c>
      <c r="E3193" s="22" t="s">
        <v>2</v>
      </c>
      <c r="F3193" s="22" t="s">
        <v>112</v>
      </c>
      <c r="G3193" s="25" t="s">
        <v>9</v>
      </c>
      <c r="H3193" s="22">
        <v>2</v>
      </c>
      <c r="I3193" s="22">
        <f t="shared" si="78"/>
        <v>0.1</v>
      </c>
      <c r="J3193" s="22">
        <v>43</v>
      </c>
      <c r="K3193" s="22"/>
      <c r="L3193" s="22"/>
      <c r="M3193" s="22"/>
      <c r="N3193" s="22"/>
      <c r="O3193" s="22"/>
      <c r="P3193" s="22"/>
      <c r="Q3193" s="22"/>
      <c r="R3193" s="22"/>
      <c r="S3193" s="22"/>
      <c r="T3193" s="22"/>
      <c r="U3193" s="22"/>
      <c r="V3193" s="22"/>
      <c r="W3193" s="22"/>
      <c r="X3193" s="22"/>
      <c r="Y3193" s="22"/>
      <c r="Z3193" s="22"/>
      <c r="AA3193" s="22"/>
      <c r="AB3193" s="22"/>
    </row>
    <row r="3194" spans="1:42" x14ac:dyDescent="0.25">
      <c r="A3194" s="24">
        <v>41620</v>
      </c>
      <c r="B3194" s="22">
        <v>2</v>
      </c>
      <c r="C3194" s="22" t="s">
        <v>176</v>
      </c>
      <c r="D3194" s="22" t="s">
        <v>180</v>
      </c>
      <c r="E3194" s="22" t="s">
        <v>2</v>
      </c>
      <c r="F3194" s="22" t="s">
        <v>112</v>
      </c>
      <c r="G3194" s="25" t="s">
        <v>57</v>
      </c>
      <c r="H3194" s="22">
        <v>1</v>
      </c>
      <c r="I3194" s="22">
        <f t="shared" si="78"/>
        <v>0.05</v>
      </c>
      <c r="J3194" s="22">
        <v>43</v>
      </c>
      <c r="K3194" s="22"/>
      <c r="L3194" s="22"/>
      <c r="M3194" s="22"/>
      <c r="N3194" s="22"/>
      <c r="O3194" s="22"/>
      <c r="P3194" s="22"/>
      <c r="Q3194" s="22"/>
      <c r="R3194" s="22"/>
      <c r="S3194" s="22"/>
      <c r="T3194" s="22"/>
      <c r="U3194" s="22"/>
      <c r="V3194" s="22"/>
      <c r="W3194" s="22"/>
      <c r="X3194" s="22"/>
      <c r="Y3194" s="22"/>
      <c r="Z3194" s="22"/>
      <c r="AA3194" s="22"/>
      <c r="AB3194" s="22"/>
    </row>
    <row r="3195" spans="1:42" x14ac:dyDescent="0.25">
      <c r="A3195" s="24">
        <v>41620</v>
      </c>
      <c r="B3195" s="22">
        <v>2</v>
      </c>
      <c r="C3195" s="22" t="s">
        <v>176</v>
      </c>
      <c r="D3195" s="22" t="s">
        <v>180</v>
      </c>
      <c r="E3195" s="22" t="s">
        <v>2</v>
      </c>
      <c r="F3195" s="22" t="s">
        <v>112</v>
      </c>
      <c r="G3195" s="25" t="s">
        <v>11</v>
      </c>
      <c r="H3195" s="22">
        <v>1</v>
      </c>
      <c r="I3195" s="22">
        <f t="shared" si="78"/>
        <v>0.05</v>
      </c>
      <c r="J3195" s="22">
        <v>43</v>
      </c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  <c r="W3195" s="22"/>
      <c r="X3195" s="22"/>
      <c r="Y3195" s="22"/>
      <c r="Z3195" s="22"/>
      <c r="AA3195" s="22"/>
      <c r="AB3195" s="22"/>
    </row>
    <row r="3196" spans="1:42" x14ac:dyDescent="0.25">
      <c r="A3196" s="24">
        <v>41620</v>
      </c>
      <c r="B3196" s="22">
        <v>2</v>
      </c>
      <c r="C3196" s="22" t="s">
        <v>176</v>
      </c>
      <c r="D3196" s="22" t="s">
        <v>180</v>
      </c>
      <c r="E3196" s="22" t="s">
        <v>2</v>
      </c>
      <c r="F3196" s="22" t="s">
        <v>112</v>
      </c>
      <c r="G3196" s="25" t="s">
        <v>16</v>
      </c>
      <c r="H3196" s="22">
        <v>4</v>
      </c>
      <c r="I3196" s="22">
        <f t="shared" si="78"/>
        <v>0.2</v>
      </c>
      <c r="J3196" s="22">
        <v>43</v>
      </c>
      <c r="K3196" s="22"/>
      <c r="L3196" s="22"/>
      <c r="M3196" s="22"/>
      <c r="N3196" s="22"/>
      <c r="O3196" s="22"/>
      <c r="P3196" s="22"/>
      <c r="Q3196" s="22"/>
      <c r="R3196" s="22"/>
      <c r="S3196" s="22"/>
      <c r="T3196" s="22"/>
      <c r="U3196" s="22"/>
      <c r="V3196" s="22"/>
      <c r="W3196" s="22"/>
      <c r="X3196" s="22"/>
      <c r="Y3196" s="22"/>
      <c r="Z3196" s="22"/>
      <c r="AA3196" s="22"/>
      <c r="AB3196" s="22"/>
    </row>
    <row r="3197" spans="1:42" x14ac:dyDescent="0.25">
      <c r="A3197" s="24">
        <v>41620</v>
      </c>
      <c r="B3197" s="22">
        <v>2</v>
      </c>
      <c r="C3197" s="22" t="s">
        <v>176</v>
      </c>
      <c r="D3197" s="22" t="s">
        <v>180</v>
      </c>
      <c r="E3197" s="22" t="s">
        <v>2</v>
      </c>
      <c r="F3197" s="22" t="s">
        <v>112</v>
      </c>
      <c r="G3197" s="25" t="s">
        <v>10</v>
      </c>
      <c r="H3197" s="22">
        <v>17</v>
      </c>
      <c r="I3197" s="22">
        <f t="shared" si="78"/>
        <v>0.85</v>
      </c>
      <c r="J3197" s="22">
        <v>43</v>
      </c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  <c r="W3197" s="22"/>
      <c r="X3197" s="22"/>
      <c r="Y3197" s="22"/>
      <c r="Z3197" s="22"/>
      <c r="AA3197" s="22"/>
      <c r="AB3197" s="22"/>
    </row>
    <row r="3198" spans="1:42" x14ac:dyDescent="0.25">
      <c r="A3198" s="24">
        <v>41620</v>
      </c>
      <c r="B3198" s="132">
        <v>2</v>
      </c>
      <c r="C3198" s="22" t="s">
        <v>176</v>
      </c>
      <c r="D3198" s="132" t="s">
        <v>184</v>
      </c>
      <c r="E3198" s="132" t="s">
        <v>2</v>
      </c>
      <c r="F3198" s="132" t="s">
        <v>112</v>
      </c>
      <c r="G3198" s="139" t="s">
        <v>3</v>
      </c>
      <c r="H3198" s="132">
        <v>1</v>
      </c>
      <c r="I3198" s="22">
        <f t="shared" si="78"/>
        <v>0.05</v>
      </c>
      <c r="J3198" s="22">
        <v>43</v>
      </c>
      <c r="K3198" s="22"/>
      <c r="L3198" s="22"/>
      <c r="M3198" s="22"/>
      <c r="N3198" s="22"/>
      <c r="O3198" s="22"/>
      <c r="P3198" s="22" t="s">
        <v>4</v>
      </c>
      <c r="Q3198" s="132">
        <v>1</v>
      </c>
      <c r="R3198" s="22" t="s">
        <v>307</v>
      </c>
      <c r="S3198" s="22" t="s">
        <v>8</v>
      </c>
      <c r="T3198" s="22">
        <v>16</v>
      </c>
      <c r="U3198" s="22"/>
      <c r="V3198" s="22"/>
      <c r="W3198" s="22">
        <v>16</v>
      </c>
      <c r="X3198" s="22"/>
      <c r="Y3198" s="22">
        <v>0</v>
      </c>
      <c r="Z3198" s="22">
        <v>0</v>
      </c>
      <c r="AA3198" s="22"/>
      <c r="AB3198" s="22"/>
      <c r="AC3198" s="47">
        <v>1</v>
      </c>
      <c r="AD3198" s="47" t="s">
        <v>279</v>
      </c>
      <c r="AE3198" s="47"/>
      <c r="AF3198" s="47"/>
      <c r="AG3198" s="47"/>
      <c r="AH3198" s="47"/>
      <c r="AI3198" s="47"/>
      <c r="AJ3198" s="47"/>
      <c r="AK3198" s="47"/>
      <c r="AL3198" s="47"/>
      <c r="AM3198" s="47"/>
      <c r="AN3198" s="47"/>
      <c r="AO3198" s="47"/>
      <c r="AP3198" s="47"/>
    </row>
    <row r="3199" spans="1:42" x14ac:dyDescent="0.25">
      <c r="A3199" s="24">
        <v>41620</v>
      </c>
      <c r="B3199" s="22">
        <v>2</v>
      </c>
      <c r="C3199" s="22" t="s">
        <v>176</v>
      </c>
      <c r="D3199" s="22" t="s">
        <v>184</v>
      </c>
      <c r="E3199" s="22" t="s">
        <v>2</v>
      </c>
      <c r="F3199" s="22" t="s">
        <v>112</v>
      </c>
      <c r="G3199" s="25" t="s">
        <v>122</v>
      </c>
      <c r="H3199" s="22">
        <v>1</v>
      </c>
      <c r="I3199" s="22">
        <f t="shared" si="78"/>
        <v>0.05</v>
      </c>
      <c r="J3199" s="22">
        <v>43</v>
      </c>
      <c r="K3199" s="22"/>
      <c r="L3199" s="22"/>
      <c r="M3199" s="22"/>
      <c r="N3199" s="22"/>
      <c r="O3199" s="22"/>
      <c r="P3199" s="22" t="s">
        <v>4</v>
      </c>
      <c r="Q3199" s="22">
        <v>2</v>
      </c>
      <c r="R3199" s="22" t="s">
        <v>365</v>
      </c>
      <c r="S3199" s="22" t="s">
        <v>5</v>
      </c>
      <c r="T3199" s="22">
        <v>15</v>
      </c>
      <c r="U3199" s="22"/>
      <c r="V3199" s="22"/>
      <c r="W3199" s="22">
        <v>15</v>
      </c>
      <c r="X3199" s="22"/>
      <c r="Y3199" s="22">
        <v>0</v>
      </c>
      <c r="Z3199" s="22">
        <v>0</v>
      </c>
      <c r="AA3199" s="22"/>
      <c r="AB3199" s="22"/>
      <c r="AC3199" s="47">
        <v>0</v>
      </c>
    </row>
    <row r="3200" spans="1:42" x14ac:dyDescent="0.25">
      <c r="A3200" s="24">
        <v>41620</v>
      </c>
      <c r="B3200" s="22">
        <v>2</v>
      </c>
      <c r="C3200" s="22" t="s">
        <v>176</v>
      </c>
      <c r="D3200" s="22" t="s">
        <v>184</v>
      </c>
      <c r="E3200" s="22" t="s">
        <v>2</v>
      </c>
      <c r="F3200" s="22" t="s">
        <v>112</v>
      </c>
      <c r="G3200" s="25" t="s">
        <v>16</v>
      </c>
      <c r="H3200" s="22">
        <v>1</v>
      </c>
      <c r="I3200" s="22">
        <f t="shared" si="78"/>
        <v>0.05</v>
      </c>
      <c r="J3200" s="22">
        <v>43</v>
      </c>
      <c r="K3200" s="22"/>
      <c r="L3200" s="22"/>
      <c r="M3200" s="22"/>
      <c r="N3200" s="22"/>
      <c r="O3200" s="22"/>
      <c r="P3200" s="22" t="s">
        <v>4</v>
      </c>
      <c r="Q3200" s="22">
        <v>3</v>
      </c>
      <c r="R3200" s="22" t="s">
        <v>418</v>
      </c>
      <c r="S3200" s="22" t="s">
        <v>8</v>
      </c>
      <c r="T3200" s="22">
        <v>10</v>
      </c>
      <c r="U3200" s="22"/>
      <c r="V3200" s="22"/>
      <c r="W3200" s="22">
        <v>10</v>
      </c>
      <c r="X3200" s="22"/>
      <c r="Y3200" s="22">
        <v>0</v>
      </c>
      <c r="Z3200" s="22">
        <v>0</v>
      </c>
      <c r="AA3200" s="22"/>
      <c r="AB3200" s="22"/>
      <c r="AC3200" s="6">
        <v>1</v>
      </c>
      <c r="AD3200" s="6" t="s">
        <v>127</v>
      </c>
    </row>
    <row r="3201" spans="1:42" x14ac:dyDescent="0.25">
      <c r="A3201" s="24">
        <v>41620</v>
      </c>
      <c r="B3201" s="22">
        <v>2</v>
      </c>
      <c r="C3201" s="22" t="s">
        <v>176</v>
      </c>
      <c r="D3201" s="22" t="s">
        <v>184</v>
      </c>
      <c r="E3201" s="22" t="s">
        <v>2</v>
      </c>
      <c r="F3201" s="22" t="s">
        <v>112</v>
      </c>
      <c r="G3201" s="25" t="s">
        <v>57</v>
      </c>
      <c r="H3201" s="22">
        <v>1</v>
      </c>
      <c r="I3201" s="22">
        <f t="shared" si="78"/>
        <v>0.05</v>
      </c>
      <c r="J3201" s="22">
        <v>43</v>
      </c>
      <c r="K3201" s="22"/>
      <c r="L3201" s="22"/>
      <c r="M3201" s="22"/>
      <c r="N3201" s="22"/>
      <c r="O3201" s="22"/>
      <c r="P3201" s="22" t="s">
        <v>4</v>
      </c>
      <c r="Q3201" s="22">
        <v>4</v>
      </c>
      <c r="R3201" s="22">
        <v>8</v>
      </c>
      <c r="S3201" s="22" t="s">
        <v>5</v>
      </c>
      <c r="T3201" s="22">
        <v>12</v>
      </c>
      <c r="U3201" s="22"/>
      <c r="V3201" s="22"/>
      <c r="W3201" s="22">
        <v>12</v>
      </c>
      <c r="X3201" s="22"/>
      <c r="Y3201" s="22">
        <v>0</v>
      </c>
      <c r="Z3201" s="22">
        <v>0</v>
      </c>
      <c r="AA3201" s="22"/>
      <c r="AB3201" s="22"/>
      <c r="AC3201" s="6">
        <v>0</v>
      </c>
    </row>
    <row r="3202" spans="1:42" x14ac:dyDescent="0.25">
      <c r="A3202" s="24">
        <v>41620</v>
      </c>
      <c r="B3202" s="22">
        <v>2</v>
      </c>
      <c r="C3202" s="22" t="s">
        <v>176</v>
      </c>
      <c r="D3202" s="22" t="s">
        <v>184</v>
      </c>
      <c r="E3202" s="22" t="s">
        <v>2</v>
      </c>
      <c r="F3202" s="22" t="s">
        <v>112</v>
      </c>
      <c r="G3202" s="25" t="s">
        <v>3</v>
      </c>
      <c r="H3202" s="22">
        <v>1</v>
      </c>
      <c r="I3202" s="22">
        <f t="shared" ref="I3202:I3265" si="79">H3202/20</f>
        <v>0.05</v>
      </c>
      <c r="J3202" s="22">
        <v>43</v>
      </c>
      <c r="K3202" s="22"/>
      <c r="L3202" s="22"/>
      <c r="M3202" s="22"/>
      <c r="N3202" s="22"/>
      <c r="O3202" s="22"/>
      <c r="P3202" s="22" t="s">
        <v>4</v>
      </c>
      <c r="Q3202" s="22">
        <v>5</v>
      </c>
      <c r="R3202" s="22" t="s">
        <v>309</v>
      </c>
      <c r="S3202" s="22" t="s">
        <v>8</v>
      </c>
      <c r="T3202" s="22">
        <v>8</v>
      </c>
      <c r="U3202" s="22"/>
      <c r="V3202" s="22"/>
      <c r="W3202" s="22">
        <v>8</v>
      </c>
      <c r="X3202" s="22"/>
      <c r="Y3202" s="22">
        <v>0</v>
      </c>
      <c r="Z3202" s="22">
        <v>0</v>
      </c>
      <c r="AA3202" s="22"/>
      <c r="AB3202" s="22"/>
      <c r="AC3202" s="6">
        <v>0</v>
      </c>
    </row>
    <row r="3203" spans="1:42" x14ac:dyDescent="0.25">
      <c r="A3203" s="24">
        <v>41620</v>
      </c>
      <c r="B3203" s="22">
        <v>2</v>
      </c>
      <c r="C3203" s="22" t="s">
        <v>176</v>
      </c>
      <c r="D3203" s="22" t="s">
        <v>184</v>
      </c>
      <c r="E3203" s="22" t="s">
        <v>2</v>
      </c>
      <c r="F3203" s="22" t="s">
        <v>112</v>
      </c>
      <c r="G3203" s="25" t="s">
        <v>16</v>
      </c>
      <c r="H3203" s="22"/>
      <c r="I3203" s="22">
        <f t="shared" si="79"/>
        <v>0</v>
      </c>
      <c r="J3203" s="22">
        <v>43</v>
      </c>
      <c r="K3203" s="22"/>
      <c r="L3203" s="22"/>
      <c r="M3203" s="22"/>
      <c r="N3203" s="22"/>
      <c r="O3203" s="22"/>
      <c r="P3203" s="22" t="s">
        <v>4</v>
      </c>
      <c r="Q3203" s="22">
        <v>6</v>
      </c>
      <c r="R3203" s="22"/>
      <c r="S3203" s="22"/>
      <c r="T3203" s="22"/>
      <c r="U3203" s="22"/>
      <c r="V3203" s="22"/>
      <c r="W3203" s="22"/>
      <c r="X3203" s="22"/>
      <c r="Y3203" s="22"/>
      <c r="Z3203" s="22"/>
      <c r="AA3203" s="22"/>
      <c r="AB3203" s="22" t="s">
        <v>101</v>
      </c>
      <c r="AE3203" s="6" t="s">
        <v>280</v>
      </c>
    </row>
    <row r="3204" spans="1:42" x14ac:dyDescent="0.25">
      <c r="A3204" s="24">
        <v>41620</v>
      </c>
      <c r="B3204" s="22">
        <v>2</v>
      </c>
      <c r="C3204" s="22" t="s">
        <v>176</v>
      </c>
      <c r="D3204" s="22" t="s">
        <v>184</v>
      </c>
      <c r="E3204" s="22" t="s">
        <v>2</v>
      </c>
      <c r="F3204" s="22" t="s">
        <v>112</v>
      </c>
      <c r="G3204" s="25" t="s">
        <v>10</v>
      </c>
      <c r="H3204" s="22">
        <v>1</v>
      </c>
      <c r="I3204" s="22">
        <f t="shared" si="79"/>
        <v>0.05</v>
      </c>
      <c r="J3204" s="22">
        <v>43</v>
      </c>
      <c r="K3204" s="22"/>
      <c r="L3204" s="22"/>
      <c r="M3204" s="22"/>
      <c r="N3204" s="22"/>
      <c r="O3204" s="22"/>
      <c r="P3204" s="22" t="s">
        <v>4</v>
      </c>
      <c r="Q3204" s="22">
        <v>7</v>
      </c>
      <c r="R3204" s="22" t="s">
        <v>420</v>
      </c>
      <c r="S3204" s="22" t="s">
        <v>5</v>
      </c>
      <c r="T3204" s="22">
        <v>11</v>
      </c>
      <c r="U3204" s="22"/>
      <c r="V3204" s="22"/>
      <c r="W3204" s="22">
        <v>11</v>
      </c>
      <c r="X3204" s="22"/>
      <c r="Y3204" s="22">
        <v>0</v>
      </c>
      <c r="Z3204" s="22">
        <v>0</v>
      </c>
      <c r="AA3204" s="22"/>
      <c r="AB3204" s="22"/>
      <c r="AC3204" s="47">
        <v>0</v>
      </c>
    </row>
    <row r="3205" spans="1:42" x14ac:dyDescent="0.25">
      <c r="A3205" s="24">
        <v>41620</v>
      </c>
      <c r="B3205" s="22">
        <v>2</v>
      </c>
      <c r="C3205" s="22" t="s">
        <v>176</v>
      </c>
      <c r="D3205" s="22" t="s">
        <v>184</v>
      </c>
      <c r="E3205" s="22" t="s">
        <v>2</v>
      </c>
      <c r="F3205" s="22" t="s">
        <v>112</v>
      </c>
      <c r="G3205" s="25" t="s">
        <v>3</v>
      </c>
      <c r="H3205" s="22">
        <v>10</v>
      </c>
      <c r="I3205" s="22">
        <f t="shared" si="79"/>
        <v>0.5</v>
      </c>
      <c r="J3205" s="22">
        <v>43</v>
      </c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  <c r="W3205" s="22"/>
      <c r="X3205" s="22"/>
      <c r="Y3205" s="22"/>
      <c r="Z3205" s="22"/>
      <c r="AA3205" s="22"/>
      <c r="AB3205" s="22"/>
    </row>
    <row r="3206" spans="1:42" x14ac:dyDescent="0.25">
      <c r="A3206" s="24">
        <v>41620</v>
      </c>
      <c r="B3206" s="22">
        <v>2</v>
      </c>
      <c r="C3206" s="22" t="s">
        <v>176</v>
      </c>
      <c r="D3206" s="22" t="s">
        <v>184</v>
      </c>
      <c r="E3206" s="22" t="s">
        <v>2</v>
      </c>
      <c r="F3206" s="22" t="s">
        <v>112</v>
      </c>
      <c r="G3206" s="25" t="s">
        <v>9</v>
      </c>
      <c r="H3206" s="22">
        <v>1</v>
      </c>
      <c r="I3206" s="22">
        <f t="shared" si="79"/>
        <v>0.05</v>
      </c>
      <c r="J3206" s="22">
        <v>43</v>
      </c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  <c r="W3206" s="22"/>
      <c r="X3206" s="22"/>
      <c r="Y3206" s="22"/>
      <c r="Z3206" s="22"/>
      <c r="AA3206" s="22"/>
      <c r="AB3206" s="22"/>
    </row>
    <row r="3207" spans="1:42" x14ac:dyDescent="0.25">
      <c r="A3207" s="24">
        <v>41620</v>
      </c>
      <c r="B3207" s="22">
        <v>2</v>
      </c>
      <c r="C3207" s="22" t="s">
        <v>176</v>
      </c>
      <c r="D3207" s="22" t="s">
        <v>184</v>
      </c>
      <c r="E3207" s="22" t="s">
        <v>2</v>
      </c>
      <c r="F3207" s="22" t="s">
        <v>112</v>
      </c>
      <c r="G3207" s="25" t="s">
        <v>11</v>
      </c>
      <c r="H3207" s="22">
        <v>3</v>
      </c>
      <c r="I3207" s="22">
        <f t="shared" si="79"/>
        <v>0.15</v>
      </c>
      <c r="J3207" s="22">
        <v>43</v>
      </c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  <c r="W3207" s="22"/>
      <c r="X3207" s="22"/>
      <c r="Y3207" s="22"/>
      <c r="Z3207" s="22"/>
      <c r="AA3207" s="22"/>
      <c r="AB3207" s="22"/>
    </row>
    <row r="3208" spans="1:42" x14ac:dyDescent="0.25">
      <c r="A3208" s="24">
        <v>41620</v>
      </c>
      <c r="B3208" s="22">
        <v>2</v>
      </c>
      <c r="C3208" s="22" t="s">
        <v>176</v>
      </c>
      <c r="D3208" s="22" t="s">
        <v>184</v>
      </c>
      <c r="E3208" s="22" t="s">
        <v>2</v>
      </c>
      <c r="F3208" s="22" t="s">
        <v>112</v>
      </c>
      <c r="G3208" s="25" t="s">
        <v>16</v>
      </c>
      <c r="H3208" s="22">
        <v>6</v>
      </c>
      <c r="I3208" s="22">
        <f t="shared" si="79"/>
        <v>0.3</v>
      </c>
      <c r="J3208" s="22">
        <v>43</v>
      </c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  <c r="W3208" s="22"/>
      <c r="X3208" s="22"/>
      <c r="Y3208" s="22"/>
      <c r="Z3208" s="22"/>
      <c r="AA3208" s="22"/>
      <c r="AB3208" s="22"/>
    </row>
    <row r="3209" spans="1:42" x14ac:dyDescent="0.25">
      <c r="A3209" s="24">
        <v>41620</v>
      </c>
      <c r="B3209" s="22">
        <v>2</v>
      </c>
      <c r="C3209" s="22" t="s">
        <v>176</v>
      </c>
      <c r="D3209" s="22" t="s">
        <v>184</v>
      </c>
      <c r="E3209" s="22" t="s">
        <v>2</v>
      </c>
      <c r="F3209" s="22" t="s">
        <v>112</v>
      </c>
      <c r="G3209" s="25" t="s">
        <v>90</v>
      </c>
      <c r="H3209" s="22">
        <v>1</v>
      </c>
      <c r="I3209" s="22">
        <f t="shared" si="79"/>
        <v>0.05</v>
      </c>
      <c r="J3209" s="22">
        <v>43</v>
      </c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  <c r="W3209" s="22"/>
      <c r="X3209" s="22"/>
      <c r="Y3209" s="22"/>
      <c r="Z3209" s="22"/>
      <c r="AA3209" s="22"/>
      <c r="AB3209" s="22"/>
    </row>
    <row r="3210" spans="1:42" x14ac:dyDescent="0.25">
      <c r="A3210" s="24">
        <v>41620</v>
      </c>
      <c r="B3210" s="22">
        <v>2</v>
      </c>
      <c r="C3210" s="22" t="s">
        <v>176</v>
      </c>
      <c r="D3210" s="22" t="s">
        <v>184</v>
      </c>
      <c r="E3210" s="22" t="s">
        <v>2</v>
      </c>
      <c r="F3210" s="22" t="s">
        <v>112</v>
      </c>
      <c r="G3210" s="25" t="s">
        <v>10</v>
      </c>
      <c r="H3210" s="22">
        <v>21</v>
      </c>
      <c r="I3210" s="22">
        <f t="shared" si="79"/>
        <v>1.05</v>
      </c>
      <c r="J3210" s="22">
        <v>43</v>
      </c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  <c r="W3210" s="22"/>
      <c r="X3210" s="22"/>
      <c r="Y3210" s="22"/>
      <c r="Z3210" s="22"/>
      <c r="AA3210" s="22"/>
      <c r="AB3210" s="22"/>
    </row>
    <row r="3211" spans="1:42" x14ac:dyDescent="0.25">
      <c r="A3211" s="7">
        <v>41620</v>
      </c>
      <c r="B3211" s="133">
        <v>2</v>
      </c>
      <c r="C3211" s="9" t="s">
        <v>48</v>
      </c>
      <c r="D3211" s="135" t="s">
        <v>49</v>
      </c>
      <c r="E3211" s="136" t="s">
        <v>2</v>
      </c>
      <c r="F3211" s="135" t="s">
        <v>112</v>
      </c>
      <c r="G3211" s="140" t="s">
        <v>10</v>
      </c>
      <c r="H3211" s="136">
        <v>1</v>
      </c>
      <c r="I3211" s="22">
        <f t="shared" si="79"/>
        <v>0.05</v>
      </c>
      <c r="J3211" s="9">
        <v>36</v>
      </c>
      <c r="P3211" s="5" t="s">
        <v>4</v>
      </c>
      <c r="Q3211" s="136">
        <v>1</v>
      </c>
      <c r="Y3211" s="5">
        <v>0</v>
      </c>
      <c r="Z3211" s="5">
        <f>Y3211*H3211</f>
        <v>0</v>
      </c>
      <c r="AC3211" s="47">
        <v>0</v>
      </c>
      <c r="AD3211" s="47"/>
      <c r="AE3211" s="47"/>
      <c r="AF3211" s="47"/>
      <c r="AG3211" s="47"/>
      <c r="AH3211" s="47"/>
      <c r="AI3211" s="47"/>
      <c r="AJ3211" s="47"/>
      <c r="AK3211" s="47"/>
      <c r="AL3211" s="47"/>
      <c r="AM3211" s="47"/>
      <c r="AN3211" s="47"/>
      <c r="AO3211" s="47"/>
      <c r="AP3211" s="47"/>
    </row>
    <row r="3212" spans="1:42" x14ac:dyDescent="0.25">
      <c r="A3212" s="7">
        <v>41620</v>
      </c>
      <c r="B3212" s="8">
        <v>2</v>
      </c>
      <c r="C3212" s="9" t="s">
        <v>48</v>
      </c>
      <c r="D3212" s="9" t="s">
        <v>49</v>
      </c>
      <c r="E3212" s="5" t="s">
        <v>2</v>
      </c>
      <c r="F3212" s="9" t="s">
        <v>112</v>
      </c>
      <c r="G3212" s="13" t="s">
        <v>6</v>
      </c>
      <c r="H3212" s="5">
        <v>1</v>
      </c>
      <c r="I3212" s="22">
        <f t="shared" si="79"/>
        <v>0.05</v>
      </c>
      <c r="J3212" s="9">
        <v>36</v>
      </c>
      <c r="P3212" s="5" t="s">
        <v>4</v>
      </c>
      <c r="Q3212" s="5">
        <v>2</v>
      </c>
      <c r="Y3212" s="5">
        <v>0</v>
      </c>
      <c r="Z3212" s="5">
        <f>Y3212*H3212</f>
        <v>0</v>
      </c>
      <c r="AC3212" s="6">
        <v>0</v>
      </c>
    </row>
    <row r="3213" spans="1:42" x14ac:dyDescent="0.25">
      <c r="A3213" s="7">
        <v>41620</v>
      </c>
      <c r="B3213" s="8">
        <v>2</v>
      </c>
      <c r="C3213" s="9" t="s">
        <v>48</v>
      </c>
      <c r="D3213" s="9" t="s">
        <v>49</v>
      </c>
      <c r="E3213" s="5" t="s">
        <v>2</v>
      </c>
      <c r="F3213" s="9" t="s">
        <v>112</v>
      </c>
      <c r="G3213" s="13" t="s">
        <v>7</v>
      </c>
      <c r="H3213" s="5">
        <v>1</v>
      </c>
      <c r="I3213" s="22">
        <f t="shared" si="79"/>
        <v>0.05</v>
      </c>
      <c r="J3213" s="9">
        <v>36</v>
      </c>
      <c r="P3213" s="5" t="s">
        <v>4</v>
      </c>
      <c r="Q3213" s="5">
        <v>3</v>
      </c>
      <c r="Y3213" s="5">
        <v>0</v>
      </c>
      <c r="Z3213" s="5">
        <f>Y3213*H3213</f>
        <v>0</v>
      </c>
      <c r="AC3213" s="6">
        <v>0</v>
      </c>
    </row>
    <row r="3214" spans="1:42" x14ac:dyDescent="0.25">
      <c r="A3214" s="7">
        <v>41620</v>
      </c>
      <c r="B3214" s="8">
        <v>2</v>
      </c>
      <c r="C3214" s="9" t="s">
        <v>48</v>
      </c>
      <c r="D3214" s="9" t="s">
        <v>49</v>
      </c>
      <c r="E3214" s="5" t="s">
        <v>2</v>
      </c>
      <c r="F3214" s="9" t="s">
        <v>112</v>
      </c>
      <c r="G3214" s="13" t="s">
        <v>9</v>
      </c>
      <c r="H3214" s="5">
        <v>1</v>
      </c>
      <c r="I3214" s="22">
        <f t="shared" si="79"/>
        <v>0.05</v>
      </c>
      <c r="J3214" s="9">
        <v>36</v>
      </c>
      <c r="P3214" s="5" t="s">
        <v>4</v>
      </c>
      <c r="Q3214" s="5">
        <v>4</v>
      </c>
      <c r="Y3214" s="5">
        <v>0</v>
      </c>
      <c r="Z3214" s="5">
        <f>Y3214*H3214</f>
        <v>0</v>
      </c>
      <c r="AC3214" s="6">
        <v>1</v>
      </c>
      <c r="AD3214" s="6" t="s">
        <v>127</v>
      </c>
    </row>
    <row r="3215" spans="1:42" x14ac:dyDescent="0.25">
      <c r="A3215" s="7">
        <v>41620</v>
      </c>
      <c r="B3215" s="8">
        <v>2</v>
      </c>
      <c r="C3215" s="9" t="s">
        <v>48</v>
      </c>
      <c r="D3215" s="9" t="s">
        <v>49</v>
      </c>
      <c r="E3215" s="5" t="s">
        <v>2</v>
      </c>
      <c r="F3215" s="9" t="s">
        <v>112</v>
      </c>
      <c r="I3215" s="22">
        <f t="shared" si="79"/>
        <v>0</v>
      </c>
      <c r="J3215" s="9">
        <v>36</v>
      </c>
      <c r="P3215" s="5" t="s">
        <v>4</v>
      </c>
      <c r="Q3215" s="5">
        <v>5</v>
      </c>
      <c r="Y3215" s="5" t="s">
        <v>52</v>
      </c>
      <c r="Z3215" s="5" t="s">
        <v>52</v>
      </c>
      <c r="AB3215" s="8" t="s">
        <v>101</v>
      </c>
      <c r="AE3215" s="6" t="s">
        <v>248</v>
      </c>
    </row>
    <row r="3216" spans="1:42" x14ac:dyDescent="0.25">
      <c r="A3216" s="7">
        <v>41620</v>
      </c>
      <c r="B3216" s="8">
        <v>2</v>
      </c>
      <c r="C3216" s="9" t="s">
        <v>48</v>
      </c>
      <c r="D3216" s="9" t="s">
        <v>49</v>
      </c>
      <c r="E3216" s="5" t="s">
        <v>2</v>
      </c>
      <c r="F3216" s="9" t="s">
        <v>112</v>
      </c>
      <c r="G3216" s="13" t="s">
        <v>6</v>
      </c>
      <c r="H3216" s="5">
        <v>1</v>
      </c>
      <c r="I3216" s="22">
        <f t="shared" si="79"/>
        <v>0.05</v>
      </c>
      <c r="J3216" s="9">
        <v>36</v>
      </c>
      <c r="P3216" s="5" t="s">
        <v>4</v>
      </c>
      <c r="Q3216" s="5">
        <v>6</v>
      </c>
      <c r="Y3216" s="5">
        <v>0</v>
      </c>
      <c r="Z3216" s="5">
        <f t="shared" ref="Z3216:Z3252" si="80">Y3216*H3216</f>
        <v>0</v>
      </c>
      <c r="AB3216" s="5" t="s">
        <v>102</v>
      </c>
      <c r="AC3216" s="6">
        <v>0</v>
      </c>
    </row>
    <row r="3217" spans="1:42" x14ac:dyDescent="0.25">
      <c r="A3217" s="7">
        <v>41620</v>
      </c>
      <c r="B3217" s="8">
        <v>2</v>
      </c>
      <c r="C3217" s="9" t="s">
        <v>48</v>
      </c>
      <c r="D3217" s="9" t="s">
        <v>49</v>
      </c>
      <c r="E3217" s="5" t="s">
        <v>2</v>
      </c>
      <c r="F3217" s="9" t="s">
        <v>112</v>
      </c>
      <c r="G3217" s="13" t="s">
        <v>6</v>
      </c>
      <c r="H3217" s="5">
        <v>1</v>
      </c>
      <c r="I3217" s="22">
        <f t="shared" si="79"/>
        <v>0.05</v>
      </c>
      <c r="J3217" s="9">
        <v>36</v>
      </c>
      <c r="P3217" s="5" t="s">
        <v>4</v>
      </c>
      <c r="Q3217" s="5">
        <v>7</v>
      </c>
      <c r="Y3217" s="5">
        <v>0</v>
      </c>
      <c r="Z3217" s="5">
        <f t="shared" si="80"/>
        <v>0</v>
      </c>
      <c r="AC3217" s="6">
        <v>0</v>
      </c>
    </row>
    <row r="3218" spans="1:42" x14ac:dyDescent="0.25">
      <c r="A3218" s="7">
        <v>41620</v>
      </c>
      <c r="B3218" s="8">
        <v>2</v>
      </c>
      <c r="C3218" s="9" t="s">
        <v>48</v>
      </c>
      <c r="D3218" s="9" t="s">
        <v>49</v>
      </c>
      <c r="E3218" s="5" t="s">
        <v>2</v>
      </c>
      <c r="F3218" s="9" t="s">
        <v>112</v>
      </c>
      <c r="G3218" s="13" t="s">
        <v>10</v>
      </c>
      <c r="H3218" s="5">
        <v>1</v>
      </c>
      <c r="I3218" s="22">
        <f t="shared" si="79"/>
        <v>0.05</v>
      </c>
      <c r="J3218" s="9">
        <v>36</v>
      </c>
      <c r="P3218" s="5" t="s">
        <v>4</v>
      </c>
      <c r="Q3218" s="5">
        <v>8</v>
      </c>
      <c r="Y3218" s="5">
        <v>0</v>
      </c>
      <c r="Z3218" s="5">
        <f t="shared" si="80"/>
        <v>0</v>
      </c>
      <c r="AC3218" s="6">
        <v>1</v>
      </c>
      <c r="AD3218" s="6" t="s">
        <v>251</v>
      </c>
    </row>
    <row r="3219" spans="1:42" x14ac:dyDescent="0.25">
      <c r="A3219" s="7">
        <v>41620</v>
      </c>
      <c r="B3219" s="8">
        <v>2</v>
      </c>
      <c r="C3219" s="9" t="s">
        <v>48</v>
      </c>
      <c r="D3219" s="9" t="s">
        <v>49</v>
      </c>
      <c r="E3219" s="5" t="s">
        <v>2</v>
      </c>
      <c r="F3219" s="9" t="s">
        <v>112</v>
      </c>
      <c r="G3219" s="13" t="s">
        <v>17</v>
      </c>
      <c r="H3219" s="5">
        <v>1</v>
      </c>
      <c r="I3219" s="22">
        <f t="shared" si="79"/>
        <v>0.05</v>
      </c>
      <c r="J3219" s="9">
        <v>36</v>
      </c>
      <c r="P3219" s="5" t="s">
        <v>55</v>
      </c>
      <c r="Z3219" s="5">
        <f t="shared" si="80"/>
        <v>0</v>
      </c>
    </row>
    <row r="3220" spans="1:42" x14ac:dyDescent="0.25">
      <c r="A3220" s="7">
        <v>41620</v>
      </c>
      <c r="B3220" s="8">
        <v>2</v>
      </c>
      <c r="C3220" s="9" t="s">
        <v>48</v>
      </c>
      <c r="D3220" s="9" t="s">
        <v>49</v>
      </c>
      <c r="E3220" s="5" t="s">
        <v>2</v>
      </c>
      <c r="F3220" s="9" t="s">
        <v>112</v>
      </c>
      <c r="G3220" s="13" t="s">
        <v>7</v>
      </c>
      <c r="H3220" s="5">
        <v>1</v>
      </c>
      <c r="I3220" s="22">
        <f t="shared" si="79"/>
        <v>0.05</v>
      </c>
      <c r="J3220" s="9">
        <v>36</v>
      </c>
      <c r="P3220" s="5" t="s">
        <v>55</v>
      </c>
      <c r="Z3220" s="5">
        <f t="shared" si="80"/>
        <v>0</v>
      </c>
    </row>
    <row r="3221" spans="1:42" x14ac:dyDescent="0.25">
      <c r="A3221" s="7">
        <v>41620</v>
      </c>
      <c r="B3221" s="8">
        <v>2</v>
      </c>
      <c r="C3221" s="9" t="s">
        <v>48</v>
      </c>
      <c r="D3221" s="9" t="s">
        <v>49</v>
      </c>
      <c r="E3221" s="5" t="s">
        <v>2</v>
      </c>
      <c r="F3221" s="9" t="s">
        <v>112</v>
      </c>
      <c r="G3221" s="13" t="s">
        <v>3</v>
      </c>
      <c r="H3221" s="5">
        <v>3</v>
      </c>
      <c r="I3221" s="22">
        <f t="shared" si="79"/>
        <v>0.15</v>
      </c>
      <c r="J3221" s="9">
        <v>36</v>
      </c>
      <c r="P3221" s="5" t="s">
        <v>55</v>
      </c>
      <c r="Z3221" s="5">
        <f t="shared" si="80"/>
        <v>0</v>
      </c>
    </row>
    <row r="3222" spans="1:42" x14ac:dyDescent="0.25">
      <c r="A3222" s="7">
        <v>41620</v>
      </c>
      <c r="B3222" s="8">
        <v>2</v>
      </c>
      <c r="C3222" s="9" t="s">
        <v>48</v>
      </c>
      <c r="D3222" s="9" t="s">
        <v>49</v>
      </c>
      <c r="E3222" s="5" t="s">
        <v>2</v>
      </c>
      <c r="F3222" s="9" t="s">
        <v>112</v>
      </c>
      <c r="G3222" s="13" t="s">
        <v>9</v>
      </c>
      <c r="H3222" s="5">
        <v>1</v>
      </c>
      <c r="I3222" s="22">
        <f t="shared" si="79"/>
        <v>0.05</v>
      </c>
      <c r="J3222" s="9">
        <v>36</v>
      </c>
      <c r="P3222" s="5" t="s">
        <v>55</v>
      </c>
      <c r="Z3222" s="5">
        <f t="shared" si="80"/>
        <v>0</v>
      </c>
    </row>
    <row r="3223" spans="1:42" x14ac:dyDescent="0.25">
      <c r="A3223" s="7">
        <v>41620</v>
      </c>
      <c r="B3223" s="8">
        <v>2</v>
      </c>
      <c r="C3223" s="9" t="s">
        <v>48</v>
      </c>
      <c r="D3223" s="9" t="s">
        <v>49</v>
      </c>
      <c r="E3223" s="5" t="s">
        <v>2</v>
      </c>
      <c r="F3223" s="9" t="s">
        <v>112</v>
      </c>
      <c r="G3223" s="13" t="s">
        <v>57</v>
      </c>
      <c r="H3223" s="5">
        <v>4</v>
      </c>
      <c r="I3223" s="22">
        <f t="shared" si="79"/>
        <v>0.2</v>
      </c>
      <c r="J3223" s="9">
        <v>36</v>
      </c>
      <c r="P3223" s="5" t="s">
        <v>55</v>
      </c>
      <c r="Z3223" s="5">
        <f t="shared" si="80"/>
        <v>0</v>
      </c>
    </row>
    <row r="3224" spans="1:42" x14ac:dyDescent="0.25">
      <c r="A3224" s="7">
        <v>41620</v>
      </c>
      <c r="B3224" s="8">
        <v>2</v>
      </c>
      <c r="C3224" s="9" t="s">
        <v>48</v>
      </c>
      <c r="D3224" s="9" t="s">
        <v>49</v>
      </c>
      <c r="E3224" s="5" t="s">
        <v>2</v>
      </c>
      <c r="F3224" s="9" t="s">
        <v>112</v>
      </c>
      <c r="G3224" s="13" t="s">
        <v>10</v>
      </c>
      <c r="H3224" s="5">
        <v>12</v>
      </c>
      <c r="I3224" s="22">
        <f t="shared" si="79"/>
        <v>0.6</v>
      </c>
      <c r="J3224" s="9">
        <v>36</v>
      </c>
      <c r="P3224" s="5" t="s">
        <v>55</v>
      </c>
      <c r="Z3224" s="5">
        <f t="shared" si="80"/>
        <v>0</v>
      </c>
    </row>
    <row r="3225" spans="1:42" x14ac:dyDescent="0.25">
      <c r="A3225" s="7">
        <v>41620</v>
      </c>
      <c r="B3225" s="8">
        <v>2</v>
      </c>
      <c r="C3225" s="9" t="s">
        <v>48</v>
      </c>
      <c r="D3225" s="9" t="s">
        <v>49</v>
      </c>
      <c r="E3225" s="5" t="s">
        <v>2</v>
      </c>
      <c r="F3225" s="9" t="s">
        <v>112</v>
      </c>
      <c r="G3225" s="13" t="s">
        <v>76</v>
      </c>
      <c r="H3225" s="5">
        <v>1</v>
      </c>
      <c r="I3225" s="22">
        <f t="shared" si="79"/>
        <v>0.05</v>
      </c>
      <c r="J3225" s="9">
        <v>36</v>
      </c>
      <c r="P3225" s="5" t="s">
        <v>55</v>
      </c>
      <c r="Z3225" s="5">
        <f t="shared" si="80"/>
        <v>0</v>
      </c>
    </row>
    <row r="3226" spans="1:42" x14ac:dyDescent="0.25">
      <c r="A3226" s="7">
        <v>41620</v>
      </c>
      <c r="B3226" s="8">
        <v>2</v>
      </c>
      <c r="C3226" s="9" t="s">
        <v>48</v>
      </c>
      <c r="D3226" s="9" t="s">
        <v>49</v>
      </c>
      <c r="E3226" s="5" t="s">
        <v>2</v>
      </c>
      <c r="F3226" s="9" t="s">
        <v>112</v>
      </c>
      <c r="G3226" s="13" t="s">
        <v>81</v>
      </c>
      <c r="H3226" s="5">
        <v>1</v>
      </c>
      <c r="I3226" s="22">
        <f t="shared" si="79"/>
        <v>0.05</v>
      </c>
      <c r="J3226" s="9">
        <v>36</v>
      </c>
      <c r="P3226" s="5" t="s">
        <v>55</v>
      </c>
      <c r="Z3226" s="5">
        <f t="shared" si="80"/>
        <v>0</v>
      </c>
    </row>
    <row r="3227" spans="1:42" x14ac:dyDescent="0.25">
      <c r="A3227" s="7">
        <v>41620</v>
      </c>
      <c r="B3227" s="133">
        <v>2</v>
      </c>
      <c r="C3227" s="9" t="s">
        <v>48</v>
      </c>
      <c r="D3227" s="135" t="s">
        <v>74</v>
      </c>
      <c r="E3227" s="136" t="s">
        <v>2</v>
      </c>
      <c r="F3227" s="135" t="s">
        <v>112</v>
      </c>
      <c r="G3227" s="140" t="s">
        <v>7</v>
      </c>
      <c r="H3227" s="136">
        <v>1</v>
      </c>
      <c r="I3227" s="22">
        <f t="shared" si="79"/>
        <v>0.05</v>
      </c>
      <c r="J3227" s="9">
        <v>36</v>
      </c>
      <c r="P3227" s="5" t="s">
        <v>4</v>
      </c>
      <c r="Q3227" s="136">
        <v>1</v>
      </c>
      <c r="Y3227" s="5">
        <v>1</v>
      </c>
      <c r="Z3227" s="5">
        <f t="shared" si="80"/>
        <v>1</v>
      </c>
      <c r="AA3227" s="5" t="s">
        <v>37</v>
      </c>
      <c r="AB3227" s="5" t="s">
        <v>82</v>
      </c>
      <c r="AC3227" s="47">
        <v>1</v>
      </c>
      <c r="AD3227" s="47" t="s">
        <v>37</v>
      </c>
      <c r="AE3227" s="47" t="s">
        <v>249</v>
      </c>
      <c r="AF3227" s="47"/>
      <c r="AG3227" s="47"/>
      <c r="AH3227" s="47"/>
      <c r="AI3227" s="47"/>
      <c r="AJ3227" s="47"/>
      <c r="AK3227" s="47"/>
      <c r="AL3227" s="47"/>
      <c r="AM3227" s="47"/>
      <c r="AN3227" s="47"/>
      <c r="AO3227" s="47"/>
      <c r="AP3227" s="47"/>
    </row>
    <row r="3228" spans="1:42" x14ac:dyDescent="0.25">
      <c r="A3228" s="7">
        <v>41620</v>
      </c>
      <c r="B3228" s="8">
        <v>2</v>
      </c>
      <c r="C3228" s="9" t="s">
        <v>48</v>
      </c>
      <c r="D3228" s="9" t="s">
        <v>74</v>
      </c>
      <c r="E3228" s="5" t="s">
        <v>2</v>
      </c>
      <c r="F3228" s="9" t="s">
        <v>112</v>
      </c>
      <c r="G3228" s="13" t="s">
        <v>10</v>
      </c>
      <c r="H3228" s="5">
        <v>1</v>
      </c>
      <c r="I3228" s="22">
        <f t="shared" si="79"/>
        <v>0.05</v>
      </c>
      <c r="J3228" s="9">
        <v>36</v>
      </c>
      <c r="P3228" s="5" t="s">
        <v>4</v>
      </c>
      <c r="Q3228" s="5">
        <v>2</v>
      </c>
      <c r="Y3228" s="5">
        <v>1</v>
      </c>
      <c r="Z3228" s="5">
        <f t="shared" si="80"/>
        <v>1</v>
      </c>
      <c r="AA3228" s="5" t="s">
        <v>79</v>
      </c>
      <c r="AC3228" s="6">
        <v>1</v>
      </c>
      <c r="AD3228" s="6" t="s">
        <v>250</v>
      </c>
    </row>
    <row r="3229" spans="1:42" x14ac:dyDescent="0.25">
      <c r="A3229" s="7">
        <v>41620</v>
      </c>
      <c r="B3229" s="8">
        <v>2</v>
      </c>
      <c r="C3229" s="9" t="s">
        <v>48</v>
      </c>
      <c r="D3229" s="9" t="s">
        <v>74</v>
      </c>
      <c r="E3229" s="5" t="s">
        <v>2</v>
      </c>
      <c r="F3229" s="9" t="s">
        <v>112</v>
      </c>
      <c r="G3229" s="13" t="s">
        <v>10</v>
      </c>
      <c r="H3229" s="5">
        <v>1</v>
      </c>
      <c r="I3229" s="22">
        <f t="shared" si="79"/>
        <v>0.05</v>
      </c>
      <c r="J3229" s="9">
        <v>36</v>
      </c>
      <c r="P3229" s="5" t="s">
        <v>4</v>
      </c>
      <c r="Q3229" s="5">
        <v>3</v>
      </c>
      <c r="Y3229" s="5">
        <v>0</v>
      </c>
      <c r="Z3229" s="5">
        <f t="shared" si="80"/>
        <v>0</v>
      </c>
      <c r="AC3229" s="6">
        <v>1</v>
      </c>
      <c r="AD3229" s="6" t="s">
        <v>252</v>
      </c>
    </row>
    <row r="3230" spans="1:42" x14ac:dyDescent="0.25">
      <c r="A3230" s="7">
        <v>41620</v>
      </c>
      <c r="B3230" s="8">
        <v>2</v>
      </c>
      <c r="C3230" s="9" t="s">
        <v>48</v>
      </c>
      <c r="D3230" s="9" t="s">
        <v>74</v>
      </c>
      <c r="E3230" s="5" t="s">
        <v>2</v>
      </c>
      <c r="F3230" s="9" t="s">
        <v>112</v>
      </c>
      <c r="G3230" s="13" t="s">
        <v>6</v>
      </c>
      <c r="H3230" s="5">
        <v>1</v>
      </c>
      <c r="I3230" s="22">
        <f t="shared" si="79"/>
        <v>0.05</v>
      </c>
      <c r="J3230" s="9">
        <v>36</v>
      </c>
      <c r="P3230" s="5" t="s">
        <v>4</v>
      </c>
      <c r="Q3230" s="5">
        <v>4</v>
      </c>
      <c r="Y3230" s="5">
        <v>0</v>
      </c>
      <c r="Z3230" s="5">
        <f t="shared" si="80"/>
        <v>0</v>
      </c>
      <c r="AC3230" s="6">
        <v>0</v>
      </c>
    </row>
    <row r="3231" spans="1:42" x14ac:dyDescent="0.25">
      <c r="A3231" s="7">
        <v>41620</v>
      </c>
      <c r="B3231" s="8">
        <v>2</v>
      </c>
      <c r="C3231" s="9" t="s">
        <v>48</v>
      </c>
      <c r="D3231" s="9" t="s">
        <v>74</v>
      </c>
      <c r="E3231" s="5" t="s">
        <v>2</v>
      </c>
      <c r="F3231" s="9" t="s">
        <v>112</v>
      </c>
      <c r="G3231" s="13" t="s">
        <v>10</v>
      </c>
      <c r="H3231" s="5">
        <v>1</v>
      </c>
      <c r="I3231" s="22">
        <f t="shared" si="79"/>
        <v>0.05</v>
      </c>
      <c r="J3231" s="9">
        <v>36</v>
      </c>
      <c r="P3231" s="5" t="s">
        <v>4</v>
      </c>
      <c r="Q3231" s="5">
        <v>5</v>
      </c>
      <c r="Y3231" s="5">
        <v>0</v>
      </c>
      <c r="Z3231" s="5">
        <f t="shared" si="80"/>
        <v>0</v>
      </c>
      <c r="AC3231" s="6">
        <v>0</v>
      </c>
    </row>
    <row r="3232" spans="1:42" x14ac:dyDescent="0.25">
      <c r="A3232" s="7">
        <v>41620</v>
      </c>
      <c r="B3232" s="8">
        <v>2</v>
      </c>
      <c r="C3232" s="9" t="s">
        <v>48</v>
      </c>
      <c r="D3232" s="9" t="s">
        <v>74</v>
      </c>
      <c r="E3232" s="5" t="s">
        <v>2</v>
      </c>
      <c r="F3232" s="9" t="s">
        <v>112</v>
      </c>
      <c r="G3232" s="13" t="s">
        <v>10</v>
      </c>
      <c r="H3232" s="5">
        <v>1</v>
      </c>
      <c r="I3232" s="22">
        <f t="shared" si="79"/>
        <v>0.05</v>
      </c>
      <c r="J3232" s="9">
        <v>36</v>
      </c>
      <c r="P3232" s="5" t="s">
        <v>4</v>
      </c>
      <c r="Q3232" s="5">
        <v>6</v>
      </c>
      <c r="Y3232" s="5">
        <v>0</v>
      </c>
      <c r="Z3232" s="5">
        <f t="shared" si="80"/>
        <v>0</v>
      </c>
      <c r="AC3232" s="6">
        <v>0</v>
      </c>
    </row>
    <row r="3233" spans="1:42" x14ac:dyDescent="0.25">
      <c r="A3233" s="7">
        <v>41620</v>
      </c>
      <c r="B3233" s="8">
        <v>2</v>
      </c>
      <c r="C3233" s="9" t="s">
        <v>48</v>
      </c>
      <c r="D3233" s="9" t="s">
        <v>74</v>
      </c>
      <c r="E3233" s="5" t="s">
        <v>2</v>
      </c>
      <c r="F3233" s="9" t="s">
        <v>112</v>
      </c>
      <c r="G3233" s="13" t="s">
        <v>3</v>
      </c>
      <c r="H3233" s="5">
        <v>1</v>
      </c>
      <c r="I3233" s="22">
        <f t="shared" si="79"/>
        <v>0.05</v>
      </c>
      <c r="J3233" s="9">
        <v>36</v>
      </c>
      <c r="P3233" s="5" t="s">
        <v>4</v>
      </c>
      <c r="Q3233" s="5">
        <v>7</v>
      </c>
      <c r="Y3233" s="5">
        <v>0</v>
      </c>
      <c r="Z3233" s="5">
        <f t="shared" si="80"/>
        <v>0</v>
      </c>
      <c r="AC3233" s="6">
        <v>0</v>
      </c>
    </row>
    <row r="3234" spans="1:42" x14ac:dyDescent="0.25">
      <c r="A3234" s="7">
        <v>41620</v>
      </c>
      <c r="B3234" s="8">
        <v>2</v>
      </c>
      <c r="C3234" s="9" t="s">
        <v>48</v>
      </c>
      <c r="D3234" s="9" t="s">
        <v>74</v>
      </c>
      <c r="E3234" s="5" t="s">
        <v>2</v>
      </c>
      <c r="F3234" s="9" t="s">
        <v>112</v>
      </c>
      <c r="G3234" s="13" t="s">
        <v>3</v>
      </c>
      <c r="H3234" s="5">
        <v>4</v>
      </c>
      <c r="I3234" s="22">
        <f t="shared" si="79"/>
        <v>0.2</v>
      </c>
      <c r="J3234" s="9">
        <v>36</v>
      </c>
      <c r="P3234" s="5" t="s">
        <v>55</v>
      </c>
      <c r="Z3234" s="5">
        <f t="shared" si="80"/>
        <v>0</v>
      </c>
    </row>
    <row r="3235" spans="1:42" x14ac:dyDescent="0.25">
      <c r="A3235" s="7">
        <v>41620</v>
      </c>
      <c r="B3235" s="8">
        <v>2</v>
      </c>
      <c r="C3235" s="9" t="s">
        <v>48</v>
      </c>
      <c r="D3235" s="9" t="s">
        <v>74</v>
      </c>
      <c r="E3235" s="5" t="s">
        <v>2</v>
      </c>
      <c r="F3235" s="9" t="s">
        <v>112</v>
      </c>
      <c r="G3235" s="13" t="s">
        <v>57</v>
      </c>
      <c r="H3235" s="5">
        <v>2</v>
      </c>
      <c r="I3235" s="22">
        <f t="shared" si="79"/>
        <v>0.1</v>
      </c>
      <c r="J3235" s="9">
        <v>36</v>
      </c>
      <c r="P3235" s="5" t="s">
        <v>55</v>
      </c>
      <c r="Z3235" s="5">
        <f t="shared" si="80"/>
        <v>0</v>
      </c>
    </row>
    <row r="3236" spans="1:42" x14ac:dyDescent="0.25">
      <c r="A3236" s="7">
        <v>41620</v>
      </c>
      <c r="B3236" s="8">
        <v>2</v>
      </c>
      <c r="C3236" s="9" t="s">
        <v>48</v>
      </c>
      <c r="D3236" s="9" t="s">
        <v>74</v>
      </c>
      <c r="E3236" s="5" t="s">
        <v>2</v>
      </c>
      <c r="F3236" s="9" t="s">
        <v>112</v>
      </c>
      <c r="G3236" s="13" t="s">
        <v>11</v>
      </c>
      <c r="H3236" s="5">
        <v>3</v>
      </c>
      <c r="I3236" s="22">
        <f t="shared" si="79"/>
        <v>0.15</v>
      </c>
      <c r="J3236" s="9">
        <v>36</v>
      </c>
      <c r="P3236" s="5" t="s">
        <v>55</v>
      </c>
      <c r="Z3236" s="5">
        <f t="shared" si="80"/>
        <v>0</v>
      </c>
    </row>
    <row r="3237" spans="1:42" x14ac:dyDescent="0.25">
      <c r="A3237" s="7">
        <v>41620</v>
      </c>
      <c r="B3237" s="8">
        <v>2</v>
      </c>
      <c r="C3237" s="9" t="s">
        <v>48</v>
      </c>
      <c r="D3237" s="9" t="s">
        <v>74</v>
      </c>
      <c r="E3237" s="5" t="s">
        <v>2</v>
      </c>
      <c r="F3237" s="9" t="s">
        <v>112</v>
      </c>
      <c r="G3237" s="13" t="s">
        <v>16</v>
      </c>
      <c r="H3237" s="5">
        <v>3</v>
      </c>
      <c r="I3237" s="22">
        <f t="shared" si="79"/>
        <v>0.15</v>
      </c>
      <c r="J3237" s="9">
        <v>36</v>
      </c>
      <c r="P3237" s="5" t="s">
        <v>55</v>
      </c>
      <c r="Z3237" s="5">
        <f t="shared" si="80"/>
        <v>0</v>
      </c>
    </row>
    <row r="3238" spans="1:42" x14ac:dyDescent="0.25">
      <c r="A3238" s="7">
        <v>41620</v>
      </c>
      <c r="B3238" s="8">
        <v>2</v>
      </c>
      <c r="C3238" s="9" t="s">
        <v>48</v>
      </c>
      <c r="D3238" s="9" t="s">
        <v>74</v>
      </c>
      <c r="E3238" s="5" t="s">
        <v>2</v>
      </c>
      <c r="F3238" s="9" t="s">
        <v>112</v>
      </c>
      <c r="G3238" s="13" t="s">
        <v>10</v>
      </c>
      <c r="H3238" s="5">
        <v>28</v>
      </c>
      <c r="I3238" s="22">
        <f t="shared" si="79"/>
        <v>1.4</v>
      </c>
      <c r="J3238" s="9">
        <v>36</v>
      </c>
      <c r="P3238" s="5" t="s">
        <v>55</v>
      </c>
      <c r="Z3238" s="5">
        <f t="shared" si="80"/>
        <v>0</v>
      </c>
    </row>
    <row r="3239" spans="1:42" x14ac:dyDescent="0.25">
      <c r="A3239" s="7">
        <v>41620</v>
      </c>
      <c r="B3239" s="8">
        <v>2</v>
      </c>
      <c r="C3239" s="9" t="s">
        <v>48</v>
      </c>
      <c r="D3239" s="9" t="s">
        <v>74</v>
      </c>
      <c r="E3239" s="5" t="s">
        <v>2</v>
      </c>
      <c r="F3239" s="9" t="s">
        <v>112</v>
      </c>
      <c r="G3239" s="13" t="s">
        <v>76</v>
      </c>
      <c r="H3239" s="5">
        <v>1</v>
      </c>
      <c r="I3239" s="22">
        <f t="shared" si="79"/>
        <v>0.05</v>
      </c>
      <c r="J3239" s="9">
        <v>36</v>
      </c>
      <c r="P3239" s="5" t="s">
        <v>55</v>
      </c>
      <c r="Z3239" s="5">
        <f t="shared" si="80"/>
        <v>0</v>
      </c>
    </row>
    <row r="3240" spans="1:42" x14ac:dyDescent="0.25">
      <c r="A3240" s="7">
        <v>41620</v>
      </c>
      <c r="B3240" s="133">
        <v>2</v>
      </c>
      <c r="C3240" s="9" t="s">
        <v>48</v>
      </c>
      <c r="D3240" s="135" t="s">
        <v>77</v>
      </c>
      <c r="E3240" s="136" t="s">
        <v>2</v>
      </c>
      <c r="F3240" s="135" t="s">
        <v>112</v>
      </c>
      <c r="G3240" s="140" t="s">
        <v>10</v>
      </c>
      <c r="H3240" s="136">
        <v>1</v>
      </c>
      <c r="I3240" s="22">
        <f t="shared" si="79"/>
        <v>0.05</v>
      </c>
      <c r="J3240" s="9">
        <v>36</v>
      </c>
      <c r="P3240" s="5" t="s">
        <v>4</v>
      </c>
      <c r="Q3240" s="136">
        <v>1</v>
      </c>
      <c r="Y3240" s="5">
        <v>0</v>
      </c>
      <c r="Z3240" s="5">
        <f t="shared" si="80"/>
        <v>0</v>
      </c>
      <c r="AC3240" s="47">
        <v>1</v>
      </c>
      <c r="AD3240" s="47" t="s">
        <v>251</v>
      </c>
      <c r="AE3240" s="47"/>
      <c r="AF3240" s="47"/>
      <c r="AG3240" s="47"/>
      <c r="AH3240" s="47"/>
      <c r="AI3240" s="47"/>
      <c r="AJ3240" s="47"/>
      <c r="AK3240" s="47"/>
      <c r="AL3240" s="47"/>
      <c r="AM3240" s="47"/>
      <c r="AN3240" s="47"/>
      <c r="AO3240" s="47"/>
      <c r="AP3240" s="47"/>
    </row>
    <row r="3241" spans="1:42" s="33" customFormat="1" x14ac:dyDescent="0.25">
      <c r="A3241" s="7">
        <v>41620</v>
      </c>
      <c r="B3241" s="29">
        <v>2</v>
      </c>
      <c r="C3241" s="9" t="s">
        <v>48</v>
      </c>
      <c r="D3241" s="30" t="s">
        <v>77</v>
      </c>
      <c r="E3241" s="32" t="s">
        <v>2</v>
      </c>
      <c r="F3241" s="30" t="s">
        <v>112</v>
      </c>
      <c r="G3241" s="34" t="s">
        <v>10</v>
      </c>
      <c r="H3241" s="32">
        <v>1</v>
      </c>
      <c r="I3241" s="22">
        <f t="shared" si="79"/>
        <v>0.05</v>
      </c>
      <c r="J3241" s="9">
        <v>36</v>
      </c>
      <c r="K3241" s="5"/>
      <c r="L3241" s="5"/>
      <c r="M3241" s="5"/>
      <c r="N3241" s="5"/>
      <c r="O3241" s="5"/>
      <c r="P3241" s="5" t="s">
        <v>4</v>
      </c>
      <c r="Q3241" s="32">
        <v>2</v>
      </c>
      <c r="R3241" s="5"/>
      <c r="S3241" s="5"/>
      <c r="T3241" s="5"/>
      <c r="U3241" s="5"/>
      <c r="V3241" s="5"/>
      <c r="W3241" s="5"/>
      <c r="X3241" s="5"/>
      <c r="Y3241" s="5">
        <v>0</v>
      </c>
      <c r="Z3241" s="5">
        <f t="shared" si="80"/>
        <v>0</v>
      </c>
      <c r="AA3241" s="5"/>
      <c r="AB3241" s="5"/>
      <c r="AC3241" s="6">
        <v>0</v>
      </c>
    </row>
    <row r="3242" spans="1:42" x14ac:dyDescent="0.25">
      <c r="A3242" s="7">
        <v>41620</v>
      </c>
      <c r="B3242" s="8">
        <v>2</v>
      </c>
      <c r="C3242" s="9" t="s">
        <v>48</v>
      </c>
      <c r="D3242" s="9" t="s">
        <v>77</v>
      </c>
      <c r="E3242" s="5" t="s">
        <v>2</v>
      </c>
      <c r="F3242" s="9" t="s">
        <v>112</v>
      </c>
      <c r="G3242" s="13" t="s">
        <v>11</v>
      </c>
      <c r="H3242" s="5">
        <v>1</v>
      </c>
      <c r="I3242" s="22">
        <f t="shared" si="79"/>
        <v>0.05</v>
      </c>
      <c r="J3242" s="9">
        <v>36</v>
      </c>
      <c r="P3242" s="5" t="s">
        <v>4</v>
      </c>
      <c r="Q3242" s="5">
        <v>3</v>
      </c>
      <c r="Y3242" s="5">
        <v>0</v>
      </c>
      <c r="Z3242" s="5">
        <f t="shared" si="80"/>
        <v>0</v>
      </c>
      <c r="AB3242" s="5" t="s">
        <v>103</v>
      </c>
      <c r="AC3242" s="6">
        <v>0</v>
      </c>
    </row>
    <row r="3243" spans="1:42" x14ac:dyDescent="0.25">
      <c r="A3243" s="7">
        <v>41620</v>
      </c>
      <c r="B3243" s="8">
        <v>2</v>
      </c>
      <c r="C3243" s="9" t="s">
        <v>48</v>
      </c>
      <c r="D3243" s="9" t="s">
        <v>77</v>
      </c>
      <c r="E3243" s="5" t="s">
        <v>2</v>
      </c>
      <c r="F3243" s="9" t="s">
        <v>112</v>
      </c>
      <c r="G3243" s="13" t="s">
        <v>10</v>
      </c>
      <c r="H3243" s="5">
        <v>1</v>
      </c>
      <c r="I3243" s="22">
        <f t="shared" si="79"/>
        <v>0.05</v>
      </c>
      <c r="J3243" s="9">
        <v>36</v>
      </c>
      <c r="P3243" s="5" t="s">
        <v>4</v>
      </c>
      <c r="Q3243" s="5">
        <v>4</v>
      </c>
      <c r="Y3243" s="5">
        <v>0</v>
      </c>
      <c r="Z3243" s="5">
        <f t="shared" si="80"/>
        <v>0</v>
      </c>
      <c r="AB3243" s="5" t="s">
        <v>104</v>
      </c>
      <c r="AC3243" s="6">
        <v>0</v>
      </c>
    </row>
    <row r="3244" spans="1:42" x14ac:dyDescent="0.25">
      <c r="A3244" s="7">
        <v>41620</v>
      </c>
      <c r="B3244" s="8">
        <v>2</v>
      </c>
      <c r="C3244" s="9" t="s">
        <v>48</v>
      </c>
      <c r="D3244" s="9" t="s">
        <v>77</v>
      </c>
      <c r="E3244" s="5" t="s">
        <v>2</v>
      </c>
      <c r="F3244" s="9" t="s">
        <v>112</v>
      </c>
      <c r="G3244" s="13" t="s">
        <v>9</v>
      </c>
      <c r="H3244" s="5">
        <v>1</v>
      </c>
      <c r="I3244" s="22">
        <f t="shared" si="79"/>
        <v>0.05</v>
      </c>
      <c r="J3244" s="9">
        <v>36</v>
      </c>
      <c r="P3244" s="5" t="s">
        <v>4</v>
      </c>
      <c r="Q3244" s="5">
        <v>5</v>
      </c>
      <c r="Y3244" s="5">
        <v>0</v>
      </c>
      <c r="Z3244" s="5">
        <f t="shared" si="80"/>
        <v>0</v>
      </c>
      <c r="AC3244" s="6">
        <v>0</v>
      </c>
    </row>
    <row r="3245" spans="1:42" x14ac:dyDescent="0.25">
      <c r="A3245" s="7">
        <v>41620</v>
      </c>
      <c r="B3245" s="8">
        <v>2</v>
      </c>
      <c r="C3245" s="9" t="s">
        <v>48</v>
      </c>
      <c r="D3245" s="9" t="s">
        <v>77</v>
      </c>
      <c r="E3245" s="5" t="s">
        <v>2</v>
      </c>
      <c r="F3245" s="9" t="s">
        <v>112</v>
      </c>
      <c r="G3245" s="13" t="s">
        <v>10</v>
      </c>
      <c r="H3245" s="5">
        <v>1</v>
      </c>
      <c r="I3245" s="22">
        <f t="shared" si="79"/>
        <v>0.05</v>
      </c>
      <c r="J3245" s="9">
        <v>36</v>
      </c>
      <c r="P3245" s="5" t="s">
        <v>4</v>
      </c>
      <c r="Q3245" s="5">
        <v>6</v>
      </c>
      <c r="Y3245" s="5">
        <v>0</v>
      </c>
      <c r="Z3245" s="5">
        <f t="shared" si="80"/>
        <v>0</v>
      </c>
      <c r="AB3245" s="5" t="s">
        <v>105</v>
      </c>
      <c r="AC3245" s="6">
        <v>1</v>
      </c>
      <c r="AD3245" s="6" t="s">
        <v>251</v>
      </c>
    </row>
    <row r="3246" spans="1:42" x14ac:dyDescent="0.25">
      <c r="A3246" s="7">
        <v>41620</v>
      </c>
      <c r="B3246" s="8">
        <v>2</v>
      </c>
      <c r="C3246" s="9" t="s">
        <v>48</v>
      </c>
      <c r="D3246" s="9" t="s">
        <v>77</v>
      </c>
      <c r="E3246" s="5" t="s">
        <v>2</v>
      </c>
      <c r="F3246" s="9" t="s">
        <v>112</v>
      </c>
      <c r="G3246" s="13" t="s">
        <v>7</v>
      </c>
      <c r="H3246" s="5">
        <v>1</v>
      </c>
      <c r="I3246" s="22">
        <f t="shared" si="79"/>
        <v>0.05</v>
      </c>
      <c r="J3246" s="9">
        <v>36</v>
      </c>
      <c r="P3246" s="5" t="s">
        <v>4</v>
      </c>
      <c r="Q3246" s="5">
        <v>7</v>
      </c>
      <c r="Y3246" s="5">
        <v>0</v>
      </c>
      <c r="Z3246" s="5">
        <f t="shared" si="80"/>
        <v>0</v>
      </c>
      <c r="AC3246" s="6">
        <v>1</v>
      </c>
      <c r="AD3246" s="6" t="s">
        <v>127</v>
      </c>
    </row>
    <row r="3247" spans="1:42" x14ac:dyDescent="0.25">
      <c r="A3247" s="7">
        <v>41620</v>
      </c>
      <c r="B3247" s="8">
        <v>2</v>
      </c>
      <c r="C3247" s="9" t="s">
        <v>48</v>
      </c>
      <c r="D3247" s="9" t="s">
        <v>77</v>
      </c>
      <c r="E3247" s="5" t="s">
        <v>2</v>
      </c>
      <c r="F3247" s="9" t="s">
        <v>112</v>
      </c>
      <c r="G3247" s="13" t="s">
        <v>9</v>
      </c>
      <c r="H3247" s="5">
        <v>1</v>
      </c>
      <c r="I3247" s="22">
        <f t="shared" si="79"/>
        <v>0.05</v>
      </c>
      <c r="J3247" s="9">
        <v>36</v>
      </c>
      <c r="P3247" s="5" t="s">
        <v>4</v>
      </c>
      <c r="Q3247" s="5">
        <v>8</v>
      </c>
      <c r="Y3247" s="5">
        <v>0</v>
      </c>
      <c r="Z3247" s="5">
        <f t="shared" si="80"/>
        <v>0</v>
      </c>
      <c r="AC3247" s="6">
        <v>1</v>
      </c>
      <c r="AD3247" s="6" t="s">
        <v>127</v>
      </c>
    </row>
    <row r="3248" spans="1:42" x14ac:dyDescent="0.25">
      <c r="A3248" s="7">
        <v>41620</v>
      </c>
      <c r="B3248" s="8">
        <v>2</v>
      </c>
      <c r="C3248" s="9" t="s">
        <v>48</v>
      </c>
      <c r="D3248" s="9" t="s">
        <v>77</v>
      </c>
      <c r="E3248" s="5" t="s">
        <v>2</v>
      </c>
      <c r="F3248" s="9" t="s">
        <v>112</v>
      </c>
      <c r="G3248" s="13" t="s">
        <v>3</v>
      </c>
      <c r="H3248" s="5">
        <v>7</v>
      </c>
      <c r="I3248" s="22">
        <f t="shared" si="79"/>
        <v>0.35</v>
      </c>
      <c r="J3248" s="9">
        <v>36</v>
      </c>
      <c r="P3248" s="5" t="s">
        <v>55</v>
      </c>
      <c r="Z3248" s="5">
        <f t="shared" si="80"/>
        <v>0</v>
      </c>
      <c r="AC3248" s="45"/>
    </row>
    <row r="3249" spans="1:42" x14ac:dyDescent="0.25">
      <c r="A3249" s="7">
        <v>41620</v>
      </c>
      <c r="B3249" s="8">
        <v>2</v>
      </c>
      <c r="C3249" s="9" t="s">
        <v>48</v>
      </c>
      <c r="D3249" s="9" t="s">
        <v>77</v>
      </c>
      <c r="E3249" s="5" t="s">
        <v>2</v>
      </c>
      <c r="F3249" s="9" t="s">
        <v>112</v>
      </c>
      <c r="G3249" s="13" t="s">
        <v>9</v>
      </c>
      <c r="H3249" s="5">
        <v>1</v>
      </c>
      <c r="I3249" s="22">
        <f t="shared" si="79"/>
        <v>0.05</v>
      </c>
      <c r="J3249" s="9">
        <v>36</v>
      </c>
      <c r="P3249" s="5" t="s">
        <v>55</v>
      </c>
      <c r="Z3249" s="5">
        <f t="shared" si="80"/>
        <v>0</v>
      </c>
    </row>
    <row r="3250" spans="1:42" x14ac:dyDescent="0.25">
      <c r="A3250" s="7">
        <v>41620</v>
      </c>
      <c r="B3250" s="8">
        <v>2</v>
      </c>
      <c r="C3250" s="9" t="s">
        <v>48</v>
      </c>
      <c r="D3250" s="9" t="s">
        <v>77</v>
      </c>
      <c r="E3250" s="5" t="s">
        <v>2</v>
      </c>
      <c r="F3250" s="9" t="s">
        <v>112</v>
      </c>
      <c r="G3250" s="13" t="s">
        <v>57</v>
      </c>
      <c r="H3250" s="5">
        <v>3</v>
      </c>
      <c r="I3250" s="22">
        <f t="shared" si="79"/>
        <v>0.15</v>
      </c>
      <c r="J3250" s="9">
        <v>36</v>
      </c>
      <c r="P3250" s="5" t="s">
        <v>55</v>
      </c>
      <c r="Z3250" s="5">
        <f t="shared" si="80"/>
        <v>0</v>
      </c>
    </row>
    <row r="3251" spans="1:42" x14ac:dyDescent="0.25">
      <c r="A3251" s="7">
        <v>41620</v>
      </c>
      <c r="B3251" s="8">
        <v>2</v>
      </c>
      <c r="C3251" s="9" t="s">
        <v>48</v>
      </c>
      <c r="D3251" s="9" t="s">
        <v>77</v>
      </c>
      <c r="E3251" s="5" t="s">
        <v>2</v>
      </c>
      <c r="F3251" s="9" t="s">
        <v>112</v>
      </c>
      <c r="G3251" s="13" t="s">
        <v>90</v>
      </c>
      <c r="H3251" s="5">
        <v>1</v>
      </c>
      <c r="I3251" s="22">
        <f t="shared" si="79"/>
        <v>0.05</v>
      </c>
      <c r="J3251" s="9">
        <v>36</v>
      </c>
      <c r="P3251" s="5" t="s">
        <v>55</v>
      </c>
      <c r="Z3251" s="5">
        <f t="shared" si="80"/>
        <v>0</v>
      </c>
    </row>
    <row r="3252" spans="1:42" x14ac:dyDescent="0.25">
      <c r="A3252" s="7">
        <v>41620</v>
      </c>
      <c r="B3252" s="8">
        <v>2</v>
      </c>
      <c r="C3252" s="9" t="s">
        <v>48</v>
      </c>
      <c r="D3252" s="9" t="s">
        <v>77</v>
      </c>
      <c r="E3252" s="5" t="s">
        <v>2</v>
      </c>
      <c r="F3252" s="9" t="s">
        <v>112</v>
      </c>
      <c r="G3252" s="13" t="s">
        <v>10</v>
      </c>
      <c r="H3252" s="5">
        <v>31</v>
      </c>
      <c r="I3252" s="22">
        <f t="shared" si="79"/>
        <v>1.55</v>
      </c>
      <c r="J3252" s="9">
        <v>36</v>
      </c>
      <c r="P3252" s="5" t="s">
        <v>55</v>
      </c>
      <c r="Z3252" s="5">
        <f t="shared" si="80"/>
        <v>0</v>
      </c>
    </row>
    <row r="3253" spans="1:42" x14ac:dyDescent="0.25">
      <c r="A3253" s="24">
        <v>41620</v>
      </c>
      <c r="B3253" s="132">
        <v>2</v>
      </c>
      <c r="C3253" s="22" t="s">
        <v>229</v>
      </c>
      <c r="D3253" s="132" t="s">
        <v>230</v>
      </c>
      <c r="E3253" s="132" t="s">
        <v>39</v>
      </c>
      <c r="F3253" s="132" t="s">
        <v>112</v>
      </c>
      <c r="G3253" s="139" t="s">
        <v>17</v>
      </c>
      <c r="H3253" s="132">
        <v>1</v>
      </c>
      <c r="I3253" s="22">
        <f t="shared" si="79"/>
        <v>0.05</v>
      </c>
      <c r="J3253" s="22">
        <v>37</v>
      </c>
      <c r="K3253" s="22"/>
      <c r="L3253" s="22"/>
      <c r="M3253" s="22"/>
      <c r="N3253" s="22"/>
      <c r="O3253" s="22"/>
      <c r="P3253" s="22" t="s">
        <v>4</v>
      </c>
      <c r="Q3253" s="132">
        <v>1</v>
      </c>
      <c r="R3253" s="22" t="s">
        <v>439</v>
      </c>
      <c r="S3253" s="22" t="s">
        <v>5</v>
      </c>
      <c r="T3253" s="22">
        <v>10</v>
      </c>
      <c r="U3253" s="22"/>
      <c r="V3253" s="22"/>
      <c r="W3253" s="22">
        <v>10</v>
      </c>
      <c r="X3253" s="22"/>
      <c r="Y3253" s="22">
        <v>0</v>
      </c>
      <c r="Z3253" s="22">
        <v>0</v>
      </c>
      <c r="AA3253" s="22"/>
      <c r="AB3253" s="22"/>
      <c r="AC3253" s="47">
        <v>0</v>
      </c>
      <c r="AD3253" s="47"/>
      <c r="AE3253" s="47"/>
      <c r="AF3253" s="47"/>
      <c r="AG3253" s="47"/>
      <c r="AH3253" s="47"/>
      <c r="AI3253" s="47"/>
      <c r="AJ3253" s="47"/>
      <c r="AK3253" s="47"/>
      <c r="AL3253" s="47"/>
      <c r="AM3253" s="47"/>
      <c r="AN3253" s="47"/>
      <c r="AO3253" s="47"/>
      <c r="AP3253" s="47"/>
    </row>
    <row r="3254" spans="1:42" x14ac:dyDescent="0.25">
      <c r="A3254" s="24">
        <v>41620</v>
      </c>
      <c r="B3254" s="22">
        <v>2</v>
      </c>
      <c r="C3254" s="22" t="s">
        <v>229</v>
      </c>
      <c r="D3254" s="22" t="s">
        <v>230</v>
      </c>
      <c r="E3254" s="22" t="s">
        <v>39</v>
      </c>
      <c r="F3254" s="22" t="s">
        <v>112</v>
      </c>
      <c r="G3254" s="25" t="s">
        <v>7</v>
      </c>
      <c r="H3254" s="22">
        <v>1</v>
      </c>
      <c r="I3254" s="22">
        <f t="shared" si="79"/>
        <v>0.05</v>
      </c>
      <c r="J3254" s="22">
        <v>37</v>
      </c>
      <c r="K3254" s="22"/>
      <c r="L3254" s="22"/>
      <c r="M3254" s="22"/>
      <c r="N3254" s="22"/>
      <c r="O3254" s="22"/>
      <c r="P3254" s="22" t="s">
        <v>4</v>
      </c>
      <c r="Q3254" s="22">
        <v>2</v>
      </c>
      <c r="R3254" s="22" t="s">
        <v>365</v>
      </c>
      <c r="S3254" s="22" t="s">
        <v>8</v>
      </c>
      <c r="T3254" s="22">
        <v>50</v>
      </c>
      <c r="U3254" s="22"/>
      <c r="V3254" s="22"/>
      <c r="W3254" s="22">
        <v>50</v>
      </c>
      <c r="X3254" s="22"/>
      <c r="Y3254" s="22">
        <v>0</v>
      </c>
      <c r="Z3254" s="22">
        <v>0</v>
      </c>
      <c r="AA3254" s="22"/>
      <c r="AB3254" s="22"/>
      <c r="AC3254" s="47">
        <v>0</v>
      </c>
    </row>
    <row r="3255" spans="1:42" x14ac:dyDescent="0.25">
      <c r="A3255" s="24">
        <v>41620</v>
      </c>
      <c r="B3255" s="22">
        <v>2</v>
      </c>
      <c r="C3255" s="22" t="s">
        <v>229</v>
      </c>
      <c r="D3255" s="22" t="s">
        <v>230</v>
      </c>
      <c r="E3255" s="22" t="s">
        <v>39</v>
      </c>
      <c r="F3255" s="22" t="s">
        <v>112</v>
      </c>
      <c r="G3255" s="25" t="s">
        <v>10</v>
      </c>
      <c r="H3255" s="22">
        <v>1</v>
      </c>
      <c r="I3255" s="22">
        <f t="shared" si="79"/>
        <v>0.05</v>
      </c>
      <c r="J3255" s="22">
        <v>37</v>
      </c>
      <c r="K3255" s="22"/>
      <c r="L3255" s="22"/>
      <c r="M3255" s="22"/>
      <c r="N3255" s="22"/>
      <c r="O3255" s="22"/>
      <c r="P3255" s="22" t="s">
        <v>4</v>
      </c>
      <c r="Q3255" s="22">
        <v>3</v>
      </c>
      <c r="R3255" s="22" t="s">
        <v>426</v>
      </c>
      <c r="S3255" s="22" t="s">
        <v>8</v>
      </c>
      <c r="T3255" s="22">
        <v>12</v>
      </c>
      <c r="U3255" s="22"/>
      <c r="V3255" s="22"/>
      <c r="W3255" s="22">
        <v>12</v>
      </c>
      <c r="X3255" s="22"/>
      <c r="Y3255" s="22">
        <v>0</v>
      </c>
      <c r="Z3255" s="22">
        <v>0</v>
      </c>
      <c r="AA3255" s="22"/>
      <c r="AB3255" s="22"/>
      <c r="AC3255" s="6">
        <v>0</v>
      </c>
    </row>
    <row r="3256" spans="1:42" x14ac:dyDescent="0.25">
      <c r="A3256" s="24">
        <v>41620</v>
      </c>
      <c r="B3256" s="22">
        <v>2</v>
      </c>
      <c r="C3256" s="22" t="s">
        <v>229</v>
      </c>
      <c r="D3256" s="22" t="s">
        <v>230</v>
      </c>
      <c r="E3256" s="22" t="s">
        <v>39</v>
      </c>
      <c r="F3256" s="22" t="s">
        <v>112</v>
      </c>
      <c r="G3256" s="25" t="s">
        <v>10</v>
      </c>
      <c r="H3256" s="22">
        <v>1</v>
      </c>
      <c r="I3256" s="22">
        <f t="shared" si="79"/>
        <v>0.05</v>
      </c>
      <c r="J3256" s="22">
        <v>37</v>
      </c>
      <c r="K3256" s="22"/>
      <c r="L3256" s="22"/>
      <c r="M3256" s="22"/>
      <c r="N3256" s="22"/>
      <c r="O3256" s="22"/>
      <c r="P3256" s="22" t="s">
        <v>4</v>
      </c>
      <c r="Q3256" s="22">
        <v>4</v>
      </c>
      <c r="R3256" s="22" t="s">
        <v>427</v>
      </c>
      <c r="S3256" s="22" t="s">
        <v>5</v>
      </c>
      <c r="T3256" s="22">
        <v>12</v>
      </c>
      <c r="U3256" s="22"/>
      <c r="V3256" s="22"/>
      <c r="W3256" s="22">
        <v>12</v>
      </c>
      <c r="X3256" s="22"/>
      <c r="Y3256" s="22">
        <v>0</v>
      </c>
      <c r="Z3256" s="22">
        <v>0</v>
      </c>
      <c r="AA3256" s="22"/>
      <c r="AB3256" s="22" t="s">
        <v>202</v>
      </c>
      <c r="AC3256" s="6">
        <v>0</v>
      </c>
    </row>
    <row r="3257" spans="1:42" x14ac:dyDescent="0.25">
      <c r="A3257" s="24">
        <v>41620</v>
      </c>
      <c r="B3257" s="22">
        <v>2</v>
      </c>
      <c r="C3257" s="22" t="s">
        <v>229</v>
      </c>
      <c r="D3257" s="22" t="s">
        <v>230</v>
      </c>
      <c r="E3257" s="22" t="s">
        <v>39</v>
      </c>
      <c r="F3257" s="22" t="s">
        <v>112</v>
      </c>
      <c r="G3257" s="25" t="s">
        <v>10</v>
      </c>
      <c r="H3257" s="22">
        <v>1</v>
      </c>
      <c r="I3257" s="22">
        <f t="shared" si="79"/>
        <v>0.05</v>
      </c>
      <c r="J3257" s="22">
        <v>37</v>
      </c>
      <c r="K3257" s="22"/>
      <c r="L3257" s="22"/>
      <c r="M3257" s="22"/>
      <c r="N3257" s="22"/>
      <c r="O3257" s="22"/>
      <c r="P3257" s="22" t="s">
        <v>4</v>
      </c>
      <c r="Q3257" s="22">
        <v>5</v>
      </c>
      <c r="R3257" s="22" t="s">
        <v>330</v>
      </c>
      <c r="S3257" s="22" t="s">
        <v>8</v>
      </c>
      <c r="T3257" s="22">
        <v>14</v>
      </c>
      <c r="U3257" s="22"/>
      <c r="V3257" s="22"/>
      <c r="W3257" s="22">
        <v>14</v>
      </c>
      <c r="X3257" s="22"/>
      <c r="Y3257" s="22">
        <v>0</v>
      </c>
      <c r="Z3257" s="22">
        <v>0</v>
      </c>
      <c r="AA3257" s="22"/>
      <c r="AB3257" s="22"/>
      <c r="AC3257" s="6">
        <v>0</v>
      </c>
    </row>
    <row r="3258" spans="1:42" x14ac:dyDescent="0.25">
      <c r="A3258" s="24">
        <v>41620</v>
      </c>
      <c r="B3258" s="22">
        <v>2</v>
      </c>
      <c r="C3258" s="22" t="s">
        <v>229</v>
      </c>
      <c r="D3258" s="22" t="s">
        <v>230</v>
      </c>
      <c r="E3258" s="22" t="s">
        <v>39</v>
      </c>
      <c r="F3258" s="22" t="s">
        <v>112</v>
      </c>
      <c r="G3258" s="25" t="s">
        <v>3</v>
      </c>
      <c r="H3258" s="22">
        <v>1</v>
      </c>
      <c r="I3258" s="22">
        <f t="shared" si="79"/>
        <v>0.05</v>
      </c>
      <c r="J3258" s="22">
        <v>37</v>
      </c>
      <c r="K3258" s="22"/>
      <c r="L3258" s="22"/>
      <c r="M3258" s="22"/>
      <c r="N3258" s="22"/>
      <c r="O3258" s="22"/>
      <c r="P3258" s="22" t="s">
        <v>4</v>
      </c>
      <c r="Q3258" s="22">
        <v>6</v>
      </c>
      <c r="R3258" s="22" t="s">
        <v>417</v>
      </c>
      <c r="S3258" s="22" t="s">
        <v>8</v>
      </c>
      <c r="T3258" s="22">
        <v>20</v>
      </c>
      <c r="U3258" s="22"/>
      <c r="V3258" s="22"/>
      <c r="W3258" s="22">
        <v>20</v>
      </c>
      <c r="X3258" s="22"/>
      <c r="Y3258" s="22">
        <v>0</v>
      </c>
      <c r="Z3258" s="22">
        <v>0</v>
      </c>
      <c r="AA3258" s="22"/>
      <c r="AB3258" s="22"/>
      <c r="AC3258" s="47">
        <v>0</v>
      </c>
    </row>
    <row r="3259" spans="1:42" x14ac:dyDescent="0.25">
      <c r="A3259" s="50">
        <v>41620</v>
      </c>
      <c r="B3259" s="5">
        <v>2</v>
      </c>
      <c r="C3259" s="5" t="s">
        <v>229</v>
      </c>
      <c r="D3259" s="5" t="s">
        <v>230</v>
      </c>
      <c r="E3259" s="5" t="s">
        <v>39</v>
      </c>
      <c r="F3259" s="14" t="s">
        <v>112</v>
      </c>
      <c r="G3259" s="13" t="s">
        <v>57</v>
      </c>
      <c r="H3259" s="5">
        <v>1</v>
      </c>
      <c r="I3259" s="22">
        <f t="shared" si="79"/>
        <v>0.05</v>
      </c>
      <c r="J3259" s="5">
        <v>37</v>
      </c>
      <c r="P3259" s="5" t="s">
        <v>4</v>
      </c>
      <c r="Q3259" s="5">
        <v>7</v>
      </c>
      <c r="AC3259" s="47">
        <v>1</v>
      </c>
      <c r="AD3259" s="6" t="s">
        <v>106</v>
      </c>
      <c r="AE3259" s="6" t="s">
        <v>285</v>
      </c>
    </row>
    <row r="3260" spans="1:42" x14ac:dyDescent="0.25">
      <c r="A3260" s="24">
        <v>41620</v>
      </c>
      <c r="B3260" s="22">
        <v>2</v>
      </c>
      <c r="C3260" s="22" t="s">
        <v>229</v>
      </c>
      <c r="D3260" s="22" t="s">
        <v>230</v>
      </c>
      <c r="E3260" s="22" t="s">
        <v>39</v>
      </c>
      <c r="F3260" s="22" t="s">
        <v>112</v>
      </c>
      <c r="G3260" s="25" t="s">
        <v>17</v>
      </c>
      <c r="H3260" s="22">
        <v>1</v>
      </c>
      <c r="I3260" s="22">
        <f t="shared" si="79"/>
        <v>0.05</v>
      </c>
      <c r="J3260" s="22">
        <v>37</v>
      </c>
      <c r="K3260" s="22"/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  <c r="W3260" s="22"/>
      <c r="X3260" s="22"/>
      <c r="Y3260" s="22"/>
      <c r="Z3260" s="22"/>
      <c r="AA3260" s="22"/>
      <c r="AB3260" s="22"/>
    </row>
    <row r="3261" spans="1:42" x14ac:dyDescent="0.25">
      <c r="A3261" s="24">
        <v>41620</v>
      </c>
      <c r="B3261" s="22">
        <v>2</v>
      </c>
      <c r="C3261" s="22" t="s">
        <v>229</v>
      </c>
      <c r="D3261" s="22" t="s">
        <v>230</v>
      </c>
      <c r="E3261" s="22" t="s">
        <v>39</v>
      </c>
      <c r="F3261" s="22" t="s">
        <v>112</v>
      </c>
      <c r="G3261" s="25" t="s">
        <v>7</v>
      </c>
      <c r="H3261" s="22">
        <v>1</v>
      </c>
      <c r="I3261" s="22">
        <f t="shared" si="79"/>
        <v>0.05</v>
      </c>
      <c r="J3261" s="22">
        <v>37</v>
      </c>
      <c r="K3261" s="22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  <c r="W3261" s="22"/>
      <c r="X3261" s="22"/>
      <c r="Y3261" s="22"/>
      <c r="Z3261" s="22"/>
      <c r="AA3261" s="22"/>
      <c r="AB3261" s="22"/>
    </row>
    <row r="3262" spans="1:42" x14ac:dyDescent="0.25">
      <c r="A3262" s="24">
        <v>41620</v>
      </c>
      <c r="B3262" s="22">
        <v>2</v>
      </c>
      <c r="C3262" s="22" t="s">
        <v>229</v>
      </c>
      <c r="D3262" s="22" t="s">
        <v>230</v>
      </c>
      <c r="E3262" s="22" t="s">
        <v>39</v>
      </c>
      <c r="F3262" s="22" t="s">
        <v>112</v>
      </c>
      <c r="G3262" s="25" t="s">
        <v>56</v>
      </c>
      <c r="H3262" s="22">
        <v>6</v>
      </c>
      <c r="I3262" s="22">
        <f t="shared" si="79"/>
        <v>0.3</v>
      </c>
      <c r="J3262" s="22">
        <v>37</v>
      </c>
      <c r="K3262" s="22"/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  <c r="W3262" s="22"/>
      <c r="X3262" s="22"/>
      <c r="Y3262" s="22"/>
      <c r="Z3262" s="22"/>
      <c r="AA3262" s="22"/>
      <c r="AB3262" s="22"/>
    </row>
    <row r="3263" spans="1:42" x14ac:dyDescent="0.25">
      <c r="A3263" s="24">
        <v>41620</v>
      </c>
      <c r="B3263" s="22">
        <v>2</v>
      </c>
      <c r="C3263" s="22" t="s">
        <v>229</v>
      </c>
      <c r="D3263" s="22" t="s">
        <v>230</v>
      </c>
      <c r="E3263" s="22" t="s">
        <v>39</v>
      </c>
      <c r="F3263" s="22" t="s">
        <v>112</v>
      </c>
      <c r="G3263" s="25" t="s">
        <v>3</v>
      </c>
      <c r="H3263" s="22">
        <v>2</v>
      </c>
      <c r="I3263" s="22">
        <f t="shared" si="79"/>
        <v>0.1</v>
      </c>
      <c r="J3263" s="22">
        <v>37</v>
      </c>
      <c r="K3263" s="22"/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  <c r="W3263" s="22"/>
      <c r="X3263" s="22"/>
      <c r="Y3263" s="22"/>
      <c r="Z3263" s="22"/>
      <c r="AA3263" s="22"/>
      <c r="AB3263" s="22"/>
    </row>
    <row r="3264" spans="1:42" x14ac:dyDescent="0.25">
      <c r="A3264" s="24">
        <v>41620</v>
      </c>
      <c r="B3264" s="22">
        <v>2</v>
      </c>
      <c r="C3264" s="22" t="s">
        <v>229</v>
      </c>
      <c r="D3264" s="22" t="s">
        <v>230</v>
      </c>
      <c r="E3264" s="22" t="s">
        <v>39</v>
      </c>
      <c r="F3264" s="22" t="s">
        <v>112</v>
      </c>
      <c r="G3264" s="25" t="s">
        <v>9</v>
      </c>
      <c r="H3264" s="22">
        <v>1</v>
      </c>
      <c r="I3264" s="22">
        <f t="shared" si="79"/>
        <v>0.05</v>
      </c>
      <c r="J3264" s="22">
        <v>37</v>
      </c>
      <c r="K3264" s="22"/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  <c r="W3264" s="22"/>
      <c r="X3264" s="22"/>
      <c r="Y3264" s="22"/>
      <c r="Z3264" s="22"/>
      <c r="AA3264" s="22"/>
      <c r="AB3264" s="22"/>
    </row>
    <row r="3265" spans="1:42" x14ac:dyDescent="0.25">
      <c r="A3265" s="24">
        <v>41620</v>
      </c>
      <c r="B3265" s="22">
        <v>2</v>
      </c>
      <c r="C3265" s="22" t="s">
        <v>229</v>
      </c>
      <c r="D3265" s="22" t="s">
        <v>230</v>
      </c>
      <c r="E3265" s="22" t="s">
        <v>39</v>
      </c>
      <c r="F3265" s="22" t="s">
        <v>112</v>
      </c>
      <c r="G3265" s="25" t="s">
        <v>57</v>
      </c>
      <c r="H3265" s="22">
        <v>2</v>
      </c>
      <c r="I3265" s="22">
        <f t="shared" si="79"/>
        <v>0.1</v>
      </c>
      <c r="J3265" s="22">
        <v>37</v>
      </c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  <c r="W3265" s="22"/>
      <c r="X3265" s="22"/>
      <c r="Y3265" s="22"/>
      <c r="Z3265" s="22"/>
      <c r="AA3265" s="22"/>
      <c r="AB3265" s="22"/>
    </row>
    <row r="3266" spans="1:42" x14ac:dyDescent="0.25">
      <c r="A3266" s="24">
        <v>41620</v>
      </c>
      <c r="B3266" s="22">
        <v>2</v>
      </c>
      <c r="C3266" s="22" t="s">
        <v>229</v>
      </c>
      <c r="D3266" s="22" t="s">
        <v>230</v>
      </c>
      <c r="E3266" s="22" t="s">
        <v>39</v>
      </c>
      <c r="F3266" s="22" t="s">
        <v>112</v>
      </c>
      <c r="G3266" s="25" t="s">
        <v>11</v>
      </c>
      <c r="H3266" s="22">
        <v>6</v>
      </c>
      <c r="I3266" s="22">
        <f t="shared" ref="I3266:I3329" si="81">H3266/20</f>
        <v>0.3</v>
      </c>
      <c r="J3266" s="22">
        <v>37</v>
      </c>
      <c r="K3266" s="22"/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  <c r="W3266" s="22"/>
      <c r="X3266" s="22"/>
      <c r="Y3266" s="22"/>
      <c r="Z3266" s="22"/>
      <c r="AA3266" s="22"/>
      <c r="AB3266" s="22"/>
    </row>
    <row r="3267" spans="1:42" x14ac:dyDescent="0.25">
      <c r="A3267" s="24">
        <v>41620</v>
      </c>
      <c r="B3267" s="22">
        <v>2</v>
      </c>
      <c r="C3267" s="22" t="s">
        <v>229</v>
      </c>
      <c r="D3267" s="22" t="s">
        <v>230</v>
      </c>
      <c r="E3267" s="22" t="s">
        <v>39</v>
      </c>
      <c r="F3267" s="22" t="s">
        <v>112</v>
      </c>
      <c r="G3267" s="25" t="s">
        <v>16</v>
      </c>
      <c r="H3267" s="22">
        <v>4</v>
      </c>
      <c r="I3267" s="22">
        <f t="shared" si="81"/>
        <v>0.2</v>
      </c>
      <c r="J3267" s="22">
        <v>37</v>
      </c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  <c r="W3267" s="22"/>
      <c r="X3267" s="22"/>
      <c r="Y3267" s="22"/>
      <c r="Z3267" s="22"/>
      <c r="AA3267" s="22"/>
      <c r="AB3267" s="22"/>
    </row>
    <row r="3268" spans="1:42" x14ac:dyDescent="0.25">
      <c r="A3268" s="24">
        <v>41620</v>
      </c>
      <c r="B3268" s="22">
        <v>2</v>
      </c>
      <c r="C3268" s="22" t="s">
        <v>229</v>
      </c>
      <c r="D3268" s="22" t="s">
        <v>230</v>
      </c>
      <c r="E3268" s="22" t="s">
        <v>39</v>
      </c>
      <c r="F3268" s="22" t="s">
        <v>112</v>
      </c>
      <c r="G3268" s="25" t="s">
        <v>203</v>
      </c>
      <c r="H3268" s="22">
        <v>1</v>
      </c>
      <c r="I3268" s="22">
        <f t="shared" si="81"/>
        <v>0.05</v>
      </c>
      <c r="J3268" s="22">
        <v>37</v>
      </c>
      <c r="K3268" s="22"/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  <c r="W3268" s="22"/>
      <c r="X3268" s="22"/>
      <c r="Y3268" s="22"/>
      <c r="Z3268" s="22"/>
      <c r="AA3268" s="22"/>
      <c r="AB3268" s="22"/>
    </row>
    <row r="3269" spans="1:42" x14ac:dyDescent="0.25">
      <c r="A3269" s="24">
        <v>41620</v>
      </c>
      <c r="B3269" s="22">
        <v>2</v>
      </c>
      <c r="C3269" s="22" t="s">
        <v>229</v>
      </c>
      <c r="D3269" s="22" t="s">
        <v>230</v>
      </c>
      <c r="E3269" s="22" t="s">
        <v>39</v>
      </c>
      <c r="F3269" s="22" t="s">
        <v>112</v>
      </c>
      <c r="G3269" s="25" t="s">
        <v>10</v>
      </c>
      <c r="H3269" s="22">
        <v>32</v>
      </c>
      <c r="I3269" s="22">
        <f t="shared" si="81"/>
        <v>1.6</v>
      </c>
      <c r="J3269" s="22">
        <v>37</v>
      </c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  <c r="W3269" s="22"/>
      <c r="X3269" s="22"/>
      <c r="Y3269" s="22"/>
      <c r="Z3269" s="22"/>
      <c r="AA3269" s="22"/>
      <c r="AB3269" s="22"/>
    </row>
    <row r="3270" spans="1:42" x14ac:dyDescent="0.25">
      <c r="A3270" s="24">
        <v>41620</v>
      </c>
      <c r="B3270" s="132">
        <v>2</v>
      </c>
      <c r="C3270" s="22" t="s">
        <v>229</v>
      </c>
      <c r="D3270" s="132" t="s">
        <v>231</v>
      </c>
      <c r="E3270" s="132" t="s">
        <v>39</v>
      </c>
      <c r="F3270" s="132" t="s">
        <v>112</v>
      </c>
      <c r="G3270" s="139" t="s">
        <v>10</v>
      </c>
      <c r="H3270" s="132">
        <v>1</v>
      </c>
      <c r="I3270" s="22">
        <f t="shared" si="81"/>
        <v>0.05</v>
      </c>
      <c r="J3270" s="22">
        <v>39</v>
      </c>
      <c r="K3270" s="22"/>
      <c r="L3270" s="22"/>
      <c r="M3270" s="22"/>
      <c r="N3270" s="22"/>
      <c r="O3270" s="22"/>
      <c r="P3270" s="22" t="s">
        <v>4</v>
      </c>
      <c r="Q3270" s="132">
        <v>1</v>
      </c>
      <c r="R3270" s="22" t="s">
        <v>319</v>
      </c>
      <c r="S3270" s="22" t="s">
        <v>5</v>
      </c>
      <c r="T3270" s="22">
        <v>20</v>
      </c>
      <c r="U3270" s="22"/>
      <c r="V3270" s="22"/>
      <c r="W3270" s="22">
        <v>20</v>
      </c>
      <c r="X3270" s="22"/>
      <c r="Y3270" s="22">
        <v>0</v>
      </c>
      <c r="Z3270" s="22">
        <v>0</v>
      </c>
      <c r="AA3270" s="22"/>
      <c r="AB3270" s="22"/>
      <c r="AC3270" s="47">
        <v>0</v>
      </c>
      <c r="AD3270" s="47"/>
      <c r="AE3270" s="47"/>
      <c r="AF3270" s="47"/>
      <c r="AG3270" s="47"/>
      <c r="AH3270" s="47"/>
      <c r="AI3270" s="47"/>
      <c r="AJ3270" s="47"/>
      <c r="AK3270" s="47"/>
      <c r="AL3270" s="47"/>
      <c r="AM3270" s="47"/>
      <c r="AN3270" s="47"/>
      <c r="AO3270" s="47"/>
      <c r="AP3270" s="47"/>
    </row>
    <row r="3271" spans="1:42" x14ac:dyDescent="0.25">
      <c r="A3271" s="24">
        <v>41620</v>
      </c>
      <c r="B3271" s="22">
        <v>2</v>
      </c>
      <c r="C3271" s="22" t="s">
        <v>229</v>
      </c>
      <c r="D3271" s="22" t="s">
        <v>231</v>
      </c>
      <c r="E3271" s="22" t="s">
        <v>39</v>
      </c>
      <c r="F3271" s="22" t="s">
        <v>112</v>
      </c>
      <c r="G3271" s="25" t="s">
        <v>9</v>
      </c>
      <c r="H3271" s="22">
        <v>1</v>
      </c>
      <c r="I3271" s="22">
        <f t="shared" si="81"/>
        <v>0.05</v>
      </c>
      <c r="J3271" s="22">
        <v>39</v>
      </c>
      <c r="K3271" s="22"/>
      <c r="L3271" s="22"/>
      <c r="M3271" s="22"/>
      <c r="N3271" s="22"/>
      <c r="O3271" s="22"/>
      <c r="P3271" s="22" t="s">
        <v>4</v>
      </c>
      <c r="Q3271" s="22">
        <v>2</v>
      </c>
      <c r="R3271" s="22" t="s">
        <v>312</v>
      </c>
      <c r="S3271" s="22" t="s">
        <v>5</v>
      </c>
      <c r="T3271" s="22">
        <v>22</v>
      </c>
      <c r="U3271" s="22"/>
      <c r="V3271" s="22"/>
      <c r="W3271" s="22">
        <v>22</v>
      </c>
      <c r="X3271" s="22"/>
      <c r="Y3271" s="22">
        <v>0</v>
      </c>
      <c r="Z3271" s="22">
        <v>0</v>
      </c>
      <c r="AA3271" s="22"/>
      <c r="AB3271" s="22" t="s">
        <v>204</v>
      </c>
      <c r="AC3271" s="47">
        <v>0</v>
      </c>
    </row>
    <row r="3272" spans="1:42" x14ac:dyDescent="0.25">
      <c r="A3272" s="24">
        <v>41620</v>
      </c>
      <c r="B3272" s="22">
        <v>2</v>
      </c>
      <c r="C3272" s="22" t="s">
        <v>229</v>
      </c>
      <c r="D3272" s="22" t="s">
        <v>231</v>
      </c>
      <c r="E3272" s="22" t="s">
        <v>39</v>
      </c>
      <c r="F3272" s="22" t="s">
        <v>112</v>
      </c>
      <c r="G3272" s="25" t="s">
        <v>10</v>
      </c>
      <c r="H3272" s="22">
        <v>1</v>
      </c>
      <c r="I3272" s="22">
        <f t="shared" si="81"/>
        <v>0.05</v>
      </c>
      <c r="J3272" s="22">
        <v>39</v>
      </c>
      <c r="K3272" s="22"/>
      <c r="L3272" s="22"/>
      <c r="M3272" s="22"/>
      <c r="N3272" s="22"/>
      <c r="O3272" s="22"/>
      <c r="P3272" s="22" t="s">
        <v>4</v>
      </c>
      <c r="Q3272" s="22">
        <v>3</v>
      </c>
      <c r="R3272" s="22" t="s">
        <v>395</v>
      </c>
      <c r="S3272" s="22" t="s">
        <v>8</v>
      </c>
      <c r="T3272" s="22">
        <v>12</v>
      </c>
      <c r="U3272" s="22"/>
      <c r="V3272" s="22"/>
      <c r="W3272" s="22">
        <v>12</v>
      </c>
      <c r="X3272" s="22"/>
      <c r="Y3272" s="22">
        <v>0</v>
      </c>
      <c r="Z3272" s="22">
        <v>0</v>
      </c>
      <c r="AA3272" s="22"/>
      <c r="AB3272" s="22" t="s">
        <v>205</v>
      </c>
      <c r="AC3272" s="6">
        <v>0</v>
      </c>
    </row>
    <row r="3273" spans="1:42" x14ac:dyDescent="0.25">
      <c r="A3273" s="24">
        <v>41620</v>
      </c>
      <c r="B3273" s="22">
        <v>2</v>
      </c>
      <c r="C3273" s="22" t="s">
        <v>229</v>
      </c>
      <c r="D3273" s="22" t="s">
        <v>231</v>
      </c>
      <c r="E3273" s="22" t="s">
        <v>39</v>
      </c>
      <c r="F3273" s="22" t="s">
        <v>112</v>
      </c>
      <c r="G3273" s="25" t="s">
        <v>10</v>
      </c>
      <c r="H3273" s="22">
        <v>1</v>
      </c>
      <c r="I3273" s="22">
        <f t="shared" si="81"/>
        <v>0.05</v>
      </c>
      <c r="J3273" s="22">
        <v>39</v>
      </c>
      <c r="K3273" s="22"/>
      <c r="L3273" s="22"/>
      <c r="M3273" s="22"/>
      <c r="N3273" s="22"/>
      <c r="O3273" s="22"/>
      <c r="P3273" s="22" t="s">
        <v>4</v>
      </c>
      <c r="Q3273" s="22">
        <v>4</v>
      </c>
      <c r="R3273" s="22" t="s">
        <v>325</v>
      </c>
      <c r="S3273" s="22" t="s">
        <v>8</v>
      </c>
      <c r="T3273" s="22">
        <v>20</v>
      </c>
      <c r="U3273" s="22"/>
      <c r="V3273" s="22"/>
      <c r="W3273" s="22">
        <v>20</v>
      </c>
      <c r="X3273" s="22"/>
      <c r="Y3273" s="22">
        <v>0</v>
      </c>
      <c r="Z3273" s="22">
        <v>0</v>
      </c>
      <c r="AA3273" s="22"/>
      <c r="AB3273" s="22"/>
      <c r="AC3273" s="6">
        <v>0</v>
      </c>
    </row>
    <row r="3274" spans="1:42" x14ac:dyDescent="0.25">
      <c r="A3274" s="24">
        <v>41620</v>
      </c>
      <c r="B3274" s="22">
        <v>2</v>
      </c>
      <c r="C3274" s="22" t="s">
        <v>229</v>
      </c>
      <c r="D3274" s="22" t="s">
        <v>231</v>
      </c>
      <c r="E3274" s="22" t="s">
        <v>39</v>
      </c>
      <c r="F3274" s="22" t="s">
        <v>112</v>
      </c>
      <c r="G3274" s="25"/>
      <c r="H3274" s="22"/>
      <c r="I3274" s="22">
        <f t="shared" si="81"/>
        <v>0</v>
      </c>
      <c r="J3274" s="22">
        <v>39</v>
      </c>
      <c r="K3274" s="22"/>
      <c r="L3274" s="22"/>
      <c r="M3274" s="22"/>
      <c r="N3274" s="22"/>
      <c r="O3274" s="22"/>
      <c r="P3274" s="22" t="s">
        <v>4</v>
      </c>
      <c r="Q3274" s="22">
        <v>5</v>
      </c>
      <c r="R3274" s="22"/>
      <c r="S3274" s="22"/>
      <c r="T3274" s="22"/>
      <c r="U3274" s="22"/>
      <c r="V3274" s="22"/>
      <c r="W3274" s="22"/>
      <c r="X3274" s="22"/>
      <c r="Y3274" s="22"/>
      <c r="Z3274" s="22"/>
      <c r="AA3274" s="22"/>
      <c r="AB3274" s="22" t="s">
        <v>206</v>
      </c>
      <c r="AE3274" s="6" t="s">
        <v>206</v>
      </c>
    </row>
    <row r="3275" spans="1:42" x14ac:dyDescent="0.25">
      <c r="A3275" s="24">
        <v>41620</v>
      </c>
      <c r="B3275" s="22">
        <v>2</v>
      </c>
      <c r="C3275" s="22" t="s">
        <v>229</v>
      </c>
      <c r="D3275" s="22" t="s">
        <v>231</v>
      </c>
      <c r="E3275" s="22" t="s">
        <v>39</v>
      </c>
      <c r="F3275" s="22" t="s">
        <v>112</v>
      </c>
      <c r="G3275" s="25" t="s">
        <v>9</v>
      </c>
      <c r="H3275" s="22">
        <v>1</v>
      </c>
      <c r="I3275" s="22">
        <f t="shared" si="81"/>
        <v>0.05</v>
      </c>
      <c r="J3275" s="22">
        <v>39</v>
      </c>
      <c r="K3275" s="22"/>
      <c r="L3275" s="22"/>
      <c r="M3275" s="22"/>
      <c r="N3275" s="22"/>
      <c r="O3275" s="22"/>
      <c r="P3275" s="22" t="s">
        <v>4</v>
      </c>
      <c r="Q3275" s="22">
        <v>6</v>
      </c>
      <c r="R3275" s="22" t="s">
        <v>386</v>
      </c>
      <c r="S3275" s="22" t="s">
        <v>8</v>
      </c>
      <c r="T3275" s="22">
        <v>15</v>
      </c>
      <c r="U3275" s="22"/>
      <c r="V3275" s="22"/>
      <c r="W3275" s="22">
        <v>15</v>
      </c>
      <c r="X3275" s="22"/>
      <c r="Y3275" s="22">
        <v>0</v>
      </c>
      <c r="Z3275" s="22">
        <v>0</v>
      </c>
      <c r="AA3275" s="22"/>
      <c r="AB3275" s="22"/>
      <c r="AC3275" s="6">
        <v>0</v>
      </c>
    </row>
    <row r="3276" spans="1:42" x14ac:dyDescent="0.25">
      <c r="A3276" s="24">
        <v>41620</v>
      </c>
      <c r="B3276" s="22">
        <v>2</v>
      </c>
      <c r="C3276" s="22" t="s">
        <v>229</v>
      </c>
      <c r="D3276" s="22" t="s">
        <v>231</v>
      </c>
      <c r="E3276" s="22" t="s">
        <v>39</v>
      </c>
      <c r="F3276" s="22" t="s">
        <v>112</v>
      </c>
      <c r="G3276" s="25" t="s">
        <v>10</v>
      </c>
      <c r="H3276" s="22">
        <v>1</v>
      </c>
      <c r="I3276" s="22">
        <f t="shared" si="81"/>
        <v>0.05</v>
      </c>
      <c r="J3276" s="22">
        <v>39</v>
      </c>
      <c r="K3276" s="22"/>
      <c r="L3276" s="22"/>
      <c r="M3276" s="22"/>
      <c r="N3276" s="22"/>
      <c r="O3276" s="22"/>
      <c r="P3276" s="22" t="s">
        <v>4</v>
      </c>
      <c r="Q3276" s="22">
        <v>7</v>
      </c>
      <c r="R3276" s="22" t="s">
        <v>407</v>
      </c>
      <c r="S3276" s="22" t="s">
        <v>36</v>
      </c>
      <c r="T3276" s="22">
        <v>7</v>
      </c>
      <c r="U3276" s="22"/>
      <c r="V3276" s="22"/>
      <c r="W3276" s="22">
        <v>7</v>
      </c>
      <c r="X3276" s="22"/>
      <c r="Y3276" s="22">
        <v>0</v>
      </c>
      <c r="Z3276" s="22">
        <v>0</v>
      </c>
      <c r="AA3276" s="22"/>
      <c r="AB3276" s="22" t="s">
        <v>205</v>
      </c>
      <c r="AC3276" s="6">
        <v>0</v>
      </c>
    </row>
    <row r="3277" spans="1:42" x14ac:dyDescent="0.25">
      <c r="A3277" s="24">
        <v>41620</v>
      </c>
      <c r="B3277" s="22">
        <v>2</v>
      </c>
      <c r="C3277" s="22" t="s">
        <v>229</v>
      </c>
      <c r="D3277" s="22" t="s">
        <v>231</v>
      </c>
      <c r="E3277" s="22" t="s">
        <v>39</v>
      </c>
      <c r="F3277" s="22" t="s">
        <v>112</v>
      </c>
      <c r="G3277" s="25" t="s">
        <v>10</v>
      </c>
      <c r="H3277" s="22">
        <v>1</v>
      </c>
      <c r="I3277" s="22">
        <f t="shared" si="81"/>
        <v>0.05</v>
      </c>
      <c r="J3277" s="22">
        <v>39</v>
      </c>
      <c r="K3277" s="22"/>
      <c r="L3277" s="22"/>
      <c r="M3277" s="22"/>
      <c r="N3277" s="22"/>
      <c r="O3277" s="22"/>
      <c r="P3277" s="22" t="s">
        <v>4</v>
      </c>
      <c r="Q3277" s="22">
        <v>8</v>
      </c>
      <c r="R3277" s="22" t="s">
        <v>424</v>
      </c>
      <c r="S3277" s="22" t="s">
        <v>8</v>
      </c>
      <c r="T3277" s="22">
        <v>15</v>
      </c>
      <c r="U3277" s="22"/>
      <c r="V3277" s="22"/>
      <c r="W3277" s="22">
        <v>15</v>
      </c>
      <c r="X3277" s="22"/>
      <c r="Y3277" s="22">
        <v>1</v>
      </c>
      <c r="Z3277" s="22">
        <v>1</v>
      </c>
      <c r="AA3277" s="22" t="s">
        <v>14</v>
      </c>
      <c r="AB3277" s="22" t="s">
        <v>198</v>
      </c>
      <c r="AC3277" s="6">
        <v>1</v>
      </c>
      <c r="AD3277" s="6" t="s">
        <v>14</v>
      </c>
    </row>
    <row r="3278" spans="1:42" x14ac:dyDescent="0.25">
      <c r="A3278" s="24">
        <v>41620</v>
      </c>
      <c r="B3278" s="22">
        <v>2</v>
      </c>
      <c r="C3278" s="22" t="s">
        <v>229</v>
      </c>
      <c r="D3278" s="22" t="s">
        <v>231</v>
      </c>
      <c r="E3278" s="22" t="s">
        <v>39</v>
      </c>
      <c r="F3278" s="22" t="s">
        <v>112</v>
      </c>
      <c r="G3278" s="25" t="s">
        <v>7</v>
      </c>
      <c r="H3278" s="22">
        <v>1</v>
      </c>
      <c r="I3278" s="22">
        <f t="shared" si="81"/>
        <v>0.05</v>
      </c>
      <c r="J3278" s="22">
        <v>39</v>
      </c>
      <c r="K3278" s="22"/>
      <c r="L3278" s="22"/>
      <c r="M3278" s="22"/>
      <c r="N3278" s="22"/>
      <c r="O3278" s="22"/>
      <c r="P3278" s="22" t="s">
        <v>4</v>
      </c>
      <c r="Q3278" s="22">
        <v>9</v>
      </c>
      <c r="R3278" s="22" t="s">
        <v>380</v>
      </c>
      <c r="S3278" s="22" t="s">
        <v>5</v>
      </c>
      <c r="T3278" s="22">
        <v>25</v>
      </c>
      <c r="U3278" s="22"/>
      <c r="V3278" s="22"/>
      <c r="W3278" s="22">
        <v>25</v>
      </c>
      <c r="X3278" s="22"/>
      <c r="Y3278" s="22">
        <v>0</v>
      </c>
      <c r="Z3278" s="22">
        <v>0</v>
      </c>
      <c r="AA3278" s="22"/>
      <c r="AB3278" s="22"/>
      <c r="AC3278" s="47">
        <v>0</v>
      </c>
    </row>
    <row r="3279" spans="1:42" x14ac:dyDescent="0.25">
      <c r="A3279" s="24">
        <v>41620</v>
      </c>
      <c r="B3279" s="22">
        <v>2</v>
      </c>
      <c r="C3279" s="22" t="s">
        <v>229</v>
      </c>
      <c r="D3279" s="22" t="s">
        <v>231</v>
      </c>
      <c r="E3279" s="22" t="s">
        <v>39</v>
      </c>
      <c r="F3279" s="22" t="s">
        <v>112</v>
      </c>
      <c r="G3279" s="25" t="s">
        <v>17</v>
      </c>
      <c r="H3279" s="22">
        <v>1</v>
      </c>
      <c r="I3279" s="22">
        <f t="shared" si="81"/>
        <v>0.05</v>
      </c>
      <c r="J3279" s="22">
        <v>39</v>
      </c>
      <c r="K3279" s="22"/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  <c r="W3279" s="22"/>
      <c r="X3279" s="22"/>
      <c r="Y3279" s="22"/>
      <c r="Z3279" s="22"/>
      <c r="AA3279" s="22"/>
      <c r="AB3279" s="22"/>
    </row>
    <row r="3280" spans="1:42" x14ac:dyDescent="0.25">
      <c r="A3280" s="24">
        <v>41620</v>
      </c>
      <c r="B3280" s="22">
        <v>2</v>
      </c>
      <c r="C3280" s="22" t="s">
        <v>229</v>
      </c>
      <c r="D3280" s="22" t="s">
        <v>231</v>
      </c>
      <c r="E3280" s="22" t="s">
        <v>39</v>
      </c>
      <c r="F3280" s="22" t="s">
        <v>112</v>
      </c>
      <c r="G3280" s="25" t="s">
        <v>7</v>
      </c>
      <c r="H3280" s="22">
        <v>1</v>
      </c>
      <c r="I3280" s="22">
        <f t="shared" si="81"/>
        <v>0.05</v>
      </c>
      <c r="J3280" s="22">
        <v>39</v>
      </c>
      <c r="K3280" s="22"/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  <c r="W3280" s="22"/>
      <c r="X3280" s="22"/>
      <c r="Y3280" s="22"/>
      <c r="Z3280" s="22"/>
      <c r="AA3280" s="22"/>
      <c r="AB3280" s="22"/>
    </row>
    <row r="3281" spans="1:42" x14ac:dyDescent="0.25">
      <c r="A3281" s="24">
        <v>41620</v>
      </c>
      <c r="B3281" s="22">
        <v>2</v>
      </c>
      <c r="C3281" s="22" t="s">
        <v>229</v>
      </c>
      <c r="D3281" s="22" t="s">
        <v>231</v>
      </c>
      <c r="E3281" s="22" t="s">
        <v>39</v>
      </c>
      <c r="F3281" s="22" t="s">
        <v>112</v>
      </c>
      <c r="G3281" s="25" t="s">
        <v>56</v>
      </c>
      <c r="H3281" s="22">
        <v>4</v>
      </c>
      <c r="I3281" s="22">
        <f t="shared" si="81"/>
        <v>0.2</v>
      </c>
      <c r="J3281" s="22">
        <v>39</v>
      </c>
      <c r="K3281" s="22"/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  <c r="W3281" s="22"/>
      <c r="X3281" s="22"/>
      <c r="Y3281" s="22"/>
      <c r="Z3281" s="22"/>
      <c r="AA3281" s="22"/>
      <c r="AB3281" s="22"/>
    </row>
    <row r="3282" spans="1:42" x14ac:dyDescent="0.25">
      <c r="A3282" s="24">
        <v>41620</v>
      </c>
      <c r="B3282" s="22">
        <v>2</v>
      </c>
      <c r="C3282" s="22" t="s">
        <v>229</v>
      </c>
      <c r="D3282" s="22" t="s">
        <v>231</v>
      </c>
      <c r="E3282" s="22" t="s">
        <v>39</v>
      </c>
      <c r="F3282" s="22" t="s">
        <v>112</v>
      </c>
      <c r="G3282" s="25" t="s">
        <v>3</v>
      </c>
      <c r="H3282" s="22">
        <v>6</v>
      </c>
      <c r="I3282" s="22">
        <f t="shared" si="81"/>
        <v>0.3</v>
      </c>
      <c r="J3282" s="22">
        <v>39</v>
      </c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22"/>
      <c r="X3282" s="22"/>
      <c r="Y3282" s="22"/>
      <c r="Z3282" s="22"/>
      <c r="AA3282" s="22"/>
      <c r="AB3282" s="22"/>
    </row>
    <row r="3283" spans="1:42" x14ac:dyDescent="0.25">
      <c r="A3283" s="24">
        <v>41620</v>
      </c>
      <c r="B3283" s="22">
        <v>2</v>
      </c>
      <c r="C3283" s="22" t="s">
        <v>229</v>
      </c>
      <c r="D3283" s="22" t="s">
        <v>231</v>
      </c>
      <c r="E3283" s="22" t="s">
        <v>39</v>
      </c>
      <c r="F3283" s="22" t="s">
        <v>112</v>
      </c>
      <c r="G3283" s="25" t="s">
        <v>9</v>
      </c>
      <c r="H3283" s="22">
        <v>1</v>
      </c>
      <c r="I3283" s="22">
        <f t="shared" si="81"/>
        <v>0.05</v>
      </c>
      <c r="J3283" s="22">
        <v>39</v>
      </c>
      <c r="K3283" s="22"/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  <c r="W3283" s="22"/>
      <c r="X3283" s="22"/>
      <c r="Y3283" s="22"/>
      <c r="Z3283" s="22"/>
      <c r="AA3283" s="22"/>
      <c r="AB3283" s="22"/>
    </row>
    <row r="3284" spans="1:42" x14ac:dyDescent="0.25">
      <c r="A3284" s="24">
        <v>41620</v>
      </c>
      <c r="B3284" s="22">
        <v>2</v>
      </c>
      <c r="C3284" s="22" t="s">
        <v>229</v>
      </c>
      <c r="D3284" s="22" t="s">
        <v>231</v>
      </c>
      <c r="E3284" s="22" t="s">
        <v>39</v>
      </c>
      <c r="F3284" s="22" t="s">
        <v>112</v>
      </c>
      <c r="G3284" s="25" t="s">
        <v>57</v>
      </c>
      <c r="H3284" s="22">
        <v>4</v>
      </c>
      <c r="I3284" s="22">
        <f t="shared" si="81"/>
        <v>0.2</v>
      </c>
      <c r="J3284" s="22">
        <v>39</v>
      </c>
      <c r="K3284" s="22"/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  <c r="W3284" s="22"/>
      <c r="X3284" s="22"/>
      <c r="Y3284" s="22"/>
      <c r="Z3284" s="22"/>
      <c r="AA3284" s="22"/>
      <c r="AB3284" s="22"/>
    </row>
    <row r="3285" spans="1:42" x14ac:dyDescent="0.25">
      <c r="A3285" s="24">
        <v>41620</v>
      </c>
      <c r="B3285" s="22">
        <v>2</v>
      </c>
      <c r="C3285" s="22" t="s">
        <v>229</v>
      </c>
      <c r="D3285" s="22" t="s">
        <v>231</v>
      </c>
      <c r="E3285" s="22" t="s">
        <v>39</v>
      </c>
      <c r="F3285" s="22" t="s">
        <v>112</v>
      </c>
      <c r="G3285" s="25" t="s">
        <v>11</v>
      </c>
      <c r="H3285" s="22">
        <v>3</v>
      </c>
      <c r="I3285" s="22">
        <f t="shared" si="81"/>
        <v>0.15</v>
      </c>
      <c r="J3285" s="22">
        <v>39</v>
      </c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22"/>
      <c r="X3285" s="22"/>
      <c r="Y3285" s="22"/>
      <c r="Z3285" s="22"/>
      <c r="AA3285" s="22"/>
      <c r="AB3285" s="22"/>
    </row>
    <row r="3286" spans="1:42" x14ac:dyDescent="0.25">
      <c r="A3286" s="24">
        <v>41620</v>
      </c>
      <c r="B3286" s="22">
        <v>2</v>
      </c>
      <c r="C3286" s="22" t="s">
        <v>229</v>
      </c>
      <c r="D3286" s="22" t="s">
        <v>231</v>
      </c>
      <c r="E3286" s="22" t="s">
        <v>39</v>
      </c>
      <c r="F3286" s="22" t="s">
        <v>112</v>
      </c>
      <c r="G3286" s="25" t="s">
        <v>16</v>
      </c>
      <c r="H3286" s="22">
        <v>2</v>
      </c>
      <c r="I3286" s="22">
        <f t="shared" si="81"/>
        <v>0.1</v>
      </c>
      <c r="J3286" s="22">
        <v>39</v>
      </c>
      <c r="K3286" s="22"/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  <c r="W3286" s="22"/>
      <c r="X3286" s="22"/>
      <c r="Y3286" s="22"/>
      <c r="Z3286" s="22"/>
      <c r="AA3286" s="22"/>
      <c r="AB3286" s="22"/>
    </row>
    <row r="3287" spans="1:42" x14ac:dyDescent="0.25">
      <c r="A3287" s="24">
        <v>41620</v>
      </c>
      <c r="B3287" s="22">
        <v>2</v>
      </c>
      <c r="C3287" s="22" t="s">
        <v>229</v>
      </c>
      <c r="D3287" s="22" t="s">
        <v>231</v>
      </c>
      <c r="E3287" s="22" t="s">
        <v>39</v>
      </c>
      <c r="F3287" s="22" t="s">
        <v>112</v>
      </c>
      <c r="G3287" s="25" t="s">
        <v>10</v>
      </c>
      <c r="H3287" s="22">
        <v>24</v>
      </c>
      <c r="I3287" s="22">
        <f t="shared" si="81"/>
        <v>1.2</v>
      </c>
      <c r="J3287" s="22">
        <v>39</v>
      </c>
      <c r="K3287" s="22"/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  <c r="W3287" s="22"/>
      <c r="X3287" s="22"/>
      <c r="Y3287" s="22"/>
      <c r="Z3287" s="22"/>
      <c r="AA3287" s="22"/>
      <c r="AB3287" s="22"/>
    </row>
    <row r="3288" spans="1:42" x14ac:dyDescent="0.25">
      <c r="A3288" s="24">
        <v>41620</v>
      </c>
      <c r="B3288" s="22">
        <v>2</v>
      </c>
      <c r="C3288" s="22" t="s">
        <v>229</v>
      </c>
      <c r="D3288" s="22" t="s">
        <v>231</v>
      </c>
      <c r="E3288" s="22" t="s">
        <v>39</v>
      </c>
      <c r="F3288" s="22" t="s">
        <v>112</v>
      </c>
      <c r="G3288" s="25" t="s">
        <v>76</v>
      </c>
      <c r="H3288" s="22">
        <v>7</v>
      </c>
      <c r="I3288" s="22">
        <f t="shared" si="81"/>
        <v>0.35</v>
      </c>
      <c r="J3288" s="22">
        <v>39</v>
      </c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22"/>
      <c r="X3288" s="22"/>
      <c r="Y3288" s="22"/>
      <c r="Z3288" s="22"/>
      <c r="AA3288" s="22"/>
      <c r="AB3288" s="22"/>
    </row>
    <row r="3289" spans="1:42" x14ac:dyDescent="0.25">
      <c r="A3289" s="24">
        <v>41620</v>
      </c>
      <c r="B3289" s="132">
        <v>2</v>
      </c>
      <c r="C3289" s="22" t="s">
        <v>229</v>
      </c>
      <c r="D3289" s="132" t="s">
        <v>232</v>
      </c>
      <c r="E3289" s="132" t="s">
        <v>39</v>
      </c>
      <c r="F3289" s="132" t="s">
        <v>112</v>
      </c>
      <c r="G3289" s="139" t="s">
        <v>10</v>
      </c>
      <c r="H3289" s="132">
        <v>1</v>
      </c>
      <c r="I3289" s="22">
        <f t="shared" si="81"/>
        <v>0.05</v>
      </c>
      <c r="J3289" s="22">
        <v>39</v>
      </c>
      <c r="K3289" s="22"/>
      <c r="L3289" s="22"/>
      <c r="M3289" s="22"/>
      <c r="N3289" s="22"/>
      <c r="O3289" s="22"/>
      <c r="P3289" s="22" t="s">
        <v>4</v>
      </c>
      <c r="Q3289" s="132">
        <v>1</v>
      </c>
      <c r="R3289" s="22" t="s">
        <v>440</v>
      </c>
      <c r="S3289" s="22" t="s">
        <v>5</v>
      </c>
      <c r="T3289" s="22">
        <v>15</v>
      </c>
      <c r="U3289" s="22"/>
      <c r="V3289" s="22"/>
      <c r="W3289" s="22">
        <v>15</v>
      </c>
      <c r="X3289" s="22"/>
      <c r="Y3289" s="22">
        <v>0</v>
      </c>
      <c r="Z3289" s="22">
        <v>0</v>
      </c>
      <c r="AA3289" s="22"/>
      <c r="AB3289" s="22"/>
      <c r="AC3289" s="47">
        <v>0</v>
      </c>
      <c r="AD3289" s="47"/>
      <c r="AE3289" s="47"/>
      <c r="AF3289" s="47"/>
      <c r="AG3289" s="47"/>
      <c r="AH3289" s="47"/>
      <c r="AI3289" s="47"/>
      <c r="AJ3289" s="47"/>
      <c r="AK3289" s="47"/>
      <c r="AL3289" s="47"/>
      <c r="AM3289" s="47"/>
      <c r="AN3289" s="47"/>
      <c r="AO3289" s="47"/>
      <c r="AP3289" s="47"/>
    </row>
    <row r="3290" spans="1:42" x14ac:dyDescent="0.25">
      <c r="A3290" s="24">
        <v>41620</v>
      </c>
      <c r="B3290" s="22">
        <v>2</v>
      </c>
      <c r="C3290" s="22" t="s">
        <v>229</v>
      </c>
      <c r="D3290" s="22" t="s">
        <v>232</v>
      </c>
      <c r="E3290" s="22" t="s">
        <v>39</v>
      </c>
      <c r="F3290" s="22" t="s">
        <v>112</v>
      </c>
      <c r="G3290" s="25" t="s">
        <v>10</v>
      </c>
      <c r="H3290" s="22">
        <v>1</v>
      </c>
      <c r="I3290" s="22">
        <f t="shared" si="81"/>
        <v>0.05</v>
      </c>
      <c r="J3290" s="22">
        <v>39</v>
      </c>
      <c r="K3290" s="22"/>
      <c r="L3290" s="22"/>
      <c r="M3290" s="22"/>
      <c r="N3290" s="22"/>
      <c r="O3290" s="22"/>
      <c r="P3290" s="22" t="s">
        <v>4</v>
      </c>
      <c r="Q3290" s="22">
        <v>2</v>
      </c>
      <c r="R3290" s="22" t="s">
        <v>441</v>
      </c>
      <c r="S3290" s="22" t="s">
        <v>5</v>
      </c>
      <c r="T3290" s="22">
        <v>12</v>
      </c>
      <c r="U3290" s="22"/>
      <c r="V3290" s="22"/>
      <c r="W3290" s="22">
        <v>12</v>
      </c>
      <c r="X3290" s="22"/>
      <c r="Y3290" s="22">
        <v>0</v>
      </c>
      <c r="Z3290" s="22">
        <v>0</v>
      </c>
      <c r="AA3290" s="22"/>
      <c r="AB3290" s="22"/>
      <c r="AC3290" s="47">
        <v>1</v>
      </c>
      <c r="AD3290" s="6" t="s">
        <v>251</v>
      </c>
      <c r="AE3290" s="6" t="s">
        <v>287</v>
      </c>
    </row>
    <row r="3291" spans="1:42" ht="15.75" customHeight="1" x14ac:dyDescent="0.25">
      <c r="A3291" s="24">
        <v>41620</v>
      </c>
      <c r="B3291" s="22">
        <v>2</v>
      </c>
      <c r="C3291" s="22" t="s">
        <v>229</v>
      </c>
      <c r="D3291" s="22" t="s">
        <v>232</v>
      </c>
      <c r="E3291" s="22" t="s">
        <v>39</v>
      </c>
      <c r="F3291" s="22" t="s">
        <v>112</v>
      </c>
      <c r="G3291" s="25" t="s">
        <v>7</v>
      </c>
      <c r="H3291" s="22">
        <v>1</v>
      </c>
      <c r="I3291" s="22">
        <f t="shared" si="81"/>
        <v>0.05</v>
      </c>
      <c r="J3291" s="22">
        <v>39</v>
      </c>
      <c r="K3291" s="22"/>
      <c r="L3291" s="22"/>
      <c r="M3291" s="22"/>
      <c r="N3291" s="22"/>
      <c r="O3291" s="22"/>
      <c r="P3291" s="22" t="s">
        <v>4</v>
      </c>
      <c r="Q3291" s="22">
        <v>3</v>
      </c>
      <c r="R3291" s="22">
        <v>7</v>
      </c>
      <c r="S3291" s="22" t="s">
        <v>8</v>
      </c>
      <c r="T3291" s="22">
        <v>22</v>
      </c>
      <c r="U3291" s="22"/>
      <c r="V3291" s="22"/>
      <c r="W3291" s="22">
        <v>22</v>
      </c>
      <c r="X3291" s="22"/>
      <c r="Y3291" s="22">
        <v>0</v>
      </c>
      <c r="Z3291" s="22">
        <v>0</v>
      </c>
      <c r="AA3291" s="22"/>
      <c r="AB3291" s="22"/>
      <c r="AC3291" s="6">
        <v>0</v>
      </c>
    </row>
    <row r="3292" spans="1:42" ht="15.75" customHeight="1" x14ac:dyDescent="0.25">
      <c r="A3292" s="24">
        <v>41620</v>
      </c>
      <c r="B3292" s="22">
        <v>2</v>
      </c>
      <c r="C3292" s="22" t="s">
        <v>229</v>
      </c>
      <c r="D3292" s="22" t="s">
        <v>232</v>
      </c>
      <c r="E3292" s="22" t="s">
        <v>39</v>
      </c>
      <c r="F3292" s="22" t="s">
        <v>112</v>
      </c>
      <c r="G3292" s="25" t="s">
        <v>90</v>
      </c>
      <c r="H3292" s="22">
        <v>1</v>
      </c>
      <c r="I3292" s="22">
        <f t="shared" si="81"/>
        <v>0.05</v>
      </c>
      <c r="J3292" s="22">
        <v>39</v>
      </c>
      <c r="K3292" s="22"/>
      <c r="L3292" s="22"/>
      <c r="M3292" s="22"/>
      <c r="N3292" s="22"/>
      <c r="O3292" s="22"/>
      <c r="P3292" s="22" t="s">
        <v>4</v>
      </c>
      <c r="Q3292" s="22">
        <v>4</v>
      </c>
      <c r="R3292" s="22" t="s">
        <v>327</v>
      </c>
      <c r="S3292" s="22" t="s">
        <v>8</v>
      </c>
      <c r="T3292" s="22">
        <v>70</v>
      </c>
      <c r="U3292" s="22"/>
      <c r="V3292" s="22"/>
      <c r="W3292" s="22">
        <v>70</v>
      </c>
      <c r="X3292" s="22"/>
      <c r="Y3292" s="22">
        <v>0</v>
      </c>
      <c r="Z3292" s="22">
        <v>0</v>
      </c>
      <c r="AA3292" s="22"/>
      <c r="AB3292" s="22"/>
      <c r="AC3292" s="6">
        <v>0</v>
      </c>
    </row>
    <row r="3293" spans="1:42" x14ac:dyDescent="0.25">
      <c r="A3293" s="24">
        <v>41620</v>
      </c>
      <c r="B3293" s="22">
        <v>2</v>
      </c>
      <c r="C3293" s="22" t="s">
        <v>229</v>
      </c>
      <c r="D3293" s="22" t="s">
        <v>232</v>
      </c>
      <c r="E3293" s="22" t="s">
        <v>39</v>
      </c>
      <c r="F3293" s="22" t="s">
        <v>112</v>
      </c>
      <c r="G3293" s="25" t="s">
        <v>6</v>
      </c>
      <c r="H3293" s="22">
        <v>1</v>
      </c>
      <c r="I3293" s="22">
        <f t="shared" si="81"/>
        <v>0.05</v>
      </c>
      <c r="J3293" s="22">
        <v>39</v>
      </c>
      <c r="K3293" s="22"/>
      <c r="L3293" s="22"/>
      <c r="M3293" s="22"/>
      <c r="N3293" s="22"/>
      <c r="O3293" s="22"/>
      <c r="P3293" s="22" t="s">
        <v>4</v>
      </c>
      <c r="Q3293" s="22">
        <v>5</v>
      </c>
      <c r="R3293" s="22" t="s">
        <v>442</v>
      </c>
      <c r="S3293" s="22" t="s">
        <v>5</v>
      </c>
      <c r="T3293" s="22">
        <v>22</v>
      </c>
      <c r="U3293" s="22"/>
      <c r="V3293" s="22"/>
      <c r="W3293" s="22">
        <v>22</v>
      </c>
      <c r="X3293" s="22"/>
      <c r="Y3293" s="22">
        <v>0</v>
      </c>
      <c r="Z3293" s="22">
        <v>0</v>
      </c>
      <c r="AA3293" s="22"/>
      <c r="AB3293" s="22"/>
      <c r="AC3293" s="6">
        <v>0</v>
      </c>
    </row>
    <row r="3294" spans="1:42" x14ac:dyDescent="0.25">
      <c r="A3294" s="24">
        <v>41620</v>
      </c>
      <c r="B3294" s="22">
        <v>2</v>
      </c>
      <c r="C3294" s="22" t="s">
        <v>229</v>
      </c>
      <c r="D3294" s="22" t="s">
        <v>232</v>
      </c>
      <c r="E3294" s="22" t="s">
        <v>39</v>
      </c>
      <c r="F3294" s="22" t="s">
        <v>112</v>
      </c>
      <c r="G3294" s="25" t="s">
        <v>11</v>
      </c>
      <c r="H3294" s="22">
        <v>1</v>
      </c>
      <c r="I3294" s="22">
        <f t="shared" si="81"/>
        <v>0.05</v>
      </c>
      <c r="J3294" s="22">
        <v>39</v>
      </c>
      <c r="K3294" s="22"/>
      <c r="L3294" s="22"/>
      <c r="M3294" s="22"/>
      <c r="N3294" s="22"/>
      <c r="O3294" s="22"/>
      <c r="P3294" s="22" t="s">
        <v>4</v>
      </c>
      <c r="Q3294" s="22">
        <v>6</v>
      </c>
      <c r="R3294" s="22" t="s">
        <v>443</v>
      </c>
      <c r="S3294" s="22" t="s">
        <v>5</v>
      </c>
      <c r="T3294" s="22">
        <v>15</v>
      </c>
      <c r="U3294" s="22"/>
      <c r="V3294" s="22"/>
      <c r="W3294" s="22">
        <v>15</v>
      </c>
      <c r="X3294" s="22"/>
      <c r="Y3294" s="22">
        <v>0</v>
      </c>
      <c r="Z3294" s="22">
        <v>0</v>
      </c>
      <c r="AA3294" s="22"/>
      <c r="AB3294" s="22"/>
      <c r="AC3294" s="6">
        <v>0</v>
      </c>
    </row>
    <row r="3295" spans="1:42" x14ac:dyDescent="0.25">
      <c r="A3295" s="24">
        <v>41620</v>
      </c>
      <c r="B3295" s="22">
        <v>2</v>
      </c>
      <c r="C3295" s="22" t="s">
        <v>229</v>
      </c>
      <c r="D3295" s="22" t="s">
        <v>232</v>
      </c>
      <c r="E3295" s="22" t="s">
        <v>39</v>
      </c>
      <c r="F3295" s="22" t="s">
        <v>112</v>
      </c>
      <c r="G3295" s="25" t="s">
        <v>6</v>
      </c>
      <c r="H3295" s="22">
        <v>1</v>
      </c>
      <c r="I3295" s="22">
        <f t="shared" si="81"/>
        <v>0.05</v>
      </c>
      <c r="J3295" s="22">
        <v>39</v>
      </c>
      <c r="K3295" s="22"/>
      <c r="L3295" s="22"/>
      <c r="M3295" s="22"/>
      <c r="N3295" s="22"/>
      <c r="O3295" s="22"/>
      <c r="P3295" s="22" t="s">
        <v>4</v>
      </c>
      <c r="Q3295" s="22">
        <v>7</v>
      </c>
      <c r="R3295" s="22">
        <v>12</v>
      </c>
      <c r="S3295" s="22" t="s">
        <v>5</v>
      </c>
      <c r="T3295" s="22">
        <v>25</v>
      </c>
      <c r="U3295" s="22"/>
      <c r="V3295" s="22"/>
      <c r="W3295" s="22">
        <v>25</v>
      </c>
      <c r="X3295" s="22"/>
      <c r="Y3295" s="22">
        <v>0</v>
      </c>
      <c r="Z3295" s="22">
        <v>0</v>
      </c>
      <c r="AA3295" s="22"/>
      <c r="AB3295" s="22"/>
      <c r="AC3295" s="6">
        <v>1</v>
      </c>
      <c r="AD3295" s="6" t="s">
        <v>251</v>
      </c>
    </row>
    <row r="3296" spans="1:42" x14ac:dyDescent="0.25">
      <c r="A3296" s="24">
        <v>41620</v>
      </c>
      <c r="B3296" s="22">
        <v>2</v>
      </c>
      <c r="C3296" s="22" t="s">
        <v>229</v>
      </c>
      <c r="D3296" s="22" t="s">
        <v>232</v>
      </c>
      <c r="E3296" s="22" t="s">
        <v>39</v>
      </c>
      <c r="F3296" s="22" t="s">
        <v>112</v>
      </c>
      <c r="G3296" s="25" t="s">
        <v>11</v>
      </c>
      <c r="H3296" s="22">
        <v>1</v>
      </c>
      <c r="I3296" s="22">
        <f t="shared" si="81"/>
        <v>0.05</v>
      </c>
      <c r="J3296" s="22">
        <v>39</v>
      </c>
      <c r="K3296" s="22"/>
      <c r="L3296" s="22"/>
      <c r="M3296" s="22"/>
      <c r="N3296" s="22"/>
      <c r="O3296" s="22"/>
      <c r="P3296" s="22" t="s">
        <v>4</v>
      </c>
      <c r="Q3296" s="22">
        <v>8</v>
      </c>
      <c r="R3296" s="22" t="s">
        <v>323</v>
      </c>
      <c r="S3296" s="22" t="s">
        <v>8</v>
      </c>
      <c r="T3296" s="22">
        <v>18</v>
      </c>
      <c r="U3296" s="22"/>
      <c r="V3296" s="22"/>
      <c r="W3296" s="22">
        <v>18</v>
      </c>
      <c r="X3296" s="22"/>
      <c r="Y3296" s="22">
        <v>0</v>
      </c>
      <c r="Z3296" s="22">
        <v>0</v>
      </c>
      <c r="AA3296" s="22" t="s">
        <v>37</v>
      </c>
      <c r="AB3296" s="22" t="s">
        <v>83</v>
      </c>
      <c r="AC3296" s="6">
        <v>0</v>
      </c>
    </row>
    <row r="3297" spans="1:42" x14ac:dyDescent="0.25">
      <c r="A3297" s="24">
        <v>41620</v>
      </c>
      <c r="B3297" s="22">
        <v>2</v>
      </c>
      <c r="C3297" s="22" t="s">
        <v>229</v>
      </c>
      <c r="D3297" s="22" t="s">
        <v>232</v>
      </c>
      <c r="E3297" s="22" t="s">
        <v>39</v>
      </c>
      <c r="F3297" s="22" t="s">
        <v>112</v>
      </c>
      <c r="G3297" s="25" t="s">
        <v>6</v>
      </c>
      <c r="H3297" s="22">
        <v>1</v>
      </c>
      <c r="I3297" s="22">
        <f t="shared" si="81"/>
        <v>0.05</v>
      </c>
      <c r="J3297" s="22">
        <v>39</v>
      </c>
      <c r="K3297" s="22"/>
      <c r="L3297" s="22"/>
      <c r="M3297" s="22"/>
      <c r="N3297" s="22"/>
      <c r="O3297" s="22"/>
      <c r="P3297" s="22" t="s">
        <v>4</v>
      </c>
      <c r="Q3297" s="22">
        <v>9</v>
      </c>
      <c r="R3297" s="22">
        <v>19</v>
      </c>
      <c r="S3297" s="22" t="s">
        <v>5</v>
      </c>
      <c r="T3297" s="22">
        <v>25</v>
      </c>
      <c r="U3297" s="22"/>
      <c r="V3297" s="22"/>
      <c r="W3297" s="22">
        <v>25</v>
      </c>
      <c r="X3297" s="22"/>
      <c r="Y3297" s="22">
        <v>0</v>
      </c>
      <c r="Z3297" s="22">
        <v>0</v>
      </c>
      <c r="AA3297" s="22"/>
      <c r="AB3297" s="22"/>
      <c r="AC3297" s="47">
        <v>1</v>
      </c>
      <c r="AD3297" s="6" t="s">
        <v>38</v>
      </c>
      <c r="AE3297" s="6" t="s">
        <v>286</v>
      </c>
    </row>
    <row r="3298" spans="1:42" x14ac:dyDescent="0.25">
      <c r="A3298" s="24">
        <v>41620</v>
      </c>
      <c r="B3298" s="22">
        <v>2</v>
      </c>
      <c r="C3298" s="22" t="s">
        <v>229</v>
      </c>
      <c r="D3298" s="22" t="s">
        <v>232</v>
      </c>
      <c r="E3298" s="22" t="s">
        <v>39</v>
      </c>
      <c r="F3298" s="22" t="s">
        <v>112</v>
      </c>
      <c r="G3298" s="25" t="s">
        <v>17</v>
      </c>
      <c r="H3298" s="22">
        <v>1</v>
      </c>
      <c r="I3298" s="22">
        <f t="shared" si="81"/>
        <v>0.05</v>
      </c>
      <c r="J3298" s="22">
        <v>39</v>
      </c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  <c r="W3298" s="22"/>
      <c r="X3298" s="22"/>
      <c r="Y3298" s="22"/>
      <c r="Z3298" s="22"/>
      <c r="AA3298" s="22"/>
      <c r="AB3298" s="22"/>
    </row>
    <row r="3299" spans="1:42" x14ac:dyDescent="0.25">
      <c r="A3299" s="24">
        <v>41620</v>
      </c>
      <c r="B3299" s="22">
        <v>2</v>
      </c>
      <c r="C3299" s="22" t="s">
        <v>229</v>
      </c>
      <c r="D3299" s="22" t="s">
        <v>232</v>
      </c>
      <c r="E3299" s="22" t="s">
        <v>39</v>
      </c>
      <c r="F3299" s="22" t="s">
        <v>112</v>
      </c>
      <c r="G3299" s="25" t="s">
        <v>7</v>
      </c>
      <c r="H3299" s="22">
        <v>1</v>
      </c>
      <c r="I3299" s="22">
        <f t="shared" si="81"/>
        <v>0.05</v>
      </c>
      <c r="J3299" s="22">
        <v>39</v>
      </c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  <c r="W3299" s="22"/>
      <c r="X3299" s="22"/>
      <c r="Y3299" s="22"/>
      <c r="Z3299" s="22"/>
      <c r="AA3299" s="22"/>
      <c r="AB3299" s="22"/>
    </row>
    <row r="3300" spans="1:42" x14ac:dyDescent="0.25">
      <c r="A3300" s="24">
        <v>41620</v>
      </c>
      <c r="B3300" s="22">
        <v>2</v>
      </c>
      <c r="C3300" s="22" t="s">
        <v>229</v>
      </c>
      <c r="D3300" s="22" t="s">
        <v>232</v>
      </c>
      <c r="E3300" s="22" t="s">
        <v>39</v>
      </c>
      <c r="F3300" s="22" t="s">
        <v>112</v>
      </c>
      <c r="G3300" s="25" t="s">
        <v>56</v>
      </c>
      <c r="H3300" s="22">
        <v>1</v>
      </c>
      <c r="I3300" s="22">
        <f t="shared" si="81"/>
        <v>0.05</v>
      </c>
      <c r="J3300" s="22">
        <v>39</v>
      </c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22"/>
      <c r="X3300" s="22"/>
      <c r="Y3300" s="22"/>
      <c r="Z3300" s="22"/>
      <c r="AA3300" s="22"/>
      <c r="AB3300" s="22"/>
    </row>
    <row r="3301" spans="1:42" x14ac:dyDescent="0.25">
      <c r="A3301" s="24">
        <v>41620</v>
      </c>
      <c r="B3301" s="132">
        <v>2</v>
      </c>
      <c r="C3301" s="22" t="s">
        <v>229</v>
      </c>
      <c r="D3301" s="132" t="s">
        <v>232</v>
      </c>
      <c r="E3301" s="132" t="s">
        <v>39</v>
      </c>
      <c r="F3301" s="132" t="s">
        <v>112</v>
      </c>
      <c r="G3301" s="139" t="s">
        <v>3</v>
      </c>
      <c r="H3301" s="132">
        <v>8</v>
      </c>
      <c r="I3301" s="22">
        <f t="shared" si="81"/>
        <v>0.4</v>
      </c>
      <c r="J3301" s="22">
        <v>39</v>
      </c>
      <c r="K3301" s="22"/>
      <c r="L3301" s="22"/>
      <c r="M3301" s="22"/>
      <c r="N3301" s="22"/>
      <c r="O3301" s="22"/>
      <c r="P3301" s="22"/>
      <c r="Q3301" s="132"/>
      <c r="R3301" s="22"/>
      <c r="S3301" s="22"/>
      <c r="T3301" s="22"/>
      <c r="U3301" s="22"/>
      <c r="V3301" s="22"/>
      <c r="W3301" s="22"/>
      <c r="X3301" s="22"/>
      <c r="Y3301" s="22"/>
      <c r="Z3301" s="22"/>
      <c r="AA3301" s="22"/>
      <c r="AB3301" s="22"/>
      <c r="AD3301" s="47"/>
      <c r="AE3301" s="47"/>
      <c r="AF3301" s="47"/>
      <c r="AG3301" s="47"/>
      <c r="AH3301" s="47"/>
      <c r="AI3301" s="47"/>
      <c r="AJ3301" s="47"/>
      <c r="AK3301" s="47"/>
      <c r="AL3301" s="47"/>
      <c r="AM3301" s="47"/>
      <c r="AN3301" s="47"/>
      <c r="AO3301" s="47"/>
      <c r="AP3301" s="47"/>
    </row>
    <row r="3302" spans="1:42" x14ac:dyDescent="0.25">
      <c r="A3302" s="24">
        <v>41620</v>
      </c>
      <c r="B3302" s="22">
        <v>2</v>
      </c>
      <c r="C3302" s="22" t="s">
        <v>229</v>
      </c>
      <c r="D3302" s="22" t="s">
        <v>232</v>
      </c>
      <c r="E3302" s="22" t="s">
        <v>39</v>
      </c>
      <c r="F3302" s="22" t="s">
        <v>112</v>
      </c>
      <c r="G3302" s="25" t="s">
        <v>57</v>
      </c>
      <c r="H3302" s="22">
        <v>8</v>
      </c>
      <c r="I3302" s="22">
        <f t="shared" si="81"/>
        <v>0.4</v>
      </c>
      <c r="J3302" s="22">
        <v>39</v>
      </c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  <c r="W3302" s="22"/>
      <c r="X3302" s="22"/>
      <c r="Y3302" s="22"/>
      <c r="Z3302" s="22"/>
      <c r="AA3302" s="22"/>
      <c r="AB3302" s="22"/>
    </row>
    <row r="3303" spans="1:42" x14ac:dyDescent="0.25">
      <c r="A3303" s="24">
        <v>41620</v>
      </c>
      <c r="B3303" s="22">
        <v>2</v>
      </c>
      <c r="C3303" s="22" t="s">
        <v>229</v>
      </c>
      <c r="D3303" s="22" t="s">
        <v>232</v>
      </c>
      <c r="E3303" s="22" t="s">
        <v>39</v>
      </c>
      <c r="F3303" s="22" t="s">
        <v>112</v>
      </c>
      <c r="G3303" s="25" t="s">
        <v>16</v>
      </c>
      <c r="H3303" s="22">
        <v>2</v>
      </c>
      <c r="I3303" s="22">
        <f t="shared" si="81"/>
        <v>0.1</v>
      </c>
      <c r="J3303" s="22">
        <v>39</v>
      </c>
      <c r="K3303" s="22"/>
      <c r="L3303" s="22"/>
      <c r="M3303" s="22"/>
      <c r="N3303" s="22"/>
      <c r="O3303" s="22"/>
      <c r="P3303" s="22"/>
      <c r="Q3303" s="22"/>
      <c r="R3303" s="22"/>
      <c r="S3303" s="22"/>
      <c r="T3303" s="22"/>
      <c r="U3303" s="22"/>
      <c r="V3303" s="22"/>
      <c r="W3303" s="22"/>
      <c r="X3303" s="22"/>
      <c r="Y3303" s="22"/>
      <c r="Z3303" s="22"/>
      <c r="AA3303" s="22"/>
      <c r="AB3303" s="22"/>
    </row>
    <row r="3304" spans="1:42" x14ac:dyDescent="0.25">
      <c r="A3304" s="24">
        <v>41620</v>
      </c>
      <c r="B3304" s="22">
        <v>2</v>
      </c>
      <c r="C3304" s="22" t="s">
        <v>229</v>
      </c>
      <c r="D3304" s="22" t="s">
        <v>232</v>
      </c>
      <c r="E3304" s="22" t="s">
        <v>39</v>
      </c>
      <c r="F3304" s="22" t="s">
        <v>112</v>
      </c>
      <c r="G3304" s="25" t="s">
        <v>203</v>
      </c>
      <c r="H3304" s="22">
        <v>1</v>
      </c>
      <c r="I3304" s="22">
        <f t="shared" si="81"/>
        <v>0.05</v>
      </c>
      <c r="J3304" s="22">
        <v>39</v>
      </c>
      <c r="K3304" s="22"/>
      <c r="L3304" s="22"/>
      <c r="M3304" s="22"/>
      <c r="N3304" s="22"/>
      <c r="O3304" s="22"/>
      <c r="P3304" s="22"/>
      <c r="Q3304" s="22"/>
      <c r="R3304" s="22"/>
      <c r="S3304" s="22"/>
      <c r="T3304" s="22"/>
      <c r="U3304" s="22"/>
      <c r="V3304" s="22"/>
      <c r="W3304" s="22"/>
      <c r="X3304" s="22"/>
      <c r="Y3304" s="22"/>
      <c r="Z3304" s="22"/>
      <c r="AA3304" s="22"/>
      <c r="AB3304" s="22"/>
    </row>
    <row r="3305" spans="1:42" x14ac:dyDescent="0.25">
      <c r="A3305" s="24">
        <v>41620</v>
      </c>
      <c r="B3305" s="22">
        <v>2</v>
      </c>
      <c r="C3305" s="22" t="s">
        <v>229</v>
      </c>
      <c r="D3305" s="22" t="s">
        <v>232</v>
      </c>
      <c r="E3305" s="22" t="s">
        <v>39</v>
      </c>
      <c r="F3305" s="22" t="s">
        <v>112</v>
      </c>
      <c r="G3305" s="25" t="s">
        <v>10</v>
      </c>
      <c r="H3305" s="22">
        <v>40</v>
      </c>
      <c r="I3305" s="22">
        <f t="shared" si="81"/>
        <v>2</v>
      </c>
      <c r="J3305" s="22">
        <v>39</v>
      </c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  <c r="W3305" s="22"/>
      <c r="X3305" s="22"/>
      <c r="Y3305" s="22"/>
      <c r="Z3305" s="22"/>
      <c r="AA3305" s="22"/>
      <c r="AB3305" s="22"/>
    </row>
    <row r="3306" spans="1:42" x14ac:dyDescent="0.25">
      <c r="A3306" s="24">
        <v>41620</v>
      </c>
      <c r="B3306" s="132">
        <v>2</v>
      </c>
      <c r="C3306" s="22" t="s">
        <v>229</v>
      </c>
      <c r="D3306" s="132" t="s">
        <v>232</v>
      </c>
      <c r="E3306" s="132" t="s">
        <v>39</v>
      </c>
      <c r="F3306" s="132" t="s">
        <v>112</v>
      </c>
      <c r="G3306" s="139" t="s">
        <v>76</v>
      </c>
      <c r="H3306" s="132">
        <v>1</v>
      </c>
      <c r="I3306" s="22">
        <f t="shared" si="81"/>
        <v>0.05</v>
      </c>
      <c r="J3306" s="22">
        <v>39</v>
      </c>
      <c r="K3306" s="22"/>
      <c r="L3306" s="22"/>
      <c r="M3306" s="22"/>
      <c r="N3306" s="22"/>
      <c r="O3306" s="22"/>
      <c r="P3306" s="22"/>
      <c r="Q3306" s="132"/>
      <c r="R3306" s="22"/>
      <c r="S3306" s="22"/>
      <c r="T3306" s="22"/>
      <c r="U3306" s="22"/>
      <c r="V3306" s="22"/>
      <c r="W3306" s="22"/>
      <c r="X3306" s="22"/>
      <c r="Y3306" s="22"/>
      <c r="Z3306" s="22"/>
      <c r="AA3306" s="22"/>
      <c r="AB3306" s="22"/>
      <c r="AD3306" s="47"/>
      <c r="AE3306" s="47"/>
      <c r="AF3306" s="47"/>
      <c r="AG3306" s="47"/>
      <c r="AH3306" s="47"/>
      <c r="AI3306" s="47"/>
      <c r="AJ3306" s="47"/>
      <c r="AK3306" s="47"/>
      <c r="AL3306" s="47"/>
      <c r="AM3306" s="47"/>
      <c r="AN3306" s="47"/>
      <c r="AO3306" s="47"/>
      <c r="AP3306" s="47"/>
    </row>
    <row r="3307" spans="1:42" x14ac:dyDescent="0.25">
      <c r="A3307" s="24">
        <v>41638</v>
      </c>
      <c r="B3307" s="132">
        <v>4</v>
      </c>
      <c r="C3307" s="22" t="s">
        <v>135</v>
      </c>
      <c r="D3307" s="132" t="s">
        <v>136</v>
      </c>
      <c r="E3307" s="132" t="s">
        <v>2</v>
      </c>
      <c r="F3307" s="132" t="s">
        <v>112</v>
      </c>
      <c r="G3307" s="139" t="s">
        <v>9</v>
      </c>
      <c r="H3307" s="132">
        <v>1</v>
      </c>
      <c r="I3307" s="22">
        <f t="shared" si="81"/>
        <v>0.05</v>
      </c>
      <c r="J3307" s="22">
        <v>40</v>
      </c>
      <c r="K3307" s="22"/>
      <c r="L3307" s="22"/>
      <c r="M3307" s="22"/>
      <c r="N3307" s="22"/>
      <c r="O3307" s="22"/>
      <c r="P3307" s="22" t="s">
        <v>4</v>
      </c>
      <c r="Q3307" s="132">
        <v>1</v>
      </c>
      <c r="R3307" s="22"/>
      <c r="S3307" s="22"/>
      <c r="T3307" s="22"/>
      <c r="U3307" s="22"/>
      <c r="V3307" s="22"/>
      <c r="W3307" s="22"/>
      <c r="X3307" s="22"/>
      <c r="Y3307" s="22">
        <v>0</v>
      </c>
      <c r="Z3307" s="22">
        <f t="shared" ref="Z3307:Z3319" si="82">H3307*Y3307</f>
        <v>0</v>
      </c>
      <c r="AA3307" s="22" t="s">
        <v>88</v>
      </c>
      <c r="AB3307" s="22" t="s">
        <v>152</v>
      </c>
      <c r="AC3307" s="47">
        <v>1</v>
      </c>
      <c r="AD3307" s="47" t="s">
        <v>266</v>
      </c>
      <c r="AE3307" s="47"/>
      <c r="AF3307" s="47"/>
      <c r="AG3307" s="47"/>
      <c r="AH3307" s="47"/>
      <c r="AI3307" s="47"/>
      <c r="AJ3307" s="47"/>
      <c r="AK3307" s="47"/>
      <c r="AL3307" s="47"/>
      <c r="AM3307" s="47"/>
      <c r="AN3307" s="47"/>
      <c r="AO3307" s="47"/>
      <c r="AP3307" s="47"/>
    </row>
    <row r="3308" spans="1:42" x14ac:dyDescent="0.25">
      <c r="A3308" s="24">
        <v>41638</v>
      </c>
      <c r="B3308" s="22">
        <v>4</v>
      </c>
      <c r="C3308" s="22" t="s">
        <v>135</v>
      </c>
      <c r="D3308" s="22" t="s">
        <v>136</v>
      </c>
      <c r="E3308" s="22" t="s">
        <v>2</v>
      </c>
      <c r="F3308" s="22" t="s">
        <v>112</v>
      </c>
      <c r="G3308" s="25" t="s">
        <v>3</v>
      </c>
      <c r="H3308" s="22">
        <v>1</v>
      </c>
      <c r="I3308" s="22">
        <f t="shared" si="81"/>
        <v>0.05</v>
      </c>
      <c r="J3308" s="22">
        <v>40</v>
      </c>
      <c r="K3308" s="22"/>
      <c r="L3308" s="22"/>
      <c r="M3308" s="22"/>
      <c r="N3308" s="22"/>
      <c r="O3308" s="22"/>
      <c r="P3308" s="22" t="s">
        <v>4</v>
      </c>
      <c r="Q3308" s="22">
        <v>2</v>
      </c>
      <c r="R3308" s="22"/>
      <c r="S3308" s="22"/>
      <c r="T3308" s="22"/>
      <c r="U3308" s="22"/>
      <c r="V3308" s="22"/>
      <c r="W3308" s="22"/>
      <c r="X3308" s="22"/>
      <c r="Y3308" s="22">
        <v>0</v>
      </c>
      <c r="Z3308" s="22">
        <f t="shared" si="82"/>
        <v>0</v>
      </c>
      <c r="AA3308" s="22"/>
      <c r="AB3308" s="22"/>
      <c r="AC3308" s="47">
        <v>0</v>
      </c>
    </row>
    <row r="3309" spans="1:42" x14ac:dyDescent="0.25">
      <c r="A3309" s="24">
        <v>41638</v>
      </c>
      <c r="B3309" s="22">
        <v>4</v>
      </c>
      <c r="C3309" s="22" t="s">
        <v>135</v>
      </c>
      <c r="D3309" s="22" t="s">
        <v>136</v>
      </c>
      <c r="E3309" s="22" t="s">
        <v>2</v>
      </c>
      <c r="F3309" s="22" t="s">
        <v>112</v>
      </c>
      <c r="G3309" s="25" t="s">
        <v>3</v>
      </c>
      <c r="H3309" s="22">
        <v>1</v>
      </c>
      <c r="I3309" s="22">
        <f t="shared" si="81"/>
        <v>0.05</v>
      </c>
      <c r="J3309" s="22">
        <v>40</v>
      </c>
      <c r="K3309" s="22"/>
      <c r="L3309" s="22"/>
      <c r="M3309" s="22"/>
      <c r="N3309" s="22"/>
      <c r="O3309" s="22"/>
      <c r="P3309" s="22" t="s">
        <v>4</v>
      </c>
      <c r="Q3309" s="22">
        <v>3</v>
      </c>
      <c r="R3309" s="22"/>
      <c r="S3309" s="22"/>
      <c r="T3309" s="22"/>
      <c r="U3309" s="22"/>
      <c r="V3309" s="22"/>
      <c r="W3309" s="22"/>
      <c r="X3309" s="22"/>
      <c r="Y3309" s="22">
        <v>0</v>
      </c>
      <c r="Z3309" s="22">
        <f t="shared" si="82"/>
        <v>0</v>
      </c>
      <c r="AA3309" s="22"/>
      <c r="AB3309" s="22"/>
      <c r="AC3309" s="6">
        <v>0</v>
      </c>
    </row>
    <row r="3310" spans="1:42" x14ac:dyDescent="0.25">
      <c r="A3310" s="24">
        <v>41638</v>
      </c>
      <c r="B3310" s="22">
        <v>4</v>
      </c>
      <c r="C3310" s="22" t="s">
        <v>135</v>
      </c>
      <c r="D3310" s="22" t="s">
        <v>136</v>
      </c>
      <c r="E3310" s="22" t="s">
        <v>2</v>
      </c>
      <c r="F3310" s="22" t="s">
        <v>112</v>
      </c>
      <c r="G3310" s="25" t="s">
        <v>10</v>
      </c>
      <c r="H3310" s="22">
        <v>1</v>
      </c>
      <c r="I3310" s="22">
        <f t="shared" si="81"/>
        <v>0.05</v>
      </c>
      <c r="J3310" s="22">
        <v>40</v>
      </c>
      <c r="K3310" s="22"/>
      <c r="L3310" s="22"/>
      <c r="M3310" s="22"/>
      <c r="N3310" s="22"/>
      <c r="O3310" s="22"/>
      <c r="P3310" s="22" t="s">
        <v>4</v>
      </c>
      <c r="Q3310" s="22">
        <v>4</v>
      </c>
      <c r="R3310" s="22"/>
      <c r="S3310" s="22"/>
      <c r="T3310" s="22"/>
      <c r="U3310" s="22"/>
      <c r="V3310" s="22"/>
      <c r="W3310" s="22"/>
      <c r="X3310" s="22"/>
      <c r="Y3310" s="22">
        <v>0</v>
      </c>
      <c r="Z3310" s="22">
        <f t="shared" si="82"/>
        <v>0</v>
      </c>
      <c r="AA3310" s="22" t="s">
        <v>88</v>
      </c>
      <c r="AB3310" s="22" t="s">
        <v>153</v>
      </c>
      <c r="AC3310" s="6">
        <v>1</v>
      </c>
      <c r="AD3310" s="6" t="s">
        <v>266</v>
      </c>
    </row>
    <row r="3311" spans="1:42" x14ac:dyDescent="0.25">
      <c r="A3311" s="24">
        <v>41638</v>
      </c>
      <c r="B3311" s="22">
        <v>4</v>
      </c>
      <c r="C3311" s="22" t="s">
        <v>135</v>
      </c>
      <c r="D3311" s="22" t="s">
        <v>136</v>
      </c>
      <c r="E3311" s="22" t="s">
        <v>2</v>
      </c>
      <c r="F3311" s="22" t="s">
        <v>112</v>
      </c>
      <c r="G3311" s="25" t="s">
        <v>10</v>
      </c>
      <c r="H3311" s="22">
        <v>1</v>
      </c>
      <c r="I3311" s="22">
        <f t="shared" si="81"/>
        <v>0.05</v>
      </c>
      <c r="J3311" s="22">
        <v>40</v>
      </c>
      <c r="K3311" s="22"/>
      <c r="L3311" s="22"/>
      <c r="M3311" s="22"/>
      <c r="N3311" s="22"/>
      <c r="O3311" s="22"/>
      <c r="P3311" s="22" t="s">
        <v>4</v>
      </c>
      <c r="Q3311" s="22">
        <v>5</v>
      </c>
      <c r="R3311" s="22"/>
      <c r="S3311" s="22"/>
      <c r="T3311" s="22"/>
      <c r="U3311" s="22"/>
      <c r="V3311" s="22"/>
      <c r="W3311" s="22"/>
      <c r="X3311" s="22"/>
      <c r="Y3311" s="22">
        <v>1</v>
      </c>
      <c r="Z3311" s="22">
        <f t="shared" si="82"/>
        <v>1</v>
      </c>
      <c r="AA3311" s="22" t="s">
        <v>99</v>
      </c>
      <c r="AB3311" s="22" t="s">
        <v>154</v>
      </c>
      <c r="AC3311" s="6">
        <v>1</v>
      </c>
      <c r="AD3311" s="6" t="s">
        <v>106</v>
      </c>
    </row>
    <row r="3312" spans="1:42" x14ac:dyDescent="0.25">
      <c r="A3312" s="24">
        <v>41638</v>
      </c>
      <c r="B3312" s="22">
        <v>4</v>
      </c>
      <c r="C3312" s="22" t="s">
        <v>135</v>
      </c>
      <c r="D3312" s="22" t="s">
        <v>136</v>
      </c>
      <c r="E3312" s="22" t="s">
        <v>2</v>
      </c>
      <c r="F3312" s="22" t="s">
        <v>112</v>
      </c>
      <c r="G3312" s="25" t="s">
        <v>10</v>
      </c>
      <c r="H3312" s="22">
        <v>1</v>
      </c>
      <c r="I3312" s="22">
        <f t="shared" si="81"/>
        <v>0.05</v>
      </c>
      <c r="J3312" s="22">
        <v>40</v>
      </c>
      <c r="K3312" s="22"/>
      <c r="L3312" s="22"/>
      <c r="M3312" s="22"/>
      <c r="N3312" s="22"/>
      <c r="O3312" s="22"/>
      <c r="P3312" s="22" t="s">
        <v>4</v>
      </c>
      <c r="Q3312" s="22">
        <v>6</v>
      </c>
      <c r="R3312" s="22"/>
      <c r="S3312" s="22"/>
      <c r="T3312" s="22"/>
      <c r="U3312" s="22"/>
      <c r="V3312" s="22"/>
      <c r="W3312" s="22"/>
      <c r="X3312" s="22"/>
      <c r="Y3312" s="22">
        <v>0</v>
      </c>
      <c r="Z3312" s="22">
        <f t="shared" si="82"/>
        <v>0</v>
      </c>
      <c r="AA3312" s="22"/>
      <c r="AB3312" s="22"/>
      <c r="AC3312" s="47">
        <v>0</v>
      </c>
      <c r="AE3312" s="6" t="s">
        <v>255</v>
      </c>
    </row>
    <row r="3313" spans="1:42" x14ac:dyDescent="0.25">
      <c r="A3313" s="24">
        <v>41638</v>
      </c>
      <c r="B3313" s="132">
        <v>4</v>
      </c>
      <c r="C3313" s="22" t="s">
        <v>135</v>
      </c>
      <c r="D3313" s="132" t="s">
        <v>136</v>
      </c>
      <c r="E3313" s="132" t="s">
        <v>2</v>
      </c>
      <c r="F3313" s="132" t="s">
        <v>112</v>
      </c>
      <c r="G3313" s="139" t="s">
        <v>7</v>
      </c>
      <c r="H3313" s="132">
        <v>1</v>
      </c>
      <c r="I3313" s="22">
        <f t="shared" si="81"/>
        <v>0.05</v>
      </c>
      <c r="J3313" s="22">
        <v>40</v>
      </c>
      <c r="K3313" s="22"/>
      <c r="L3313" s="22"/>
      <c r="M3313" s="22"/>
      <c r="N3313" s="22"/>
      <c r="O3313" s="22"/>
      <c r="P3313" s="22" t="s">
        <v>55</v>
      </c>
      <c r="Q3313" s="132"/>
      <c r="R3313" s="22"/>
      <c r="S3313" s="22"/>
      <c r="T3313" s="22"/>
      <c r="U3313" s="22"/>
      <c r="V3313" s="22"/>
      <c r="W3313" s="22"/>
      <c r="X3313" s="22"/>
      <c r="Y3313" s="22"/>
      <c r="Z3313" s="22">
        <f t="shared" si="82"/>
        <v>0</v>
      </c>
      <c r="AA3313" s="22"/>
      <c r="AB3313" s="22"/>
      <c r="AD3313" s="47"/>
      <c r="AE3313" s="47"/>
      <c r="AF3313" s="47"/>
      <c r="AG3313" s="47"/>
      <c r="AH3313" s="47"/>
      <c r="AI3313" s="47"/>
      <c r="AJ3313" s="47"/>
      <c r="AK3313" s="47"/>
      <c r="AL3313" s="47"/>
      <c r="AM3313" s="47"/>
      <c r="AN3313" s="47"/>
      <c r="AO3313" s="47"/>
      <c r="AP3313" s="47"/>
    </row>
    <row r="3314" spans="1:42" x14ac:dyDescent="0.25">
      <c r="A3314" s="24">
        <v>41638</v>
      </c>
      <c r="B3314" s="22">
        <v>4</v>
      </c>
      <c r="C3314" s="22" t="s">
        <v>135</v>
      </c>
      <c r="D3314" s="22" t="s">
        <v>136</v>
      </c>
      <c r="E3314" s="22" t="s">
        <v>2</v>
      </c>
      <c r="F3314" s="22" t="s">
        <v>112</v>
      </c>
      <c r="G3314" s="25" t="s">
        <v>3</v>
      </c>
      <c r="H3314" s="22">
        <v>9</v>
      </c>
      <c r="I3314" s="22">
        <f t="shared" si="81"/>
        <v>0.45</v>
      </c>
      <c r="J3314" s="22">
        <v>40</v>
      </c>
      <c r="K3314" s="22"/>
      <c r="L3314" s="22"/>
      <c r="M3314" s="22"/>
      <c r="N3314" s="22"/>
      <c r="O3314" s="22"/>
      <c r="P3314" s="22" t="s">
        <v>55</v>
      </c>
      <c r="Q3314" s="22"/>
      <c r="R3314" s="22"/>
      <c r="S3314" s="22"/>
      <c r="T3314" s="22"/>
      <c r="U3314" s="22"/>
      <c r="V3314" s="22"/>
      <c r="W3314" s="22"/>
      <c r="X3314" s="22"/>
      <c r="Y3314" s="22"/>
      <c r="Z3314" s="22">
        <f t="shared" si="82"/>
        <v>0</v>
      </c>
      <c r="AA3314" s="22"/>
      <c r="AB3314" s="22"/>
    </row>
    <row r="3315" spans="1:42" s="33" customFormat="1" x14ac:dyDescent="0.25">
      <c r="A3315" s="24">
        <v>41638</v>
      </c>
      <c r="B3315" s="40">
        <v>4</v>
      </c>
      <c r="C3315" s="22" t="s">
        <v>135</v>
      </c>
      <c r="D3315" s="40" t="s">
        <v>136</v>
      </c>
      <c r="E3315" s="40" t="s">
        <v>2</v>
      </c>
      <c r="F3315" s="40" t="s">
        <v>112</v>
      </c>
      <c r="G3315" s="42" t="s">
        <v>57</v>
      </c>
      <c r="H3315" s="40">
        <v>2</v>
      </c>
      <c r="I3315" s="22">
        <f t="shared" si="81"/>
        <v>0.1</v>
      </c>
      <c r="J3315" s="22">
        <v>40</v>
      </c>
      <c r="K3315" s="22"/>
      <c r="L3315" s="22"/>
      <c r="M3315" s="22"/>
      <c r="N3315" s="22"/>
      <c r="O3315" s="22"/>
      <c r="P3315" s="22" t="s">
        <v>55</v>
      </c>
      <c r="Q3315" s="40"/>
      <c r="R3315" s="22"/>
      <c r="S3315" s="22"/>
      <c r="T3315" s="22"/>
      <c r="U3315" s="22"/>
      <c r="V3315" s="22"/>
      <c r="W3315" s="22"/>
      <c r="X3315" s="22"/>
      <c r="Y3315" s="22"/>
      <c r="Z3315" s="22">
        <f t="shared" si="82"/>
        <v>0</v>
      </c>
      <c r="AA3315" s="22"/>
      <c r="AB3315" s="22"/>
      <c r="AC3315" s="6"/>
    </row>
    <row r="3316" spans="1:42" x14ac:dyDescent="0.25">
      <c r="A3316" s="24">
        <v>41638</v>
      </c>
      <c r="B3316" s="22">
        <v>4</v>
      </c>
      <c r="C3316" s="22" t="s">
        <v>135</v>
      </c>
      <c r="D3316" s="22" t="s">
        <v>136</v>
      </c>
      <c r="E3316" s="22" t="s">
        <v>2</v>
      </c>
      <c r="F3316" s="22" t="s">
        <v>112</v>
      </c>
      <c r="G3316" s="25" t="s">
        <v>11</v>
      </c>
      <c r="H3316" s="22">
        <v>2</v>
      </c>
      <c r="I3316" s="22">
        <f t="shared" si="81"/>
        <v>0.1</v>
      </c>
      <c r="J3316" s="22">
        <v>40</v>
      </c>
      <c r="K3316" s="22"/>
      <c r="L3316" s="22"/>
      <c r="M3316" s="22"/>
      <c r="N3316" s="22"/>
      <c r="O3316" s="22"/>
      <c r="P3316" s="22" t="s">
        <v>55</v>
      </c>
      <c r="Q3316" s="22"/>
      <c r="R3316" s="22"/>
      <c r="S3316" s="22"/>
      <c r="T3316" s="22"/>
      <c r="U3316" s="22"/>
      <c r="V3316" s="22"/>
      <c r="W3316" s="22"/>
      <c r="X3316" s="22"/>
      <c r="Y3316" s="22"/>
      <c r="Z3316" s="22">
        <f t="shared" si="82"/>
        <v>0</v>
      </c>
      <c r="AA3316" s="22"/>
      <c r="AB3316" s="22"/>
    </row>
    <row r="3317" spans="1:42" x14ac:dyDescent="0.25">
      <c r="A3317" s="24">
        <v>41638</v>
      </c>
      <c r="B3317" s="22">
        <v>4</v>
      </c>
      <c r="C3317" s="22" t="s">
        <v>135</v>
      </c>
      <c r="D3317" s="22" t="s">
        <v>136</v>
      </c>
      <c r="E3317" s="22" t="s">
        <v>2</v>
      </c>
      <c r="F3317" s="22" t="s">
        <v>112</v>
      </c>
      <c r="G3317" s="25" t="s">
        <v>10</v>
      </c>
      <c r="H3317" s="22">
        <v>2</v>
      </c>
      <c r="I3317" s="22">
        <f t="shared" si="81"/>
        <v>0.1</v>
      </c>
      <c r="J3317" s="22">
        <v>40</v>
      </c>
      <c r="K3317" s="22"/>
      <c r="L3317" s="22"/>
      <c r="M3317" s="22"/>
      <c r="N3317" s="22"/>
      <c r="O3317" s="22"/>
      <c r="P3317" s="22" t="s">
        <v>55</v>
      </c>
      <c r="Q3317" s="22"/>
      <c r="R3317" s="22"/>
      <c r="S3317" s="22"/>
      <c r="T3317" s="22"/>
      <c r="U3317" s="22"/>
      <c r="V3317" s="22"/>
      <c r="W3317" s="22"/>
      <c r="X3317" s="22"/>
      <c r="Y3317" s="22"/>
      <c r="Z3317" s="22">
        <f t="shared" si="82"/>
        <v>0</v>
      </c>
      <c r="AA3317" s="22"/>
      <c r="AB3317" s="22"/>
    </row>
    <row r="3318" spans="1:42" x14ac:dyDescent="0.25">
      <c r="A3318" s="24">
        <v>41638</v>
      </c>
      <c r="B3318" s="132">
        <v>4</v>
      </c>
      <c r="C3318" s="22" t="s">
        <v>135</v>
      </c>
      <c r="D3318" s="132" t="s">
        <v>137</v>
      </c>
      <c r="E3318" s="132" t="s">
        <v>2</v>
      </c>
      <c r="F3318" s="132" t="s">
        <v>112</v>
      </c>
      <c r="G3318" s="139" t="s">
        <v>17</v>
      </c>
      <c r="H3318" s="132">
        <v>1</v>
      </c>
      <c r="I3318" s="22">
        <f t="shared" si="81"/>
        <v>0.05</v>
      </c>
      <c r="J3318" s="22">
        <v>40</v>
      </c>
      <c r="K3318" s="22"/>
      <c r="L3318" s="22"/>
      <c r="M3318" s="22"/>
      <c r="N3318" s="22"/>
      <c r="O3318" s="22"/>
      <c r="P3318" s="22" t="s">
        <v>4</v>
      </c>
      <c r="Q3318" s="132">
        <v>1</v>
      </c>
      <c r="R3318" s="22"/>
      <c r="S3318" s="22"/>
      <c r="T3318" s="22"/>
      <c r="U3318" s="22"/>
      <c r="V3318" s="22"/>
      <c r="W3318" s="22"/>
      <c r="X3318" s="22"/>
      <c r="Y3318" s="22">
        <v>0</v>
      </c>
      <c r="Z3318" s="22">
        <f t="shared" si="82"/>
        <v>0</v>
      </c>
      <c r="AA3318" s="22"/>
      <c r="AB3318" s="22"/>
      <c r="AC3318" s="47">
        <v>0</v>
      </c>
      <c r="AD3318" s="47"/>
      <c r="AE3318" s="47" t="s">
        <v>255</v>
      </c>
      <c r="AF3318" s="47"/>
      <c r="AG3318" s="47"/>
      <c r="AH3318" s="47"/>
      <c r="AI3318" s="47"/>
      <c r="AJ3318" s="47"/>
      <c r="AK3318" s="47"/>
      <c r="AL3318" s="47"/>
      <c r="AM3318" s="47"/>
      <c r="AN3318" s="47"/>
      <c r="AO3318" s="47"/>
      <c r="AP3318" s="47"/>
    </row>
    <row r="3319" spans="1:42" x14ac:dyDescent="0.25">
      <c r="A3319" s="24">
        <v>41638</v>
      </c>
      <c r="B3319" s="22">
        <v>4</v>
      </c>
      <c r="C3319" s="22" t="s">
        <v>135</v>
      </c>
      <c r="D3319" s="22" t="s">
        <v>137</v>
      </c>
      <c r="E3319" s="22" t="s">
        <v>2</v>
      </c>
      <c r="F3319" s="22" t="s">
        <v>112</v>
      </c>
      <c r="G3319" s="25" t="s">
        <v>3</v>
      </c>
      <c r="H3319" s="22">
        <v>1</v>
      </c>
      <c r="I3319" s="22">
        <f t="shared" si="81"/>
        <v>0.05</v>
      </c>
      <c r="J3319" s="22">
        <v>40</v>
      </c>
      <c r="K3319" s="22"/>
      <c r="L3319" s="22"/>
      <c r="M3319" s="22"/>
      <c r="N3319" s="22"/>
      <c r="O3319" s="22"/>
      <c r="P3319" s="22" t="s">
        <v>4</v>
      </c>
      <c r="Q3319" s="22">
        <v>2</v>
      </c>
      <c r="R3319" s="22"/>
      <c r="S3319" s="22"/>
      <c r="T3319" s="22"/>
      <c r="U3319" s="22"/>
      <c r="V3319" s="22"/>
      <c r="W3319" s="22"/>
      <c r="X3319" s="22"/>
      <c r="Y3319" s="22">
        <v>0</v>
      </c>
      <c r="Z3319" s="22">
        <f t="shared" si="82"/>
        <v>0</v>
      </c>
      <c r="AA3319" s="22"/>
      <c r="AB3319" s="22"/>
      <c r="AC3319" s="47">
        <v>0</v>
      </c>
      <c r="AE3319" s="6" t="s">
        <v>255</v>
      </c>
    </row>
    <row r="3320" spans="1:42" x14ac:dyDescent="0.25">
      <c r="A3320" s="24">
        <v>41638</v>
      </c>
      <c r="B3320" s="132">
        <v>4</v>
      </c>
      <c r="C3320" s="22" t="s">
        <v>135</v>
      </c>
      <c r="D3320" s="132" t="s">
        <v>137</v>
      </c>
      <c r="E3320" s="132" t="s">
        <v>2</v>
      </c>
      <c r="F3320" s="132" t="s">
        <v>112</v>
      </c>
      <c r="G3320" s="139" t="s">
        <v>7</v>
      </c>
      <c r="H3320" s="132"/>
      <c r="I3320" s="22">
        <f t="shared" si="81"/>
        <v>0</v>
      </c>
      <c r="J3320" s="22">
        <v>40</v>
      </c>
      <c r="K3320" s="22"/>
      <c r="L3320" s="22"/>
      <c r="M3320" s="22"/>
      <c r="N3320" s="22"/>
      <c r="O3320" s="22"/>
      <c r="P3320" s="22" t="s">
        <v>4</v>
      </c>
      <c r="Q3320" s="132">
        <v>3</v>
      </c>
      <c r="R3320" s="22"/>
      <c r="S3320" s="22"/>
      <c r="T3320" s="22"/>
      <c r="U3320" s="22"/>
      <c r="V3320" s="22"/>
      <c r="W3320" s="22"/>
      <c r="X3320" s="22"/>
      <c r="Y3320" s="22"/>
      <c r="Z3320" s="22"/>
      <c r="AA3320" s="22"/>
      <c r="AB3320" s="22" t="s">
        <v>101</v>
      </c>
      <c r="AC3320" s="6">
        <v>0</v>
      </c>
      <c r="AD3320" s="47"/>
      <c r="AE3320" s="47" t="s">
        <v>490</v>
      </c>
      <c r="AF3320" s="47"/>
      <c r="AG3320" s="47"/>
      <c r="AH3320" s="47"/>
      <c r="AI3320" s="47"/>
      <c r="AJ3320" s="47"/>
      <c r="AK3320" s="47"/>
      <c r="AL3320" s="47"/>
      <c r="AM3320" s="47"/>
      <c r="AN3320" s="47"/>
      <c r="AO3320" s="47"/>
      <c r="AP3320" s="47"/>
    </row>
    <row r="3321" spans="1:42" x14ac:dyDescent="0.25">
      <c r="A3321" s="24">
        <v>41638</v>
      </c>
      <c r="B3321" s="22">
        <v>4</v>
      </c>
      <c r="C3321" s="22" t="s">
        <v>135</v>
      </c>
      <c r="D3321" s="22" t="s">
        <v>137</v>
      </c>
      <c r="E3321" s="22" t="s">
        <v>2</v>
      </c>
      <c r="F3321" s="22" t="s">
        <v>112</v>
      </c>
      <c r="G3321" s="25" t="s">
        <v>11</v>
      </c>
      <c r="H3321" s="22">
        <v>1</v>
      </c>
      <c r="I3321" s="22">
        <f t="shared" si="81"/>
        <v>0.05</v>
      </c>
      <c r="J3321" s="22">
        <v>40</v>
      </c>
      <c r="K3321" s="22"/>
      <c r="L3321" s="22"/>
      <c r="M3321" s="22"/>
      <c r="N3321" s="22"/>
      <c r="O3321" s="22"/>
      <c r="P3321" s="22" t="s">
        <v>4</v>
      </c>
      <c r="Q3321" s="22">
        <v>4</v>
      </c>
      <c r="R3321" s="22"/>
      <c r="S3321" s="22"/>
      <c r="T3321" s="22"/>
      <c r="U3321" s="22"/>
      <c r="V3321" s="22"/>
      <c r="W3321" s="22"/>
      <c r="X3321" s="22"/>
      <c r="Y3321" s="22">
        <v>0</v>
      </c>
      <c r="Z3321" s="22">
        <f t="shared" ref="Z3321:Z3335" si="83">H3321*Y3321</f>
        <v>0</v>
      </c>
      <c r="AA3321" s="22"/>
      <c r="AB3321" s="22"/>
      <c r="AC3321" s="6">
        <v>0</v>
      </c>
    </row>
    <row r="3322" spans="1:42" x14ac:dyDescent="0.25">
      <c r="A3322" s="24">
        <v>41638</v>
      </c>
      <c r="B3322" s="22">
        <v>4</v>
      </c>
      <c r="C3322" s="22" t="s">
        <v>135</v>
      </c>
      <c r="D3322" s="22" t="s">
        <v>137</v>
      </c>
      <c r="E3322" s="22" t="s">
        <v>2</v>
      </c>
      <c r="F3322" s="22" t="s">
        <v>112</v>
      </c>
      <c r="G3322" s="25" t="s">
        <v>7</v>
      </c>
      <c r="H3322" s="22">
        <v>1</v>
      </c>
      <c r="I3322" s="22">
        <f t="shared" si="81"/>
        <v>0.05</v>
      </c>
      <c r="J3322" s="22">
        <v>40</v>
      </c>
      <c r="K3322" s="22"/>
      <c r="L3322" s="22"/>
      <c r="M3322" s="22"/>
      <c r="N3322" s="22"/>
      <c r="O3322" s="22"/>
      <c r="P3322" s="22" t="s">
        <v>4</v>
      </c>
      <c r="Q3322" s="22">
        <v>5</v>
      </c>
      <c r="R3322" s="22"/>
      <c r="S3322" s="22"/>
      <c r="T3322" s="22"/>
      <c r="U3322" s="22"/>
      <c r="V3322" s="22"/>
      <c r="W3322" s="22"/>
      <c r="X3322" s="22"/>
      <c r="Y3322" s="22">
        <v>0</v>
      </c>
      <c r="Z3322" s="22">
        <f t="shared" si="83"/>
        <v>0</v>
      </c>
      <c r="AA3322" s="22"/>
      <c r="AB3322" s="22"/>
      <c r="AC3322" s="6">
        <v>1</v>
      </c>
      <c r="AD3322" s="6" t="s">
        <v>251</v>
      </c>
    </row>
    <row r="3323" spans="1:42" x14ac:dyDescent="0.25">
      <c r="A3323" s="24">
        <v>41638</v>
      </c>
      <c r="B3323" s="22">
        <v>4</v>
      </c>
      <c r="C3323" s="22" t="s">
        <v>135</v>
      </c>
      <c r="D3323" s="22" t="s">
        <v>137</v>
      </c>
      <c r="E3323" s="22" t="s">
        <v>2</v>
      </c>
      <c r="F3323" s="22" t="s">
        <v>112</v>
      </c>
      <c r="G3323" s="25" t="s">
        <v>11</v>
      </c>
      <c r="H3323" s="22">
        <v>1</v>
      </c>
      <c r="I3323" s="22">
        <f t="shared" si="81"/>
        <v>0.05</v>
      </c>
      <c r="J3323" s="22">
        <v>40</v>
      </c>
      <c r="K3323" s="22"/>
      <c r="L3323" s="22"/>
      <c r="M3323" s="22"/>
      <c r="N3323" s="22"/>
      <c r="O3323" s="22"/>
      <c r="P3323" s="22" t="s">
        <v>4</v>
      </c>
      <c r="Q3323" s="22">
        <v>6</v>
      </c>
      <c r="R3323" s="22"/>
      <c r="S3323" s="22"/>
      <c r="T3323" s="22"/>
      <c r="U3323" s="22"/>
      <c r="V3323" s="22"/>
      <c r="W3323" s="22"/>
      <c r="X3323" s="22"/>
      <c r="Y3323" s="22">
        <v>0</v>
      </c>
      <c r="Z3323" s="22">
        <f t="shared" si="83"/>
        <v>0</v>
      </c>
      <c r="AA3323" s="22"/>
      <c r="AB3323" s="22" t="s">
        <v>155</v>
      </c>
      <c r="AC3323" s="45">
        <v>0</v>
      </c>
      <c r="AE3323" s="6" t="s">
        <v>261</v>
      </c>
    </row>
    <row r="3324" spans="1:42" x14ac:dyDescent="0.25">
      <c r="A3324" s="24">
        <v>41638</v>
      </c>
      <c r="B3324" s="22">
        <v>4</v>
      </c>
      <c r="C3324" s="22" t="s">
        <v>135</v>
      </c>
      <c r="D3324" s="22" t="s">
        <v>137</v>
      </c>
      <c r="E3324" s="22" t="s">
        <v>2</v>
      </c>
      <c r="F3324" s="22" t="s">
        <v>112</v>
      </c>
      <c r="G3324" s="25" t="s">
        <v>3</v>
      </c>
      <c r="H3324" s="22">
        <v>6</v>
      </c>
      <c r="I3324" s="22">
        <f t="shared" si="81"/>
        <v>0.3</v>
      </c>
      <c r="J3324" s="22">
        <v>40</v>
      </c>
      <c r="K3324" s="22"/>
      <c r="L3324" s="22"/>
      <c r="M3324" s="22"/>
      <c r="N3324" s="22"/>
      <c r="O3324" s="22"/>
      <c r="P3324" s="22" t="s">
        <v>55</v>
      </c>
      <c r="Q3324" s="22"/>
      <c r="R3324" s="22"/>
      <c r="S3324" s="22"/>
      <c r="T3324" s="22"/>
      <c r="U3324" s="22"/>
      <c r="V3324" s="22"/>
      <c r="W3324" s="22"/>
      <c r="X3324" s="22"/>
      <c r="Y3324" s="22"/>
      <c r="Z3324" s="22">
        <f t="shared" si="83"/>
        <v>0</v>
      </c>
      <c r="AA3324" s="22"/>
      <c r="AB3324" s="22"/>
    </row>
    <row r="3325" spans="1:42" x14ac:dyDescent="0.25">
      <c r="A3325" s="24">
        <v>41638</v>
      </c>
      <c r="B3325" s="22">
        <v>4</v>
      </c>
      <c r="C3325" s="22" t="s">
        <v>135</v>
      </c>
      <c r="D3325" s="22" t="s">
        <v>137</v>
      </c>
      <c r="E3325" s="22" t="s">
        <v>2</v>
      </c>
      <c r="F3325" s="22" t="s">
        <v>112</v>
      </c>
      <c r="G3325" s="25" t="s">
        <v>57</v>
      </c>
      <c r="H3325" s="22">
        <v>1</v>
      </c>
      <c r="I3325" s="22">
        <f t="shared" si="81"/>
        <v>0.05</v>
      </c>
      <c r="J3325" s="22">
        <v>40</v>
      </c>
      <c r="K3325" s="22"/>
      <c r="L3325" s="22"/>
      <c r="M3325" s="22"/>
      <c r="N3325" s="22"/>
      <c r="O3325" s="22"/>
      <c r="P3325" s="22" t="s">
        <v>55</v>
      </c>
      <c r="Q3325" s="22"/>
      <c r="R3325" s="22"/>
      <c r="S3325" s="22"/>
      <c r="T3325" s="22"/>
      <c r="U3325" s="22"/>
      <c r="V3325" s="22"/>
      <c r="W3325" s="22"/>
      <c r="X3325" s="22"/>
      <c r="Y3325" s="22"/>
      <c r="Z3325" s="22">
        <f t="shared" si="83"/>
        <v>0</v>
      </c>
      <c r="AA3325" s="22"/>
      <c r="AB3325" s="22"/>
    </row>
    <row r="3326" spans="1:42" x14ac:dyDescent="0.25">
      <c r="A3326" s="24">
        <v>41638</v>
      </c>
      <c r="B3326" s="22">
        <v>4</v>
      </c>
      <c r="C3326" s="22" t="s">
        <v>135</v>
      </c>
      <c r="D3326" s="22" t="s">
        <v>137</v>
      </c>
      <c r="E3326" s="22" t="s">
        <v>2</v>
      </c>
      <c r="F3326" s="22" t="s">
        <v>112</v>
      </c>
      <c r="G3326" s="25" t="s">
        <v>11</v>
      </c>
      <c r="H3326" s="22">
        <v>1</v>
      </c>
      <c r="I3326" s="22">
        <f t="shared" si="81"/>
        <v>0.05</v>
      </c>
      <c r="J3326" s="22">
        <v>40</v>
      </c>
      <c r="K3326" s="22"/>
      <c r="L3326" s="22"/>
      <c r="M3326" s="22"/>
      <c r="N3326" s="22"/>
      <c r="O3326" s="22"/>
      <c r="P3326" s="22" t="s">
        <v>55</v>
      </c>
      <c r="Q3326" s="22"/>
      <c r="R3326" s="22"/>
      <c r="S3326" s="22"/>
      <c r="T3326" s="22"/>
      <c r="U3326" s="22"/>
      <c r="V3326" s="22"/>
      <c r="W3326" s="22"/>
      <c r="X3326" s="22"/>
      <c r="Y3326" s="22"/>
      <c r="Z3326" s="22">
        <f t="shared" si="83"/>
        <v>0</v>
      </c>
      <c r="AA3326" s="22"/>
      <c r="AB3326" s="22"/>
    </row>
    <row r="3327" spans="1:42" x14ac:dyDescent="0.25">
      <c r="A3327" s="24">
        <v>41638</v>
      </c>
      <c r="B3327" s="22">
        <v>4</v>
      </c>
      <c r="C3327" s="22" t="s">
        <v>135</v>
      </c>
      <c r="D3327" s="22" t="s">
        <v>137</v>
      </c>
      <c r="E3327" s="22" t="s">
        <v>2</v>
      </c>
      <c r="F3327" s="22" t="s">
        <v>112</v>
      </c>
      <c r="G3327" s="25" t="s">
        <v>16</v>
      </c>
      <c r="H3327" s="22">
        <v>1</v>
      </c>
      <c r="I3327" s="22">
        <f t="shared" si="81"/>
        <v>0.05</v>
      </c>
      <c r="J3327" s="22">
        <v>40</v>
      </c>
      <c r="K3327" s="22"/>
      <c r="L3327" s="22"/>
      <c r="M3327" s="22"/>
      <c r="N3327" s="22"/>
      <c r="O3327" s="22"/>
      <c r="P3327" s="22" t="s">
        <v>55</v>
      </c>
      <c r="Q3327" s="22"/>
      <c r="R3327" s="22"/>
      <c r="S3327" s="22"/>
      <c r="T3327" s="22"/>
      <c r="U3327" s="22"/>
      <c r="V3327" s="22"/>
      <c r="W3327" s="22"/>
      <c r="X3327" s="22"/>
      <c r="Y3327" s="22"/>
      <c r="Z3327" s="22">
        <f t="shared" si="83"/>
        <v>0</v>
      </c>
      <c r="AA3327" s="22"/>
      <c r="AB3327" s="22"/>
    </row>
    <row r="3328" spans="1:42" x14ac:dyDescent="0.25">
      <c r="A3328" s="24">
        <v>41638</v>
      </c>
      <c r="B3328" s="22">
        <v>4</v>
      </c>
      <c r="C3328" s="22" t="s">
        <v>135</v>
      </c>
      <c r="D3328" s="22" t="s">
        <v>137</v>
      </c>
      <c r="E3328" s="22" t="s">
        <v>2</v>
      </c>
      <c r="F3328" s="22" t="s">
        <v>112</v>
      </c>
      <c r="G3328" s="25" t="s">
        <v>10</v>
      </c>
      <c r="H3328" s="22">
        <v>1</v>
      </c>
      <c r="I3328" s="22">
        <f t="shared" si="81"/>
        <v>0.05</v>
      </c>
      <c r="J3328" s="22">
        <v>40</v>
      </c>
      <c r="K3328" s="22"/>
      <c r="L3328" s="22"/>
      <c r="M3328" s="22"/>
      <c r="N3328" s="22"/>
      <c r="O3328" s="22"/>
      <c r="P3328" s="22" t="s">
        <v>55</v>
      </c>
      <c r="Q3328" s="22"/>
      <c r="R3328" s="22"/>
      <c r="S3328" s="22"/>
      <c r="T3328" s="22"/>
      <c r="U3328" s="22"/>
      <c r="V3328" s="22"/>
      <c r="W3328" s="22"/>
      <c r="X3328" s="22"/>
      <c r="Y3328" s="22"/>
      <c r="Z3328" s="22">
        <f t="shared" si="83"/>
        <v>0</v>
      </c>
      <c r="AA3328" s="22"/>
      <c r="AB3328" s="22"/>
    </row>
    <row r="3329" spans="1:42" x14ac:dyDescent="0.25">
      <c r="A3329" s="24">
        <v>41638</v>
      </c>
      <c r="B3329" s="132">
        <v>4</v>
      </c>
      <c r="C3329" s="22" t="s">
        <v>135</v>
      </c>
      <c r="D3329" s="132" t="s">
        <v>138</v>
      </c>
      <c r="E3329" s="132" t="s">
        <v>2</v>
      </c>
      <c r="F3329" s="132" t="s">
        <v>112</v>
      </c>
      <c r="G3329" s="139" t="s">
        <v>10</v>
      </c>
      <c r="H3329" s="132">
        <v>1</v>
      </c>
      <c r="I3329" s="22">
        <f t="shared" si="81"/>
        <v>0.05</v>
      </c>
      <c r="J3329" s="22">
        <v>40</v>
      </c>
      <c r="K3329" s="22"/>
      <c r="L3329" s="22"/>
      <c r="M3329" s="22"/>
      <c r="N3329" s="22"/>
      <c r="O3329" s="22"/>
      <c r="P3329" s="22" t="s">
        <v>4</v>
      </c>
      <c r="Q3329" s="132">
        <v>1</v>
      </c>
      <c r="R3329" s="22"/>
      <c r="S3329" s="22"/>
      <c r="T3329" s="22"/>
      <c r="U3329" s="22"/>
      <c r="V3329" s="22"/>
      <c r="W3329" s="22"/>
      <c r="X3329" s="22"/>
      <c r="Y3329" s="22">
        <v>1</v>
      </c>
      <c r="Z3329" s="22">
        <f t="shared" si="83"/>
        <v>1</v>
      </c>
      <c r="AA3329" s="22" t="s">
        <v>156</v>
      </c>
      <c r="AB3329" s="22" t="s">
        <v>157</v>
      </c>
      <c r="AC3329" s="47">
        <v>1</v>
      </c>
      <c r="AD3329" s="47" t="s">
        <v>14</v>
      </c>
      <c r="AE3329" s="47"/>
      <c r="AF3329" s="47"/>
      <c r="AG3329" s="47"/>
      <c r="AH3329" s="47"/>
      <c r="AI3329" s="47"/>
      <c r="AJ3329" s="47"/>
      <c r="AK3329" s="47"/>
      <c r="AL3329" s="47"/>
      <c r="AM3329" s="47"/>
      <c r="AN3329" s="47"/>
      <c r="AO3329" s="47"/>
      <c r="AP3329" s="47"/>
    </row>
    <row r="3330" spans="1:42" x14ac:dyDescent="0.25">
      <c r="A3330" s="24">
        <v>41638</v>
      </c>
      <c r="B3330" s="22">
        <v>4</v>
      </c>
      <c r="C3330" s="22" t="s">
        <v>135</v>
      </c>
      <c r="D3330" s="22" t="s">
        <v>138</v>
      </c>
      <c r="E3330" s="22" t="s">
        <v>2</v>
      </c>
      <c r="F3330" s="22" t="s">
        <v>112</v>
      </c>
      <c r="G3330" s="25" t="s">
        <v>7</v>
      </c>
      <c r="H3330" s="22">
        <v>1</v>
      </c>
      <c r="I3330" s="22">
        <f t="shared" ref="I3330:I3393" si="84">H3330/20</f>
        <v>0.05</v>
      </c>
      <c r="J3330" s="22">
        <v>40</v>
      </c>
      <c r="K3330" s="22"/>
      <c r="L3330" s="22"/>
      <c r="M3330" s="22"/>
      <c r="N3330" s="22"/>
      <c r="O3330" s="22"/>
      <c r="P3330" s="22" t="s">
        <v>4</v>
      </c>
      <c r="Q3330" s="22">
        <v>2</v>
      </c>
      <c r="R3330" s="22"/>
      <c r="S3330" s="22"/>
      <c r="T3330" s="22"/>
      <c r="U3330" s="22"/>
      <c r="V3330" s="22"/>
      <c r="W3330" s="22"/>
      <c r="X3330" s="22"/>
      <c r="Y3330" s="22">
        <v>0</v>
      </c>
      <c r="Z3330" s="22">
        <f t="shared" si="83"/>
        <v>0</v>
      </c>
      <c r="AA3330" s="22"/>
      <c r="AB3330" s="22"/>
      <c r="AC3330" s="47">
        <v>0</v>
      </c>
    </row>
    <row r="3331" spans="1:42" x14ac:dyDescent="0.25">
      <c r="A3331" s="24">
        <v>41638</v>
      </c>
      <c r="B3331" s="22">
        <v>4</v>
      </c>
      <c r="C3331" s="22" t="s">
        <v>135</v>
      </c>
      <c r="D3331" s="22" t="s">
        <v>138</v>
      </c>
      <c r="E3331" s="22" t="s">
        <v>2</v>
      </c>
      <c r="F3331" s="22" t="s">
        <v>112</v>
      </c>
      <c r="G3331" s="25" t="s">
        <v>10</v>
      </c>
      <c r="H3331" s="22">
        <v>1</v>
      </c>
      <c r="I3331" s="22">
        <f t="shared" si="84"/>
        <v>0.05</v>
      </c>
      <c r="J3331" s="22">
        <v>40</v>
      </c>
      <c r="K3331" s="22"/>
      <c r="L3331" s="22"/>
      <c r="M3331" s="22"/>
      <c r="N3331" s="22"/>
      <c r="O3331" s="22"/>
      <c r="P3331" s="22" t="s">
        <v>4</v>
      </c>
      <c r="Q3331" s="22">
        <v>3</v>
      </c>
      <c r="R3331" s="22"/>
      <c r="S3331" s="22"/>
      <c r="T3331" s="22"/>
      <c r="U3331" s="22"/>
      <c r="V3331" s="22"/>
      <c r="W3331" s="22"/>
      <c r="X3331" s="22"/>
      <c r="Y3331" s="22">
        <v>0</v>
      </c>
      <c r="Z3331" s="22">
        <f t="shared" si="83"/>
        <v>0</v>
      </c>
      <c r="AA3331" s="22"/>
      <c r="AB3331" s="22"/>
      <c r="AC3331" s="6">
        <v>0</v>
      </c>
      <c r="AE3331" s="6" t="s">
        <v>255</v>
      </c>
    </row>
    <row r="3332" spans="1:42" x14ac:dyDescent="0.25">
      <c r="A3332" s="24">
        <v>41638</v>
      </c>
      <c r="B3332" s="22">
        <v>4</v>
      </c>
      <c r="C3332" s="22" t="s">
        <v>135</v>
      </c>
      <c r="D3332" s="22" t="s">
        <v>138</v>
      </c>
      <c r="E3332" s="22" t="s">
        <v>2</v>
      </c>
      <c r="F3332" s="22" t="s">
        <v>112</v>
      </c>
      <c r="G3332" s="25" t="s">
        <v>10</v>
      </c>
      <c r="H3332" s="22">
        <v>1</v>
      </c>
      <c r="I3332" s="22">
        <f t="shared" si="84"/>
        <v>0.05</v>
      </c>
      <c r="J3332" s="22">
        <v>40</v>
      </c>
      <c r="K3332" s="22"/>
      <c r="L3332" s="22"/>
      <c r="M3332" s="22"/>
      <c r="N3332" s="22"/>
      <c r="O3332" s="22"/>
      <c r="P3332" s="22" t="s">
        <v>4</v>
      </c>
      <c r="Q3332" s="22">
        <v>4</v>
      </c>
      <c r="R3332" s="22"/>
      <c r="S3332" s="22"/>
      <c r="T3332" s="22"/>
      <c r="U3332" s="22"/>
      <c r="V3332" s="22"/>
      <c r="W3332" s="22"/>
      <c r="X3332" s="22"/>
      <c r="Y3332" s="22">
        <v>0</v>
      </c>
      <c r="Z3332" s="22">
        <f t="shared" si="83"/>
        <v>0</v>
      </c>
      <c r="AA3332" s="22"/>
      <c r="AB3332" s="22"/>
      <c r="AC3332" s="6">
        <v>0</v>
      </c>
      <c r="AE3332" s="6" t="s">
        <v>255</v>
      </c>
    </row>
    <row r="3333" spans="1:42" x14ac:dyDescent="0.25">
      <c r="A3333" s="24">
        <v>41638</v>
      </c>
      <c r="B3333" s="22">
        <v>4</v>
      </c>
      <c r="C3333" s="22" t="s">
        <v>135</v>
      </c>
      <c r="D3333" s="22" t="s">
        <v>138</v>
      </c>
      <c r="E3333" s="22" t="s">
        <v>2</v>
      </c>
      <c r="F3333" s="22" t="s">
        <v>112</v>
      </c>
      <c r="G3333" s="25" t="s">
        <v>10</v>
      </c>
      <c r="H3333" s="22">
        <v>1</v>
      </c>
      <c r="I3333" s="22">
        <f t="shared" si="84"/>
        <v>0.05</v>
      </c>
      <c r="J3333" s="22">
        <v>40</v>
      </c>
      <c r="K3333" s="22"/>
      <c r="L3333" s="22"/>
      <c r="M3333" s="22"/>
      <c r="N3333" s="22"/>
      <c r="O3333" s="22"/>
      <c r="P3333" s="22" t="s">
        <v>4</v>
      </c>
      <c r="Q3333" s="22">
        <v>5</v>
      </c>
      <c r="R3333" s="22"/>
      <c r="S3333" s="22"/>
      <c r="T3333" s="22"/>
      <c r="U3333" s="22"/>
      <c r="V3333" s="22"/>
      <c r="W3333" s="22"/>
      <c r="X3333" s="22"/>
      <c r="Y3333" s="22">
        <v>1</v>
      </c>
      <c r="Z3333" s="22">
        <f t="shared" si="83"/>
        <v>1</v>
      </c>
      <c r="AA3333" s="22" t="s">
        <v>106</v>
      </c>
      <c r="AB3333" s="22" t="s">
        <v>158</v>
      </c>
      <c r="AC3333" s="6">
        <v>1</v>
      </c>
      <c r="AD3333" s="6" t="s">
        <v>488</v>
      </c>
    </row>
    <row r="3334" spans="1:42" x14ac:dyDescent="0.25">
      <c r="A3334" s="24">
        <v>41638</v>
      </c>
      <c r="B3334" s="22">
        <v>4</v>
      </c>
      <c r="C3334" s="22" t="s">
        <v>135</v>
      </c>
      <c r="D3334" s="22" t="s">
        <v>138</v>
      </c>
      <c r="E3334" s="22" t="s">
        <v>2</v>
      </c>
      <c r="F3334" s="22" t="s">
        <v>112</v>
      </c>
      <c r="G3334" s="25" t="s">
        <v>10</v>
      </c>
      <c r="H3334" s="22">
        <v>1</v>
      </c>
      <c r="I3334" s="22">
        <f t="shared" si="84"/>
        <v>0.05</v>
      </c>
      <c r="J3334" s="22">
        <v>40</v>
      </c>
      <c r="K3334" s="22"/>
      <c r="L3334" s="22"/>
      <c r="M3334" s="22"/>
      <c r="N3334" s="22"/>
      <c r="O3334" s="22"/>
      <c r="P3334" s="22" t="s">
        <v>4</v>
      </c>
      <c r="Q3334" s="22">
        <v>6</v>
      </c>
      <c r="R3334" s="22"/>
      <c r="S3334" s="22"/>
      <c r="T3334" s="22"/>
      <c r="U3334" s="22"/>
      <c r="V3334" s="22"/>
      <c r="W3334" s="22"/>
      <c r="X3334" s="22"/>
      <c r="Y3334" s="22">
        <v>0</v>
      </c>
      <c r="Z3334" s="22">
        <f t="shared" si="83"/>
        <v>0</v>
      </c>
      <c r="AA3334" s="22"/>
      <c r="AB3334" s="22"/>
      <c r="AC3334" s="6">
        <v>0</v>
      </c>
      <c r="AE3334" s="6" t="s">
        <v>255</v>
      </c>
    </row>
    <row r="3335" spans="1:42" x14ac:dyDescent="0.25">
      <c r="A3335" s="24">
        <v>41638</v>
      </c>
      <c r="B3335" s="22">
        <v>4</v>
      </c>
      <c r="C3335" s="22" t="s">
        <v>135</v>
      </c>
      <c r="D3335" s="22" t="s">
        <v>138</v>
      </c>
      <c r="E3335" s="22" t="s">
        <v>2</v>
      </c>
      <c r="F3335" s="22" t="s">
        <v>112</v>
      </c>
      <c r="G3335" s="25" t="s">
        <v>10</v>
      </c>
      <c r="H3335" s="22">
        <v>1</v>
      </c>
      <c r="I3335" s="22">
        <f t="shared" si="84"/>
        <v>0.05</v>
      </c>
      <c r="J3335" s="22">
        <v>40</v>
      </c>
      <c r="K3335" s="22"/>
      <c r="L3335" s="22"/>
      <c r="M3335" s="22"/>
      <c r="N3335" s="22"/>
      <c r="O3335" s="22"/>
      <c r="P3335" s="22" t="s">
        <v>4</v>
      </c>
      <c r="Q3335" s="22">
        <v>7</v>
      </c>
      <c r="R3335" s="22"/>
      <c r="S3335" s="22"/>
      <c r="T3335" s="22"/>
      <c r="U3335" s="22"/>
      <c r="V3335" s="22"/>
      <c r="W3335" s="22"/>
      <c r="X3335" s="22"/>
      <c r="Y3335" s="22">
        <v>0</v>
      </c>
      <c r="Z3335" s="22">
        <f t="shared" si="83"/>
        <v>0</v>
      </c>
      <c r="AA3335" s="22"/>
      <c r="AB3335" s="22"/>
      <c r="AC3335" s="47">
        <v>1</v>
      </c>
      <c r="AD3335" s="6" t="s">
        <v>106</v>
      </c>
    </row>
    <row r="3336" spans="1:42" x14ac:dyDescent="0.25">
      <c r="A3336" s="24">
        <v>41638</v>
      </c>
      <c r="B3336" s="22">
        <v>4</v>
      </c>
      <c r="C3336" s="22" t="s">
        <v>135</v>
      </c>
      <c r="D3336" s="22" t="s">
        <v>138</v>
      </c>
      <c r="E3336" s="22" t="s">
        <v>2</v>
      </c>
      <c r="F3336" s="22" t="s">
        <v>112</v>
      </c>
      <c r="G3336" s="25" t="s">
        <v>3</v>
      </c>
      <c r="H3336" s="22">
        <v>8</v>
      </c>
      <c r="I3336" s="22">
        <f t="shared" si="84"/>
        <v>0.4</v>
      </c>
      <c r="J3336" s="22">
        <v>40</v>
      </c>
      <c r="K3336" s="22"/>
      <c r="L3336" s="22"/>
      <c r="M3336" s="22"/>
      <c r="N3336" s="22"/>
      <c r="O3336" s="22"/>
      <c r="P3336" s="22" t="s">
        <v>55</v>
      </c>
      <c r="Q3336" s="22"/>
      <c r="R3336" s="22"/>
      <c r="S3336" s="22"/>
      <c r="T3336" s="22"/>
      <c r="U3336" s="22"/>
      <c r="V3336" s="22"/>
      <c r="W3336" s="22"/>
      <c r="X3336" s="22"/>
      <c r="Y3336" s="22"/>
      <c r="Z3336" s="22"/>
      <c r="AA3336" s="22"/>
      <c r="AB3336" s="22"/>
    </row>
    <row r="3337" spans="1:42" x14ac:dyDescent="0.25">
      <c r="A3337" s="24">
        <v>41638</v>
      </c>
      <c r="B3337" s="22">
        <v>4</v>
      </c>
      <c r="C3337" s="22" t="s">
        <v>135</v>
      </c>
      <c r="D3337" s="22" t="s">
        <v>138</v>
      </c>
      <c r="E3337" s="22" t="s">
        <v>2</v>
      </c>
      <c r="F3337" s="22" t="s">
        <v>112</v>
      </c>
      <c r="G3337" s="25" t="s">
        <v>57</v>
      </c>
      <c r="H3337" s="22">
        <v>4</v>
      </c>
      <c r="I3337" s="22">
        <f t="shared" si="84"/>
        <v>0.2</v>
      </c>
      <c r="J3337" s="22">
        <v>40</v>
      </c>
      <c r="K3337" s="22"/>
      <c r="L3337" s="22"/>
      <c r="M3337" s="22"/>
      <c r="N3337" s="22"/>
      <c r="O3337" s="22"/>
      <c r="P3337" s="22" t="s">
        <v>55</v>
      </c>
      <c r="Q3337" s="22"/>
      <c r="R3337" s="22"/>
      <c r="S3337" s="22"/>
      <c r="T3337" s="22"/>
      <c r="U3337" s="22"/>
      <c r="V3337" s="22"/>
      <c r="W3337" s="22"/>
      <c r="X3337" s="22"/>
      <c r="Y3337" s="22"/>
      <c r="Z3337" s="22"/>
      <c r="AA3337" s="22"/>
      <c r="AB3337" s="22"/>
    </row>
    <row r="3338" spans="1:42" s="33" customFormat="1" x14ac:dyDescent="0.25">
      <c r="A3338" s="24">
        <v>41638</v>
      </c>
      <c r="B3338" s="40">
        <v>4</v>
      </c>
      <c r="C3338" s="22" t="s">
        <v>135</v>
      </c>
      <c r="D3338" s="40" t="s">
        <v>138</v>
      </c>
      <c r="E3338" s="40" t="s">
        <v>2</v>
      </c>
      <c r="F3338" s="40" t="s">
        <v>112</v>
      </c>
      <c r="G3338" s="42" t="s">
        <v>11</v>
      </c>
      <c r="H3338" s="40">
        <v>2</v>
      </c>
      <c r="I3338" s="22">
        <f t="shared" si="84"/>
        <v>0.1</v>
      </c>
      <c r="J3338" s="22">
        <v>40</v>
      </c>
      <c r="K3338" s="22"/>
      <c r="L3338" s="22"/>
      <c r="M3338" s="22"/>
      <c r="N3338" s="22"/>
      <c r="O3338" s="22"/>
      <c r="P3338" s="22" t="s">
        <v>55</v>
      </c>
      <c r="Q3338" s="40"/>
      <c r="R3338" s="22"/>
      <c r="S3338" s="22"/>
      <c r="T3338" s="22"/>
      <c r="U3338" s="22"/>
      <c r="V3338" s="22"/>
      <c r="W3338" s="22"/>
      <c r="X3338" s="22"/>
      <c r="Y3338" s="22"/>
      <c r="Z3338" s="22"/>
      <c r="AA3338" s="22"/>
      <c r="AB3338" s="22"/>
      <c r="AC3338" s="6"/>
    </row>
    <row r="3339" spans="1:42" x14ac:dyDescent="0.25">
      <c r="A3339" s="24">
        <v>41638</v>
      </c>
      <c r="B3339" s="22">
        <v>4</v>
      </c>
      <c r="C3339" s="22" t="s">
        <v>135</v>
      </c>
      <c r="D3339" s="22" t="s">
        <v>138</v>
      </c>
      <c r="E3339" s="22" t="s">
        <v>2</v>
      </c>
      <c r="F3339" s="22" t="s">
        <v>112</v>
      </c>
      <c r="G3339" s="25" t="s">
        <v>16</v>
      </c>
      <c r="H3339" s="22">
        <v>1</v>
      </c>
      <c r="I3339" s="22">
        <f t="shared" si="84"/>
        <v>0.05</v>
      </c>
      <c r="J3339" s="22">
        <v>40</v>
      </c>
      <c r="K3339" s="22"/>
      <c r="L3339" s="22"/>
      <c r="M3339" s="22"/>
      <c r="N3339" s="22"/>
      <c r="O3339" s="22"/>
      <c r="P3339" s="22" t="s">
        <v>55</v>
      </c>
      <c r="Q3339" s="22"/>
      <c r="R3339" s="22"/>
      <c r="S3339" s="22"/>
      <c r="T3339" s="22"/>
      <c r="U3339" s="22"/>
      <c r="V3339" s="22"/>
      <c r="W3339" s="22"/>
      <c r="X3339" s="22"/>
      <c r="Y3339" s="22"/>
      <c r="Z3339" s="22"/>
      <c r="AA3339" s="22"/>
      <c r="AB3339" s="22"/>
    </row>
    <row r="3340" spans="1:42" x14ac:dyDescent="0.25">
      <c r="A3340" s="24">
        <v>41638</v>
      </c>
      <c r="B3340" s="22">
        <v>4</v>
      </c>
      <c r="C3340" s="22" t="s">
        <v>135</v>
      </c>
      <c r="D3340" s="22" t="s">
        <v>138</v>
      </c>
      <c r="E3340" s="22" t="s">
        <v>2</v>
      </c>
      <c r="F3340" s="22" t="s">
        <v>112</v>
      </c>
      <c r="G3340" s="25" t="s">
        <v>10</v>
      </c>
      <c r="H3340" s="22">
        <v>3</v>
      </c>
      <c r="I3340" s="22">
        <f t="shared" si="84"/>
        <v>0.15</v>
      </c>
      <c r="J3340" s="22">
        <v>40</v>
      </c>
      <c r="K3340" s="22"/>
      <c r="L3340" s="22"/>
      <c r="M3340" s="22"/>
      <c r="N3340" s="22"/>
      <c r="O3340" s="22"/>
      <c r="P3340" s="22" t="s">
        <v>55</v>
      </c>
      <c r="Q3340" s="22"/>
      <c r="R3340" s="22"/>
      <c r="S3340" s="22"/>
      <c r="T3340" s="22"/>
      <c r="U3340" s="22"/>
      <c r="V3340" s="22"/>
      <c r="W3340" s="22"/>
      <c r="X3340" s="22"/>
      <c r="Y3340" s="22"/>
      <c r="Z3340" s="22"/>
      <c r="AA3340" s="22"/>
      <c r="AB3340" s="22"/>
    </row>
    <row r="3341" spans="1:42" x14ac:dyDescent="0.25">
      <c r="A3341" s="24">
        <v>41638</v>
      </c>
      <c r="B3341" s="132">
        <v>4</v>
      </c>
      <c r="C3341" s="22" t="s">
        <v>109</v>
      </c>
      <c r="D3341" s="132" t="s">
        <v>241</v>
      </c>
      <c r="E3341" s="132" t="s">
        <v>2</v>
      </c>
      <c r="F3341" s="132" t="s">
        <v>112</v>
      </c>
      <c r="G3341" s="139" t="s">
        <v>121</v>
      </c>
      <c r="H3341" s="132">
        <v>1</v>
      </c>
      <c r="I3341" s="22">
        <f t="shared" si="84"/>
        <v>0.05</v>
      </c>
      <c r="J3341" s="22">
        <v>34</v>
      </c>
      <c r="K3341" s="22"/>
      <c r="L3341" s="22"/>
      <c r="M3341" s="22"/>
      <c r="N3341" s="22"/>
      <c r="O3341" s="22"/>
      <c r="P3341" s="22" t="s">
        <v>4</v>
      </c>
      <c r="Q3341" s="132">
        <v>1</v>
      </c>
      <c r="R3341" s="22" t="s">
        <v>343</v>
      </c>
      <c r="S3341" s="22" t="s">
        <v>5</v>
      </c>
      <c r="T3341" s="22">
        <v>9</v>
      </c>
      <c r="U3341" s="22"/>
      <c r="V3341" s="22"/>
      <c r="W3341" s="22">
        <v>9</v>
      </c>
      <c r="X3341" s="22"/>
      <c r="Y3341" s="22">
        <v>0</v>
      </c>
      <c r="Z3341" s="22">
        <v>0</v>
      </c>
      <c r="AA3341" s="22"/>
      <c r="AB3341" s="22"/>
      <c r="AC3341" s="47">
        <v>1</v>
      </c>
      <c r="AD3341" s="47" t="s">
        <v>127</v>
      </c>
      <c r="AE3341" s="47" t="s">
        <v>255</v>
      </c>
      <c r="AF3341" s="47"/>
      <c r="AG3341" s="47"/>
      <c r="AH3341" s="47"/>
      <c r="AI3341" s="47"/>
      <c r="AJ3341" s="47"/>
      <c r="AK3341" s="47"/>
      <c r="AL3341" s="47"/>
      <c r="AM3341" s="47"/>
      <c r="AN3341" s="47"/>
      <c r="AO3341" s="47"/>
      <c r="AP3341" s="47"/>
    </row>
    <row r="3342" spans="1:42" x14ac:dyDescent="0.25">
      <c r="A3342" s="24">
        <v>41638</v>
      </c>
      <c r="B3342" s="22">
        <v>4</v>
      </c>
      <c r="C3342" s="22" t="s">
        <v>109</v>
      </c>
      <c r="D3342" s="22" t="s">
        <v>241</v>
      </c>
      <c r="E3342" s="22" t="s">
        <v>2</v>
      </c>
      <c r="F3342" s="22" t="s">
        <v>112</v>
      </c>
      <c r="G3342" s="25" t="s">
        <v>10</v>
      </c>
      <c r="H3342" s="22">
        <v>1</v>
      </c>
      <c r="I3342" s="22">
        <f t="shared" si="84"/>
        <v>0.05</v>
      </c>
      <c r="J3342" s="22">
        <v>34</v>
      </c>
      <c r="K3342" s="22"/>
      <c r="L3342" s="22"/>
      <c r="M3342" s="22"/>
      <c r="N3342" s="22"/>
      <c r="O3342" s="22"/>
      <c r="P3342" s="22" t="s">
        <v>4</v>
      </c>
      <c r="Q3342" s="22">
        <v>2</v>
      </c>
      <c r="R3342" s="22" t="s">
        <v>344</v>
      </c>
      <c r="S3342" s="22" t="s">
        <v>5</v>
      </c>
      <c r="T3342" s="22">
        <v>9</v>
      </c>
      <c r="U3342" s="22"/>
      <c r="V3342" s="22"/>
      <c r="W3342" s="22">
        <v>9</v>
      </c>
      <c r="X3342" s="22"/>
      <c r="Y3342" s="22">
        <v>0</v>
      </c>
      <c r="Z3342" s="22">
        <v>0</v>
      </c>
      <c r="AA3342" s="22"/>
      <c r="AB3342" s="22"/>
      <c r="AC3342" s="47">
        <v>0</v>
      </c>
      <c r="AE3342" s="6" t="s">
        <v>255</v>
      </c>
    </row>
    <row r="3343" spans="1:42" x14ac:dyDescent="0.25">
      <c r="A3343" s="24">
        <v>41638</v>
      </c>
      <c r="B3343" s="22">
        <v>4</v>
      </c>
      <c r="C3343" s="22" t="s">
        <v>109</v>
      </c>
      <c r="D3343" s="22" t="s">
        <v>241</v>
      </c>
      <c r="E3343" s="22" t="s">
        <v>2</v>
      </c>
      <c r="F3343" s="22" t="s">
        <v>112</v>
      </c>
      <c r="G3343" s="25" t="s">
        <v>9</v>
      </c>
      <c r="H3343" s="22">
        <v>1</v>
      </c>
      <c r="I3343" s="22">
        <f t="shared" si="84"/>
        <v>0.05</v>
      </c>
      <c r="J3343" s="22">
        <v>34</v>
      </c>
      <c r="K3343" s="22"/>
      <c r="L3343" s="22"/>
      <c r="M3343" s="22"/>
      <c r="N3343" s="22"/>
      <c r="O3343" s="22"/>
      <c r="P3343" s="22" t="s">
        <v>4</v>
      </c>
      <c r="Q3343" s="22">
        <v>3</v>
      </c>
      <c r="R3343" s="22" t="s">
        <v>345</v>
      </c>
      <c r="S3343" s="22" t="s">
        <v>5</v>
      </c>
      <c r="T3343" s="22">
        <v>23</v>
      </c>
      <c r="U3343" s="22"/>
      <c r="V3343" s="22"/>
      <c r="W3343" s="22">
        <v>23</v>
      </c>
      <c r="X3343" s="22"/>
      <c r="Y3343" s="22">
        <v>0</v>
      </c>
      <c r="Z3343" s="22">
        <v>0</v>
      </c>
      <c r="AA3343" s="22"/>
      <c r="AB3343" s="22"/>
      <c r="AC3343" s="6">
        <v>0</v>
      </c>
      <c r="AE3343" s="6" t="s">
        <v>261</v>
      </c>
    </row>
    <row r="3344" spans="1:42" x14ac:dyDescent="0.25">
      <c r="A3344" s="24">
        <v>41638</v>
      </c>
      <c r="B3344" s="22">
        <v>4</v>
      </c>
      <c r="C3344" s="22" t="s">
        <v>109</v>
      </c>
      <c r="D3344" s="22" t="s">
        <v>241</v>
      </c>
      <c r="E3344" s="22" t="s">
        <v>2</v>
      </c>
      <c r="F3344" s="22" t="s">
        <v>112</v>
      </c>
      <c r="G3344" s="25" t="s">
        <v>10</v>
      </c>
      <c r="H3344" s="22">
        <v>1</v>
      </c>
      <c r="I3344" s="22">
        <f t="shared" si="84"/>
        <v>0.05</v>
      </c>
      <c r="J3344" s="22">
        <v>34</v>
      </c>
      <c r="K3344" s="22"/>
      <c r="L3344" s="22"/>
      <c r="M3344" s="22"/>
      <c r="N3344" s="22"/>
      <c r="O3344" s="22"/>
      <c r="P3344" s="22" t="s">
        <v>4</v>
      </c>
      <c r="Q3344" s="22">
        <v>4</v>
      </c>
      <c r="R3344" s="22" t="s">
        <v>346</v>
      </c>
      <c r="S3344" s="22" t="s">
        <v>8</v>
      </c>
      <c r="T3344" s="22">
        <v>12</v>
      </c>
      <c r="U3344" s="22"/>
      <c r="V3344" s="22"/>
      <c r="W3344" s="22">
        <v>12</v>
      </c>
      <c r="X3344" s="22"/>
      <c r="Y3344" s="22">
        <v>1</v>
      </c>
      <c r="Z3344" s="22">
        <v>1</v>
      </c>
      <c r="AA3344" s="22" t="s">
        <v>130</v>
      </c>
      <c r="AB3344" s="22" t="s">
        <v>368</v>
      </c>
      <c r="AC3344" s="45">
        <v>1</v>
      </c>
      <c r="AD3344" s="6" t="s">
        <v>250</v>
      </c>
    </row>
    <row r="3345" spans="1:42" x14ac:dyDescent="0.25">
      <c r="A3345" s="24">
        <v>41638</v>
      </c>
      <c r="B3345" s="22">
        <v>4</v>
      </c>
      <c r="C3345" s="22" t="s">
        <v>109</v>
      </c>
      <c r="D3345" s="22" t="s">
        <v>241</v>
      </c>
      <c r="E3345" s="22" t="s">
        <v>2</v>
      </c>
      <c r="F3345" s="22" t="s">
        <v>112</v>
      </c>
      <c r="G3345" s="25" t="s">
        <v>10</v>
      </c>
      <c r="H3345" s="22">
        <v>1</v>
      </c>
      <c r="I3345" s="22">
        <f t="shared" si="84"/>
        <v>0.05</v>
      </c>
      <c r="J3345" s="22">
        <v>34</v>
      </c>
      <c r="K3345" s="22"/>
      <c r="L3345" s="22"/>
      <c r="M3345" s="22"/>
      <c r="N3345" s="22"/>
      <c r="O3345" s="22"/>
      <c r="P3345" s="22" t="s">
        <v>4</v>
      </c>
      <c r="Q3345" s="22">
        <v>5</v>
      </c>
      <c r="R3345" s="22" t="s">
        <v>362</v>
      </c>
      <c r="S3345" s="22" t="s">
        <v>5</v>
      </c>
      <c r="T3345" s="22">
        <v>12</v>
      </c>
      <c r="U3345" s="22"/>
      <c r="V3345" s="22"/>
      <c r="W3345" s="22">
        <v>12</v>
      </c>
      <c r="X3345" s="22"/>
      <c r="Y3345" s="22">
        <v>1</v>
      </c>
      <c r="Z3345" s="22">
        <v>1</v>
      </c>
      <c r="AA3345" s="22" t="s">
        <v>130</v>
      </c>
      <c r="AB3345" s="22" t="s">
        <v>368</v>
      </c>
      <c r="AC3345" s="6">
        <v>1</v>
      </c>
      <c r="AD3345" s="6" t="s">
        <v>250</v>
      </c>
    </row>
    <row r="3346" spans="1:42" x14ac:dyDescent="0.25">
      <c r="A3346" s="24">
        <v>41638</v>
      </c>
      <c r="B3346" s="22">
        <v>4</v>
      </c>
      <c r="C3346" s="22" t="s">
        <v>109</v>
      </c>
      <c r="D3346" s="22" t="s">
        <v>241</v>
      </c>
      <c r="E3346" s="22" t="s">
        <v>2</v>
      </c>
      <c r="F3346" s="22" t="s">
        <v>112</v>
      </c>
      <c r="G3346" s="25" t="s">
        <v>9</v>
      </c>
      <c r="H3346" s="22">
        <v>1</v>
      </c>
      <c r="I3346" s="22">
        <f t="shared" si="84"/>
        <v>0.05</v>
      </c>
      <c r="J3346" s="22">
        <v>34</v>
      </c>
      <c r="K3346" s="22"/>
      <c r="L3346" s="22"/>
      <c r="M3346" s="22"/>
      <c r="N3346" s="22"/>
      <c r="O3346" s="22"/>
      <c r="P3346" s="22" t="s">
        <v>4</v>
      </c>
      <c r="Q3346" s="22">
        <v>6</v>
      </c>
      <c r="R3346" s="22" t="s">
        <v>348</v>
      </c>
      <c r="S3346" s="22" t="s">
        <v>8</v>
      </c>
      <c r="T3346" s="22">
        <v>22</v>
      </c>
      <c r="U3346" s="22"/>
      <c r="V3346" s="22"/>
      <c r="W3346" s="22">
        <v>22</v>
      </c>
      <c r="X3346" s="22"/>
      <c r="Y3346" s="22">
        <v>0</v>
      </c>
      <c r="Z3346" s="22">
        <v>0</v>
      </c>
      <c r="AA3346" s="22"/>
      <c r="AB3346" s="22"/>
      <c r="AC3346" s="6">
        <v>1</v>
      </c>
      <c r="AD3346" s="6" t="s">
        <v>252</v>
      </c>
    </row>
    <row r="3347" spans="1:42" x14ac:dyDescent="0.25">
      <c r="A3347" s="24">
        <v>41638</v>
      </c>
      <c r="B3347" s="22">
        <v>4</v>
      </c>
      <c r="C3347" s="22" t="s">
        <v>109</v>
      </c>
      <c r="D3347" s="22" t="s">
        <v>241</v>
      </c>
      <c r="E3347" s="22" t="s">
        <v>2</v>
      </c>
      <c r="F3347" s="22" t="s">
        <v>112</v>
      </c>
      <c r="G3347" s="25" t="s">
        <v>9</v>
      </c>
      <c r="H3347" s="22">
        <v>1</v>
      </c>
      <c r="I3347" s="22">
        <f t="shared" si="84"/>
        <v>0.05</v>
      </c>
      <c r="J3347" s="22">
        <v>34</v>
      </c>
      <c r="K3347" s="22"/>
      <c r="L3347" s="22"/>
      <c r="M3347" s="22"/>
      <c r="N3347" s="22"/>
      <c r="O3347" s="22"/>
      <c r="P3347" s="22" t="s">
        <v>4</v>
      </c>
      <c r="Q3347" s="22">
        <v>7</v>
      </c>
      <c r="R3347" s="22">
        <v>20</v>
      </c>
      <c r="S3347" s="22" t="s">
        <v>5</v>
      </c>
      <c r="T3347" s="22">
        <v>20</v>
      </c>
      <c r="U3347" s="22"/>
      <c r="V3347" s="22"/>
      <c r="W3347" s="22">
        <v>20</v>
      </c>
      <c r="X3347" s="22"/>
      <c r="Y3347" s="22">
        <v>0</v>
      </c>
      <c r="Z3347" s="22">
        <v>0</v>
      </c>
      <c r="AA3347" s="22"/>
      <c r="AB3347" s="22"/>
      <c r="AC3347" s="47">
        <v>1</v>
      </c>
      <c r="AD3347" s="6" t="s">
        <v>127</v>
      </c>
    </row>
    <row r="3348" spans="1:42" x14ac:dyDescent="0.25">
      <c r="A3348" s="24">
        <v>41638</v>
      </c>
      <c r="B3348" s="22">
        <v>4</v>
      </c>
      <c r="C3348" s="22" t="s">
        <v>109</v>
      </c>
      <c r="D3348" s="22" t="s">
        <v>241</v>
      </c>
      <c r="E3348" s="22" t="s">
        <v>2</v>
      </c>
      <c r="F3348" s="22" t="s">
        <v>112</v>
      </c>
      <c r="G3348" s="25" t="s">
        <v>3</v>
      </c>
      <c r="H3348" s="22">
        <v>14</v>
      </c>
      <c r="I3348" s="22">
        <f t="shared" si="84"/>
        <v>0.7</v>
      </c>
      <c r="J3348" s="22">
        <v>34</v>
      </c>
      <c r="K3348" s="22"/>
      <c r="L3348" s="22"/>
      <c r="M3348" s="22"/>
      <c r="N3348" s="22"/>
      <c r="O3348" s="22"/>
      <c r="P3348" s="22"/>
      <c r="Q3348" s="22"/>
      <c r="R3348" s="22"/>
      <c r="S3348" s="22"/>
      <c r="T3348" s="22"/>
      <c r="U3348" s="22"/>
      <c r="V3348" s="22"/>
      <c r="W3348" s="22"/>
      <c r="X3348" s="22"/>
      <c r="Y3348" s="22"/>
      <c r="Z3348" s="22"/>
      <c r="AA3348" s="22"/>
      <c r="AB3348" s="22"/>
    </row>
    <row r="3349" spans="1:42" x14ac:dyDescent="0.25">
      <c r="A3349" s="24">
        <v>41638</v>
      </c>
      <c r="B3349" s="22">
        <v>4</v>
      </c>
      <c r="C3349" s="22" t="s">
        <v>109</v>
      </c>
      <c r="D3349" s="22" t="s">
        <v>241</v>
      </c>
      <c r="E3349" s="22" t="s">
        <v>2</v>
      </c>
      <c r="F3349" s="22" t="s">
        <v>112</v>
      </c>
      <c r="G3349" s="25" t="s">
        <v>9</v>
      </c>
      <c r="H3349" s="22">
        <v>1</v>
      </c>
      <c r="I3349" s="22">
        <f t="shared" si="84"/>
        <v>0.05</v>
      </c>
      <c r="J3349" s="22">
        <v>34</v>
      </c>
      <c r="K3349" s="22"/>
      <c r="L3349" s="22"/>
      <c r="M3349" s="22"/>
      <c r="N3349" s="22"/>
      <c r="O3349" s="22"/>
      <c r="P3349" s="22"/>
      <c r="Q3349" s="22"/>
      <c r="R3349" s="22"/>
      <c r="S3349" s="22"/>
      <c r="T3349" s="22"/>
      <c r="U3349" s="22"/>
      <c r="V3349" s="22"/>
      <c r="W3349" s="22"/>
      <c r="X3349" s="22"/>
      <c r="Y3349" s="22"/>
      <c r="Z3349" s="22"/>
      <c r="AA3349" s="22"/>
      <c r="AB3349" s="22"/>
    </row>
    <row r="3350" spans="1:42" x14ac:dyDescent="0.25">
      <c r="A3350" s="24">
        <v>41638</v>
      </c>
      <c r="B3350" s="22">
        <v>4</v>
      </c>
      <c r="C3350" s="22" t="s">
        <v>109</v>
      </c>
      <c r="D3350" s="22" t="s">
        <v>241</v>
      </c>
      <c r="E3350" s="22" t="s">
        <v>2</v>
      </c>
      <c r="F3350" s="22" t="s">
        <v>112</v>
      </c>
      <c r="G3350" s="25" t="s">
        <v>121</v>
      </c>
      <c r="H3350" s="22">
        <v>4</v>
      </c>
      <c r="I3350" s="22">
        <f t="shared" si="84"/>
        <v>0.2</v>
      </c>
      <c r="J3350" s="22">
        <v>34</v>
      </c>
      <c r="K3350" s="22"/>
      <c r="L3350" s="22"/>
      <c r="M3350" s="22"/>
      <c r="N3350" s="22"/>
      <c r="O3350" s="22"/>
      <c r="P3350" s="22"/>
      <c r="Q3350" s="22"/>
      <c r="R3350" s="22"/>
      <c r="S3350" s="22"/>
      <c r="T3350" s="22"/>
      <c r="U3350" s="22"/>
      <c r="V3350" s="22"/>
      <c r="W3350" s="22"/>
      <c r="X3350" s="22"/>
      <c r="Y3350" s="22"/>
      <c r="Z3350" s="22"/>
      <c r="AA3350" s="22"/>
      <c r="AB3350" s="22"/>
    </row>
    <row r="3351" spans="1:42" s="33" customFormat="1" x14ac:dyDescent="0.25">
      <c r="A3351" s="24">
        <v>41638</v>
      </c>
      <c r="B3351" s="40">
        <v>4</v>
      </c>
      <c r="C3351" s="22" t="s">
        <v>109</v>
      </c>
      <c r="D3351" s="40" t="s">
        <v>241</v>
      </c>
      <c r="E3351" s="40" t="s">
        <v>2</v>
      </c>
      <c r="F3351" s="40" t="s">
        <v>112</v>
      </c>
      <c r="G3351" s="42" t="s">
        <v>11</v>
      </c>
      <c r="H3351" s="40">
        <v>2</v>
      </c>
      <c r="I3351" s="22">
        <f t="shared" si="84"/>
        <v>0.1</v>
      </c>
      <c r="J3351" s="22">
        <v>34</v>
      </c>
      <c r="K3351" s="22"/>
      <c r="L3351" s="22"/>
      <c r="M3351" s="22"/>
      <c r="N3351" s="22"/>
      <c r="O3351" s="22"/>
      <c r="P3351" s="22"/>
      <c r="Q3351" s="40"/>
      <c r="R3351" s="22"/>
      <c r="S3351" s="22"/>
      <c r="T3351" s="22"/>
      <c r="U3351" s="22"/>
      <c r="V3351" s="22"/>
      <c r="W3351" s="22"/>
      <c r="X3351" s="22"/>
      <c r="Y3351" s="22"/>
      <c r="Z3351" s="22"/>
      <c r="AA3351" s="22"/>
      <c r="AB3351" s="22"/>
      <c r="AC3351" s="6"/>
    </row>
    <row r="3352" spans="1:42" x14ac:dyDescent="0.25">
      <c r="A3352" s="24">
        <v>41638</v>
      </c>
      <c r="B3352" s="22">
        <v>4</v>
      </c>
      <c r="C3352" s="22" t="s">
        <v>109</v>
      </c>
      <c r="D3352" s="22" t="s">
        <v>241</v>
      </c>
      <c r="E3352" s="22" t="s">
        <v>2</v>
      </c>
      <c r="F3352" s="22" t="s">
        <v>112</v>
      </c>
      <c r="G3352" s="25" t="s">
        <v>16</v>
      </c>
      <c r="H3352" s="22">
        <v>1</v>
      </c>
      <c r="I3352" s="22">
        <f t="shared" si="84"/>
        <v>0.05</v>
      </c>
      <c r="J3352" s="22">
        <v>34</v>
      </c>
      <c r="K3352" s="22"/>
      <c r="L3352" s="22"/>
      <c r="M3352" s="22"/>
      <c r="N3352" s="22"/>
      <c r="O3352" s="22"/>
      <c r="P3352" s="22"/>
      <c r="Q3352" s="22"/>
      <c r="R3352" s="22"/>
      <c r="S3352" s="22"/>
      <c r="T3352" s="22"/>
      <c r="U3352" s="22"/>
      <c r="V3352" s="22"/>
      <c r="W3352" s="22"/>
      <c r="X3352" s="22"/>
      <c r="Y3352" s="22"/>
      <c r="Z3352" s="22"/>
      <c r="AA3352" s="22"/>
      <c r="AB3352" s="22"/>
    </row>
    <row r="3353" spans="1:42" x14ac:dyDescent="0.25">
      <c r="A3353" s="24">
        <v>41638</v>
      </c>
      <c r="B3353" s="22">
        <v>4</v>
      </c>
      <c r="C3353" s="22" t="s">
        <v>109</v>
      </c>
      <c r="D3353" s="22" t="s">
        <v>241</v>
      </c>
      <c r="E3353" s="22" t="s">
        <v>2</v>
      </c>
      <c r="F3353" s="22" t="s">
        <v>112</v>
      </c>
      <c r="G3353" s="25" t="s">
        <v>10</v>
      </c>
      <c r="H3353" s="22">
        <v>18</v>
      </c>
      <c r="I3353" s="22">
        <f t="shared" si="84"/>
        <v>0.9</v>
      </c>
      <c r="J3353" s="22">
        <v>34</v>
      </c>
      <c r="K3353" s="22"/>
      <c r="L3353" s="22"/>
      <c r="M3353" s="22"/>
      <c r="N3353" s="22"/>
      <c r="O3353" s="22"/>
      <c r="P3353" s="22"/>
      <c r="Q3353" s="22"/>
      <c r="R3353" s="22"/>
      <c r="S3353" s="22"/>
      <c r="T3353" s="22"/>
      <c r="U3353" s="22"/>
      <c r="V3353" s="22"/>
      <c r="W3353" s="22"/>
      <c r="X3353" s="22"/>
      <c r="Y3353" s="22"/>
      <c r="Z3353" s="22"/>
      <c r="AA3353" s="22"/>
      <c r="AB3353" s="22"/>
    </row>
    <row r="3354" spans="1:42" x14ac:dyDescent="0.25">
      <c r="A3354" s="24">
        <v>41638</v>
      </c>
      <c r="B3354" s="132">
        <v>4</v>
      </c>
      <c r="C3354" s="22" t="s">
        <v>109</v>
      </c>
      <c r="D3354" s="132" t="s">
        <v>242</v>
      </c>
      <c r="E3354" s="132" t="s">
        <v>2</v>
      </c>
      <c r="F3354" s="132" t="s">
        <v>112</v>
      </c>
      <c r="G3354" s="139" t="s">
        <v>9</v>
      </c>
      <c r="H3354" s="132">
        <v>1</v>
      </c>
      <c r="I3354" s="22">
        <f t="shared" si="84"/>
        <v>0.05</v>
      </c>
      <c r="J3354" s="22">
        <v>33</v>
      </c>
      <c r="K3354" s="22"/>
      <c r="L3354" s="22"/>
      <c r="M3354" s="22"/>
      <c r="N3354" s="22"/>
      <c r="O3354" s="22"/>
      <c r="P3354" s="22" t="s">
        <v>4</v>
      </c>
      <c r="Q3354" s="132">
        <v>1</v>
      </c>
      <c r="R3354" s="22" t="s">
        <v>364</v>
      </c>
      <c r="S3354" s="22" t="s">
        <v>8</v>
      </c>
      <c r="T3354" s="22">
        <v>15</v>
      </c>
      <c r="U3354" s="22"/>
      <c r="V3354" s="22"/>
      <c r="W3354" s="22">
        <v>15</v>
      </c>
      <c r="X3354" s="22"/>
      <c r="Y3354" s="22">
        <v>0</v>
      </c>
      <c r="Z3354" s="22">
        <v>0</v>
      </c>
      <c r="AA3354" s="22"/>
      <c r="AB3354" s="22"/>
      <c r="AC3354" s="47">
        <v>1</v>
      </c>
      <c r="AD3354" s="47" t="s">
        <v>251</v>
      </c>
      <c r="AE3354" s="47"/>
      <c r="AF3354" s="47"/>
      <c r="AG3354" s="47"/>
      <c r="AH3354" s="47"/>
      <c r="AI3354" s="47"/>
      <c r="AJ3354" s="47"/>
      <c r="AK3354" s="47"/>
      <c r="AL3354" s="47"/>
      <c r="AM3354" s="47"/>
      <c r="AN3354" s="47"/>
      <c r="AO3354" s="47"/>
      <c r="AP3354" s="47"/>
    </row>
    <row r="3355" spans="1:42" x14ac:dyDescent="0.25">
      <c r="A3355" s="24">
        <v>41638</v>
      </c>
      <c r="B3355" s="22">
        <v>4</v>
      </c>
      <c r="C3355" s="22" t="s">
        <v>109</v>
      </c>
      <c r="D3355" s="22" t="s">
        <v>242</v>
      </c>
      <c r="E3355" s="22" t="s">
        <v>2</v>
      </c>
      <c r="F3355" s="22" t="s">
        <v>112</v>
      </c>
      <c r="G3355" s="25" t="s">
        <v>10</v>
      </c>
      <c r="H3355" s="22">
        <v>1</v>
      </c>
      <c r="I3355" s="22">
        <f t="shared" si="84"/>
        <v>0.05</v>
      </c>
      <c r="J3355" s="22">
        <v>33</v>
      </c>
      <c r="K3355" s="22"/>
      <c r="L3355" s="22"/>
      <c r="M3355" s="22"/>
      <c r="N3355" s="22"/>
      <c r="O3355" s="22"/>
      <c r="P3355" s="22" t="s">
        <v>4</v>
      </c>
      <c r="Q3355" s="22">
        <v>2</v>
      </c>
      <c r="R3355" s="22" t="s">
        <v>331</v>
      </c>
      <c r="S3355" s="22" t="s">
        <v>5</v>
      </c>
      <c r="T3355" s="22">
        <v>13</v>
      </c>
      <c r="U3355" s="22"/>
      <c r="V3355" s="22"/>
      <c r="W3355" s="22">
        <v>13</v>
      </c>
      <c r="X3355" s="22"/>
      <c r="Y3355" s="22">
        <v>0</v>
      </c>
      <c r="Z3355" s="22">
        <v>0</v>
      </c>
      <c r="AA3355" s="22"/>
      <c r="AB3355" s="22"/>
      <c r="AC3355" s="47">
        <v>1</v>
      </c>
      <c r="AD3355" s="6" t="s">
        <v>106</v>
      </c>
    </row>
    <row r="3356" spans="1:42" x14ac:dyDescent="0.25">
      <c r="A3356" s="24">
        <v>41638</v>
      </c>
      <c r="B3356" s="22">
        <v>4</v>
      </c>
      <c r="C3356" s="22" t="s">
        <v>109</v>
      </c>
      <c r="D3356" s="22" t="s">
        <v>242</v>
      </c>
      <c r="E3356" s="22" t="s">
        <v>2</v>
      </c>
      <c r="F3356" s="22" t="s">
        <v>112</v>
      </c>
      <c r="G3356" s="25" t="s">
        <v>10</v>
      </c>
      <c r="H3356" s="22">
        <v>1</v>
      </c>
      <c r="I3356" s="22">
        <f t="shared" si="84"/>
        <v>0.05</v>
      </c>
      <c r="J3356" s="22">
        <v>33</v>
      </c>
      <c r="K3356" s="22"/>
      <c r="L3356" s="22"/>
      <c r="M3356" s="22"/>
      <c r="N3356" s="22"/>
      <c r="O3356" s="22"/>
      <c r="P3356" s="22" t="s">
        <v>4</v>
      </c>
      <c r="Q3356" s="22">
        <v>3</v>
      </c>
      <c r="R3356" s="22" t="s">
        <v>369</v>
      </c>
      <c r="S3356" s="22" t="s">
        <v>5</v>
      </c>
      <c r="T3356" s="22">
        <v>17</v>
      </c>
      <c r="U3356" s="22"/>
      <c r="V3356" s="22"/>
      <c r="W3356" s="22">
        <v>17</v>
      </c>
      <c r="X3356" s="22"/>
      <c r="Y3356" s="22">
        <v>1</v>
      </c>
      <c r="Z3356" s="22">
        <v>1</v>
      </c>
      <c r="AA3356" s="22" t="s">
        <v>79</v>
      </c>
      <c r="AB3356" s="22" t="s">
        <v>192</v>
      </c>
      <c r="AC3356" s="6">
        <v>1</v>
      </c>
      <c r="AD3356" s="6" t="s">
        <v>250</v>
      </c>
    </row>
    <row r="3357" spans="1:42" x14ac:dyDescent="0.25">
      <c r="A3357" s="24">
        <v>41638</v>
      </c>
      <c r="B3357" s="22">
        <v>4</v>
      </c>
      <c r="C3357" s="22" t="s">
        <v>109</v>
      </c>
      <c r="D3357" s="22" t="s">
        <v>242</v>
      </c>
      <c r="E3357" s="22" t="s">
        <v>2</v>
      </c>
      <c r="F3357" s="22" t="s">
        <v>112</v>
      </c>
      <c r="G3357" s="25" t="s">
        <v>121</v>
      </c>
      <c r="H3357" s="22">
        <v>1</v>
      </c>
      <c r="I3357" s="22">
        <f t="shared" si="84"/>
        <v>0.05</v>
      </c>
      <c r="J3357" s="22">
        <v>33</v>
      </c>
      <c r="K3357" s="22"/>
      <c r="L3357" s="22"/>
      <c r="M3357" s="22"/>
      <c r="N3357" s="22"/>
      <c r="O3357" s="22"/>
      <c r="P3357" s="22" t="s">
        <v>4</v>
      </c>
      <c r="Q3357" s="22">
        <v>4</v>
      </c>
      <c r="R3357" s="22" t="s">
        <v>370</v>
      </c>
      <c r="S3357" s="22" t="s">
        <v>5</v>
      </c>
      <c r="T3357" s="22">
        <v>10</v>
      </c>
      <c r="U3357" s="22"/>
      <c r="V3357" s="22"/>
      <c r="W3357" s="22">
        <v>10</v>
      </c>
      <c r="X3357" s="22"/>
      <c r="Y3357" s="22">
        <v>0</v>
      </c>
      <c r="Z3357" s="22">
        <v>0</v>
      </c>
      <c r="AA3357" s="22"/>
      <c r="AB3357" s="22"/>
      <c r="AC3357" s="6">
        <v>0</v>
      </c>
    </row>
    <row r="3358" spans="1:42" x14ac:dyDescent="0.25">
      <c r="A3358" s="24">
        <v>41638</v>
      </c>
      <c r="B3358" s="22">
        <v>4</v>
      </c>
      <c r="C3358" s="22" t="s">
        <v>109</v>
      </c>
      <c r="D3358" s="22" t="s">
        <v>242</v>
      </c>
      <c r="E3358" s="22" t="s">
        <v>2</v>
      </c>
      <c r="F3358" s="22" t="s">
        <v>112</v>
      </c>
      <c r="G3358" s="25" t="s">
        <v>10</v>
      </c>
      <c r="H3358" s="22"/>
      <c r="I3358" s="22">
        <f t="shared" si="84"/>
        <v>0</v>
      </c>
      <c r="J3358" s="22">
        <v>33</v>
      </c>
      <c r="K3358" s="22"/>
      <c r="L3358" s="22"/>
      <c r="M3358" s="22"/>
      <c r="N3358" s="22"/>
      <c r="O3358" s="22"/>
      <c r="P3358" s="22" t="s">
        <v>4</v>
      </c>
      <c r="Q3358" s="22">
        <v>5</v>
      </c>
      <c r="R3358" s="22" t="s">
        <v>350</v>
      </c>
      <c r="S3358" s="22" t="s">
        <v>5</v>
      </c>
      <c r="T3358" s="22">
        <v>7</v>
      </c>
      <c r="U3358" s="22"/>
      <c r="V3358" s="22"/>
      <c r="W3358" s="22">
        <v>7</v>
      </c>
      <c r="X3358" s="22"/>
      <c r="Y3358" s="22">
        <v>0</v>
      </c>
      <c r="Z3358" s="22">
        <v>0</v>
      </c>
      <c r="AA3358" s="22"/>
      <c r="AB3358" s="22" t="s">
        <v>132</v>
      </c>
      <c r="AC3358" s="45">
        <v>1</v>
      </c>
      <c r="AD3358" s="6" t="s">
        <v>263</v>
      </c>
    </row>
    <row r="3359" spans="1:42" x14ac:dyDescent="0.25">
      <c r="A3359" s="24">
        <v>41638</v>
      </c>
      <c r="B3359" s="22">
        <v>4</v>
      </c>
      <c r="C3359" s="22" t="s">
        <v>109</v>
      </c>
      <c r="D3359" s="22" t="s">
        <v>242</v>
      </c>
      <c r="E3359" s="22" t="s">
        <v>2</v>
      </c>
      <c r="F3359" s="22" t="s">
        <v>112</v>
      </c>
      <c r="G3359" s="25" t="s">
        <v>9</v>
      </c>
      <c r="H3359" s="22">
        <v>1</v>
      </c>
      <c r="I3359" s="22">
        <f t="shared" si="84"/>
        <v>0.05</v>
      </c>
      <c r="J3359" s="22">
        <v>33</v>
      </c>
      <c r="K3359" s="22"/>
      <c r="L3359" s="22"/>
      <c r="M3359" s="22"/>
      <c r="N3359" s="22"/>
      <c r="O3359" s="22"/>
      <c r="P3359" s="22" t="s">
        <v>4</v>
      </c>
      <c r="Q3359" s="22">
        <v>6</v>
      </c>
      <c r="R3359" s="22" t="s">
        <v>351</v>
      </c>
      <c r="S3359" s="22" t="s">
        <v>8</v>
      </c>
      <c r="T3359" s="22">
        <v>24</v>
      </c>
      <c r="U3359" s="22"/>
      <c r="V3359" s="22"/>
      <c r="W3359" s="22">
        <v>24</v>
      </c>
      <c r="X3359" s="22"/>
      <c r="Y3359" s="22">
        <v>0</v>
      </c>
      <c r="Z3359" s="22">
        <v>0</v>
      </c>
      <c r="AA3359" s="22"/>
      <c r="AB3359" s="22"/>
      <c r="AC3359" s="6">
        <v>1</v>
      </c>
      <c r="AD3359" s="6" t="s">
        <v>127</v>
      </c>
    </row>
    <row r="3360" spans="1:42" x14ac:dyDescent="0.25">
      <c r="A3360" s="24">
        <v>41638</v>
      </c>
      <c r="B3360" s="22">
        <v>4</v>
      </c>
      <c r="C3360" s="22" t="s">
        <v>109</v>
      </c>
      <c r="D3360" s="22" t="s">
        <v>242</v>
      </c>
      <c r="E3360" s="22" t="s">
        <v>2</v>
      </c>
      <c r="F3360" s="22" t="s">
        <v>112</v>
      </c>
      <c r="G3360" s="25" t="s">
        <v>10</v>
      </c>
      <c r="H3360" s="22">
        <v>1</v>
      </c>
      <c r="I3360" s="22">
        <f t="shared" si="84"/>
        <v>0.05</v>
      </c>
      <c r="J3360" s="22">
        <v>33</v>
      </c>
      <c r="K3360" s="22"/>
      <c r="L3360" s="22"/>
      <c r="M3360" s="22"/>
      <c r="N3360" s="22"/>
      <c r="O3360" s="22"/>
      <c r="P3360" s="22" t="s">
        <v>4</v>
      </c>
      <c r="Q3360" s="22">
        <v>7</v>
      </c>
      <c r="R3360" s="22" t="s">
        <v>371</v>
      </c>
      <c r="S3360" s="22" t="s">
        <v>8</v>
      </c>
      <c r="T3360" s="22">
        <v>10</v>
      </c>
      <c r="U3360" s="22"/>
      <c r="V3360" s="22"/>
      <c r="W3360" s="22">
        <v>10</v>
      </c>
      <c r="X3360" s="22"/>
      <c r="Y3360" s="22">
        <v>0</v>
      </c>
      <c r="Z3360" s="22">
        <v>0</v>
      </c>
      <c r="AA3360" s="22"/>
      <c r="AB3360" s="22"/>
      <c r="AC3360" s="6">
        <v>1</v>
      </c>
      <c r="AD3360" s="6" t="s">
        <v>269</v>
      </c>
    </row>
    <row r="3361" spans="1:42" x14ac:dyDescent="0.25">
      <c r="A3361" s="24">
        <v>41638</v>
      </c>
      <c r="B3361" s="22">
        <v>4</v>
      </c>
      <c r="C3361" s="22" t="s">
        <v>109</v>
      </c>
      <c r="D3361" s="22" t="s">
        <v>242</v>
      </c>
      <c r="E3361" s="22" t="s">
        <v>2</v>
      </c>
      <c r="F3361" s="22" t="s">
        <v>112</v>
      </c>
      <c r="G3361" s="25" t="s">
        <v>7</v>
      </c>
      <c r="H3361" s="22">
        <v>1</v>
      </c>
      <c r="I3361" s="22">
        <f t="shared" si="84"/>
        <v>0.05</v>
      </c>
      <c r="J3361" s="22">
        <v>33</v>
      </c>
      <c r="K3361" s="22"/>
      <c r="L3361" s="22"/>
      <c r="M3361" s="22"/>
      <c r="N3361" s="22"/>
      <c r="O3361" s="22"/>
      <c r="P3361" s="22" t="s">
        <v>4</v>
      </c>
      <c r="Q3361" s="22">
        <v>8</v>
      </c>
      <c r="R3361" s="22" t="s">
        <v>372</v>
      </c>
      <c r="S3361" s="22" t="s">
        <v>5</v>
      </c>
      <c r="T3361" s="22">
        <v>13</v>
      </c>
      <c r="U3361" s="22"/>
      <c r="V3361" s="22"/>
      <c r="W3361" s="22">
        <v>13</v>
      </c>
      <c r="X3361" s="22"/>
      <c r="Y3361" s="22">
        <v>0</v>
      </c>
      <c r="Z3361" s="22">
        <v>0</v>
      </c>
      <c r="AA3361" s="22"/>
      <c r="AB3361" s="22"/>
      <c r="AC3361" s="47">
        <v>0</v>
      </c>
    </row>
    <row r="3362" spans="1:42" x14ac:dyDescent="0.25">
      <c r="A3362" s="24">
        <v>41638</v>
      </c>
      <c r="B3362" s="22">
        <v>4</v>
      </c>
      <c r="C3362" s="22" t="s">
        <v>109</v>
      </c>
      <c r="D3362" s="22" t="s">
        <v>242</v>
      </c>
      <c r="E3362" s="22" t="s">
        <v>2</v>
      </c>
      <c r="F3362" s="22" t="s">
        <v>112</v>
      </c>
      <c r="G3362" s="25" t="s">
        <v>3</v>
      </c>
      <c r="H3362" s="22">
        <v>7</v>
      </c>
      <c r="I3362" s="22">
        <f t="shared" si="84"/>
        <v>0.35</v>
      </c>
      <c r="J3362" s="22">
        <v>33</v>
      </c>
      <c r="K3362" s="22"/>
      <c r="L3362" s="22"/>
      <c r="M3362" s="22"/>
      <c r="N3362" s="22"/>
      <c r="O3362" s="22"/>
      <c r="P3362" s="22"/>
      <c r="Q3362" s="22"/>
      <c r="R3362" s="22"/>
      <c r="S3362" s="22"/>
      <c r="T3362" s="22"/>
      <c r="U3362" s="22"/>
      <c r="V3362" s="22"/>
      <c r="W3362" s="22"/>
      <c r="X3362" s="22"/>
      <c r="Y3362" s="22"/>
      <c r="Z3362" s="22"/>
      <c r="AA3362" s="22"/>
      <c r="AB3362" s="22"/>
    </row>
    <row r="3363" spans="1:42" x14ac:dyDescent="0.25">
      <c r="A3363" s="24">
        <v>41638</v>
      </c>
      <c r="B3363" s="22">
        <v>4</v>
      </c>
      <c r="C3363" s="22" t="s">
        <v>109</v>
      </c>
      <c r="D3363" s="22" t="s">
        <v>242</v>
      </c>
      <c r="E3363" s="22" t="s">
        <v>2</v>
      </c>
      <c r="F3363" s="22" t="s">
        <v>112</v>
      </c>
      <c r="G3363" s="25" t="s">
        <v>121</v>
      </c>
      <c r="H3363" s="22">
        <v>2</v>
      </c>
      <c r="I3363" s="22">
        <f t="shared" si="84"/>
        <v>0.1</v>
      </c>
      <c r="J3363" s="22">
        <v>33</v>
      </c>
      <c r="K3363" s="22"/>
      <c r="L3363" s="22"/>
      <c r="M3363" s="22"/>
      <c r="N3363" s="22"/>
      <c r="O3363" s="22"/>
      <c r="P3363" s="22"/>
      <c r="Q3363" s="22"/>
      <c r="R3363" s="22"/>
      <c r="S3363" s="22"/>
      <c r="T3363" s="22"/>
      <c r="U3363" s="22"/>
      <c r="V3363" s="22"/>
      <c r="W3363" s="22"/>
      <c r="X3363" s="22"/>
      <c r="Y3363" s="22"/>
      <c r="Z3363" s="22"/>
      <c r="AA3363" s="22"/>
      <c r="AB3363" s="22"/>
    </row>
    <row r="3364" spans="1:42" x14ac:dyDescent="0.25">
      <c r="A3364" s="24">
        <v>41638</v>
      </c>
      <c r="B3364" s="22">
        <v>4</v>
      </c>
      <c r="C3364" s="22" t="s">
        <v>109</v>
      </c>
      <c r="D3364" s="22" t="s">
        <v>242</v>
      </c>
      <c r="E3364" s="22" t="s">
        <v>2</v>
      </c>
      <c r="F3364" s="22" t="s">
        <v>112</v>
      </c>
      <c r="G3364" s="25" t="s">
        <v>10</v>
      </c>
      <c r="H3364" s="22">
        <v>14</v>
      </c>
      <c r="I3364" s="22">
        <f t="shared" si="84"/>
        <v>0.7</v>
      </c>
      <c r="J3364" s="22">
        <v>33</v>
      </c>
      <c r="K3364" s="22"/>
      <c r="L3364" s="22"/>
      <c r="M3364" s="22"/>
      <c r="N3364" s="22"/>
      <c r="O3364" s="22"/>
      <c r="P3364" s="22"/>
      <c r="Q3364" s="22"/>
      <c r="R3364" s="22"/>
      <c r="S3364" s="22"/>
      <c r="T3364" s="22"/>
      <c r="U3364" s="22"/>
      <c r="V3364" s="22"/>
      <c r="W3364" s="22"/>
      <c r="X3364" s="22"/>
      <c r="Y3364" s="22"/>
      <c r="Z3364" s="22"/>
      <c r="AA3364" s="22"/>
      <c r="AB3364" s="22"/>
    </row>
    <row r="3365" spans="1:42" s="33" customFormat="1" x14ac:dyDescent="0.25">
      <c r="A3365" s="24">
        <v>41638</v>
      </c>
      <c r="B3365" s="40">
        <v>4</v>
      </c>
      <c r="C3365" s="22" t="s">
        <v>109</v>
      </c>
      <c r="D3365" s="40" t="s">
        <v>242</v>
      </c>
      <c r="E3365" s="40" t="s">
        <v>2</v>
      </c>
      <c r="F3365" s="40" t="s">
        <v>112</v>
      </c>
      <c r="G3365" s="42" t="s">
        <v>76</v>
      </c>
      <c r="H3365" s="40">
        <v>1</v>
      </c>
      <c r="I3365" s="22">
        <f t="shared" si="84"/>
        <v>0.05</v>
      </c>
      <c r="J3365" s="22">
        <v>33</v>
      </c>
      <c r="K3365" s="22"/>
      <c r="L3365" s="22"/>
      <c r="M3365" s="22"/>
      <c r="N3365" s="22"/>
      <c r="O3365" s="22"/>
      <c r="P3365" s="22"/>
      <c r="Q3365" s="40"/>
      <c r="R3365" s="22"/>
      <c r="S3365" s="22"/>
      <c r="T3365" s="22"/>
      <c r="U3365" s="22"/>
      <c r="V3365" s="22"/>
      <c r="W3365" s="22"/>
      <c r="X3365" s="22"/>
      <c r="Y3365" s="22"/>
      <c r="Z3365" s="22"/>
      <c r="AA3365" s="22"/>
      <c r="AB3365" s="22"/>
      <c r="AC3365" s="6"/>
    </row>
    <row r="3366" spans="1:42" x14ac:dyDescent="0.25">
      <c r="A3366" s="24">
        <v>41638</v>
      </c>
      <c r="B3366" s="132">
        <v>4</v>
      </c>
      <c r="C3366" s="22" t="s">
        <v>109</v>
      </c>
      <c r="D3366" s="132" t="s">
        <v>243</v>
      </c>
      <c r="E3366" s="132" t="s">
        <v>2</v>
      </c>
      <c r="F3366" s="132" t="s">
        <v>112</v>
      </c>
      <c r="G3366" s="139" t="s">
        <v>10</v>
      </c>
      <c r="H3366" s="132">
        <v>1</v>
      </c>
      <c r="I3366" s="22">
        <f t="shared" si="84"/>
        <v>0.05</v>
      </c>
      <c r="J3366" s="22">
        <v>33</v>
      </c>
      <c r="K3366" s="22"/>
      <c r="L3366" s="22"/>
      <c r="M3366" s="22"/>
      <c r="N3366" s="22"/>
      <c r="O3366" s="22"/>
      <c r="P3366" s="22" t="s">
        <v>4</v>
      </c>
      <c r="Q3366" s="132">
        <v>1</v>
      </c>
      <c r="R3366" s="22" t="s">
        <v>327</v>
      </c>
      <c r="S3366" s="22" t="s">
        <v>5</v>
      </c>
      <c r="T3366" s="22">
        <v>7</v>
      </c>
      <c r="U3366" s="22"/>
      <c r="V3366" s="22"/>
      <c r="W3366" s="22">
        <v>7</v>
      </c>
      <c r="X3366" s="22"/>
      <c r="Y3366" s="22">
        <v>0</v>
      </c>
      <c r="Z3366" s="22">
        <v>0</v>
      </c>
      <c r="AA3366" s="22"/>
      <c r="AB3366" s="22"/>
      <c r="AC3366" s="47">
        <v>0</v>
      </c>
      <c r="AD3366" s="47"/>
      <c r="AE3366" s="47"/>
      <c r="AF3366" s="47"/>
      <c r="AG3366" s="47"/>
      <c r="AH3366" s="47"/>
      <c r="AI3366" s="47"/>
      <c r="AJ3366" s="47"/>
      <c r="AK3366" s="47"/>
      <c r="AL3366" s="47"/>
      <c r="AM3366" s="47"/>
      <c r="AN3366" s="47"/>
      <c r="AO3366" s="47"/>
      <c r="AP3366" s="47"/>
    </row>
    <row r="3367" spans="1:42" x14ac:dyDescent="0.25">
      <c r="A3367" s="24">
        <v>41638</v>
      </c>
      <c r="B3367" s="22">
        <v>4</v>
      </c>
      <c r="C3367" s="22" t="s">
        <v>109</v>
      </c>
      <c r="D3367" s="22" t="s">
        <v>243</v>
      </c>
      <c r="E3367" s="22" t="s">
        <v>2</v>
      </c>
      <c r="F3367" s="22" t="s">
        <v>112</v>
      </c>
      <c r="G3367" s="25" t="s">
        <v>9</v>
      </c>
      <c r="H3367" s="22">
        <v>1</v>
      </c>
      <c r="I3367" s="22">
        <f t="shared" si="84"/>
        <v>0.05</v>
      </c>
      <c r="J3367" s="22">
        <v>33</v>
      </c>
      <c r="K3367" s="22"/>
      <c r="L3367" s="22"/>
      <c r="M3367" s="22"/>
      <c r="N3367" s="22"/>
      <c r="O3367" s="22"/>
      <c r="P3367" s="22" t="s">
        <v>4</v>
      </c>
      <c r="Q3367" s="22">
        <v>2</v>
      </c>
      <c r="R3367" s="22" t="s">
        <v>327</v>
      </c>
      <c r="S3367" s="22" t="s">
        <v>5</v>
      </c>
      <c r="T3367" s="22">
        <v>10</v>
      </c>
      <c r="U3367" s="22"/>
      <c r="V3367" s="22"/>
      <c r="W3367" s="22">
        <v>10</v>
      </c>
      <c r="X3367" s="22"/>
      <c r="Y3367" s="22">
        <v>1</v>
      </c>
      <c r="Z3367" s="22">
        <v>1</v>
      </c>
      <c r="AA3367" s="22" t="s">
        <v>127</v>
      </c>
      <c r="AB3367" s="22" t="s">
        <v>133</v>
      </c>
      <c r="AC3367" s="47">
        <v>1</v>
      </c>
      <c r="AD3367" s="6" t="s">
        <v>260</v>
      </c>
    </row>
    <row r="3368" spans="1:42" x14ac:dyDescent="0.25">
      <c r="A3368" s="24">
        <v>41638</v>
      </c>
      <c r="B3368" s="22">
        <v>4</v>
      </c>
      <c r="C3368" s="22" t="s">
        <v>109</v>
      </c>
      <c r="D3368" s="22" t="s">
        <v>243</v>
      </c>
      <c r="E3368" s="22" t="s">
        <v>2</v>
      </c>
      <c r="F3368" s="22" t="s">
        <v>112</v>
      </c>
      <c r="G3368" s="25" t="s">
        <v>7</v>
      </c>
      <c r="H3368" s="22">
        <v>1</v>
      </c>
      <c r="I3368" s="22">
        <f t="shared" si="84"/>
        <v>0.05</v>
      </c>
      <c r="J3368" s="22">
        <v>33</v>
      </c>
      <c r="K3368" s="22"/>
      <c r="L3368" s="22"/>
      <c r="M3368" s="22"/>
      <c r="N3368" s="22"/>
      <c r="O3368" s="22"/>
      <c r="P3368" s="22" t="s">
        <v>4</v>
      </c>
      <c r="Q3368" s="22">
        <v>3</v>
      </c>
      <c r="R3368" s="22" t="s">
        <v>355</v>
      </c>
      <c r="S3368" s="22" t="s">
        <v>8</v>
      </c>
      <c r="T3368" s="22">
        <v>25</v>
      </c>
      <c r="U3368" s="22"/>
      <c r="V3368" s="22"/>
      <c r="W3368" s="22">
        <v>25</v>
      </c>
      <c r="X3368" s="22"/>
      <c r="Y3368" s="22">
        <v>0</v>
      </c>
      <c r="Z3368" s="22">
        <v>0</v>
      </c>
      <c r="AA3368" s="22"/>
      <c r="AB3368" s="22" t="s">
        <v>134</v>
      </c>
      <c r="AC3368" s="6">
        <v>0</v>
      </c>
    </row>
    <row r="3369" spans="1:42" x14ac:dyDescent="0.25">
      <c r="A3369" s="24">
        <v>41638</v>
      </c>
      <c r="B3369" s="22">
        <v>4</v>
      </c>
      <c r="C3369" s="22" t="s">
        <v>109</v>
      </c>
      <c r="D3369" s="22" t="s">
        <v>243</v>
      </c>
      <c r="E3369" s="22" t="s">
        <v>2</v>
      </c>
      <c r="F3369" s="22" t="s">
        <v>112</v>
      </c>
      <c r="G3369" s="25" t="s">
        <v>10</v>
      </c>
      <c r="H3369" s="22">
        <v>1</v>
      </c>
      <c r="I3369" s="22">
        <f t="shared" si="84"/>
        <v>0.05</v>
      </c>
      <c r="J3369" s="22">
        <v>33</v>
      </c>
      <c r="K3369" s="22"/>
      <c r="L3369" s="22"/>
      <c r="M3369" s="22"/>
      <c r="N3369" s="22"/>
      <c r="O3369" s="22"/>
      <c r="P3369" s="22" t="s">
        <v>4</v>
      </c>
      <c r="Q3369" s="22">
        <v>4</v>
      </c>
      <c r="R3369" s="22">
        <v>13</v>
      </c>
      <c r="S3369" s="22" t="s">
        <v>5</v>
      </c>
      <c r="T3369" s="22">
        <v>10</v>
      </c>
      <c r="U3369" s="22"/>
      <c r="V3369" s="22"/>
      <c r="W3369" s="22">
        <v>10</v>
      </c>
      <c r="X3369" s="22"/>
      <c r="Y3369" s="22">
        <v>0</v>
      </c>
      <c r="Z3369" s="22">
        <v>0</v>
      </c>
      <c r="AA3369" s="22"/>
      <c r="AB3369" s="22"/>
      <c r="AC3369" s="6">
        <v>0</v>
      </c>
      <c r="AE3369" s="6" t="s">
        <v>255</v>
      </c>
    </row>
    <row r="3370" spans="1:42" x14ac:dyDescent="0.25">
      <c r="A3370" s="24">
        <v>41638</v>
      </c>
      <c r="B3370" s="22">
        <v>4</v>
      </c>
      <c r="C3370" s="22" t="s">
        <v>109</v>
      </c>
      <c r="D3370" s="22" t="s">
        <v>243</v>
      </c>
      <c r="E3370" s="22" t="s">
        <v>2</v>
      </c>
      <c r="F3370" s="22" t="s">
        <v>112</v>
      </c>
      <c r="G3370" s="25" t="s">
        <v>3</v>
      </c>
      <c r="H3370" s="22">
        <v>1</v>
      </c>
      <c r="I3370" s="22">
        <f t="shared" si="84"/>
        <v>0.05</v>
      </c>
      <c r="J3370" s="22">
        <v>33</v>
      </c>
      <c r="K3370" s="22"/>
      <c r="L3370" s="22"/>
      <c r="M3370" s="22"/>
      <c r="N3370" s="22"/>
      <c r="O3370" s="22"/>
      <c r="P3370" s="22" t="s">
        <v>4</v>
      </c>
      <c r="Q3370" s="22">
        <v>5</v>
      </c>
      <c r="R3370" s="22" t="s">
        <v>356</v>
      </c>
      <c r="S3370" s="22" t="s">
        <v>5</v>
      </c>
      <c r="T3370" s="22">
        <v>11</v>
      </c>
      <c r="U3370" s="22"/>
      <c r="V3370" s="22"/>
      <c r="W3370" s="22">
        <v>11</v>
      </c>
      <c r="X3370" s="22"/>
      <c r="Y3370" s="22">
        <v>0</v>
      </c>
      <c r="Z3370" s="22">
        <v>0</v>
      </c>
      <c r="AA3370" s="22"/>
      <c r="AB3370" s="22"/>
      <c r="AC3370" s="6">
        <v>0</v>
      </c>
      <c r="AE3370" s="6" t="s">
        <v>255</v>
      </c>
    </row>
    <row r="3371" spans="1:42" x14ac:dyDescent="0.25">
      <c r="A3371" s="24">
        <v>41638</v>
      </c>
      <c r="B3371" s="22">
        <v>4</v>
      </c>
      <c r="C3371" s="22" t="s">
        <v>109</v>
      </c>
      <c r="D3371" s="22" t="s">
        <v>243</v>
      </c>
      <c r="E3371" s="22" t="s">
        <v>2</v>
      </c>
      <c r="F3371" s="22" t="s">
        <v>112</v>
      </c>
      <c r="G3371" s="25" t="s">
        <v>10</v>
      </c>
      <c r="H3371" s="22">
        <v>1</v>
      </c>
      <c r="I3371" s="22">
        <f t="shared" si="84"/>
        <v>0.05</v>
      </c>
      <c r="J3371" s="22">
        <v>33</v>
      </c>
      <c r="K3371" s="22"/>
      <c r="L3371" s="22"/>
      <c r="M3371" s="22"/>
      <c r="N3371" s="22"/>
      <c r="O3371" s="22"/>
      <c r="P3371" s="22" t="s">
        <v>4</v>
      </c>
      <c r="Q3371" s="22">
        <v>6</v>
      </c>
      <c r="R3371" s="22" t="s">
        <v>323</v>
      </c>
      <c r="S3371" s="22" t="s">
        <v>8</v>
      </c>
      <c r="T3371" s="22">
        <v>7</v>
      </c>
      <c r="U3371" s="22"/>
      <c r="V3371" s="22"/>
      <c r="W3371" s="22">
        <v>7</v>
      </c>
      <c r="X3371" s="22"/>
      <c r="Y3371" s="22">
        <v>0</v>
      </c>
      <c r="Z3371" s="22">
        <v>0</v>
      </c>
      <c r="AA3371" s="22"/>
      <c r="AB3371" s="22"/>
      <c r="AC3371" s="6">
        <v>1</v>
      </c>
      <c r="AD3371" s="6" t="s">
        <v>250</v>
      </c>
    </row>
    <row r="3372" spans="1:42" x14ac:dyDescent="0.25">
      <c r="A3372" s="24">
        <v>41638</v>
      </c>
      <c r="B3372" s="22">
        <v>4</v>
      </c>
      <c r="C3372" s="22" t="s">
        <v>109</v>
      </c>
      <c r="D3372" s="22" t="s">
        <v>243</v>
      </c>
      <c r="E3372" s="22" t="s">
        <v>2</v>
      </c>
      <c r="F3372" s="22" t="s">
        <v>112</v>
      </c>
      <c r="G3372" s="25" t="s">
        <v>119</v>
      </c>
      <c r="H3372" s="22">
        <v>1</v>
      </c>
      <c r="I3372" s="22">
        <f t="shared" si="84"/>
        <v>0.05</v>
      </c>
      <c r="J3372" s="22">
        <v>33</v>
      </c>
      <c r="K3372" s="22"/>
      <c r="L3372" s="22"/>
      <c r="M3372" s="22"/>
      <c r="N3372" s="22"/>
      <c r="O3372" s="22"/>
      <c r="P3372" s="22" t="s">
        <v>4</v>
      </c>
      <c r="Q3372" s="22">
        <v>7</v>
      </c>
      <c r="R3372" s="22" t="s">
        <v>357</v>
      </c>
      <c r="S3372" s="22" t="s">
        <v>5</v>
      </c>
      <c r="T3372" s="22">
        <v>17</v>
      </c>
      <c r="U3372" s="22"/>
      <c r="V3372" s="22"/>
      <c r="W3372" s="22">
        <v>17</v>
      </c>
      <c r="X3372" s="22"/>
      <c r="Y3372" s="22">
        <v>0</v>
      </c>
      <c r="Z3372" s="22">
        <v>0</v>
      </c>
      <c r="AA3372" s="22"/>
      <c r="AB3372" s="22"/>
      <c r="AC3372" s="45">
        <v>0</v>
      </c>
    </row>
    <row r="3373" spans="1:42" x14ac:dyDescent="0.25">
      <c r="A3373" s="24">
        <v>41638</v>
      </c>
      <c r="B3373" s="22">
        <v>4</v>
      </c>
      <c r="C3373" s="22" t="s">
        <v>109</v>
      </c>
      <c r="D3373" s="22" t="s">
        <v>243</v>
      </c>
      <c r="E3373" s="22" t="s">
        <v>2</v>
      </c>
      <c r="F3373" s="22" t="s">
        <v>112</v>
      </c>
      <c r="G3373" s="25" t="s">
        <v>10</v>
      </c>
      <c r="H3373" s="22">
        <v>1</v>
      </c>
      <c r="I3373" s="22">
        <f t="shared" si="84"/>
        <v>0.05</v>
      </c>
      <c r="J3373" s="22">
        <v>33</v>
      </c>
      <c r="K3373" s="22"/>
      <c r="L3373" s="22"/>
      <c r="M3373" s="22"/>
      <c r="N3373" s="22"/>
      <c r="O3373" s="22"/>
      <c r="P3373" s="22" t="s">
        <v>4</v>
      </c>
      <c r="Q3373" s="22">
        <v>8</v>
      </c>
      <c r="R3373" s="22" t="s">
        <v>366</v>
      </c>
      <c r="S3373" s="22" t="s">
        <v>5</v>
      </c>
      <c r="T3373" s="22">
        <v>9</v>
      </c>
      <c r="U3373" s="22"/>
      <c r="V3373" s="22"/>
      <c r="W3373" s="22">
        <v>9</v>
      </c>
      <c r="X3373" s="22"/>
      <c r="Y3373" s="22">
        <v>0</v>
      </c>
      <c r="Z3373" s="22">
        <v>0</v>
      </c>
      <c r="AA3373" s="22"/>
      <c r="AB3373" s="22"/>
      <c r="AC3373" s="6">
        <v>0</v>
      </c>
      <c r="AE3373" s="6" t="s">
        <v>255</v>
      </c>
    </row>
    <row r="3374" spans="1:42" x14ac:dyDescent="0.25">
      <c r="A3374" s="24">
        <v>41638</v>
      </c>
      <c r="B3374" s="22">
        <v>4</v>
      </c>
      <c r="C3374" s="22" t="s">
        <v>109</v>
      </c>
      <c r="D3374" s="22" t="s">
        <v>243</v>
      </c>
      <c r="E3374" s="22" t="s">
        <v>2</v>
      </c>
      <c r="F3374" s="22" t="s">
        <v>112</v>
      </c>
      <c r="G3374" s="25" t="s">
        <v>10</v>
      </c>
      <c r="H3374" s="22">
        <v>1</v>
      </c>
      <c r="I3374" s="22">
        <f t="shared" si="84"/>
        <v>0.05</v>
      </c>
      <c r="J3374" s="22">
        <v>33</v>
      </c>
      <c r="K3374" s="22"/>
      <c r="L3374" s="22"/>
      <c r="M3374" s="22"/>
      <c r="N3374" s="22"/>
      <c r="O3374" s="22"/>
      <c r="P3374" s="22" t="s">
        <v>4</v>
      </c>
      <c r="Q3374" s="22">
        <v>9</v>
      </c>
      <c r="R3374" s="22" t="s">
        <v>367</v>
      </c>
      <c r="S3374" s="22" t="s">
        <v>125</v>
      </c>
      <c r="T3374" s="22">
        <v>6</v>
      </c>
      <c r="U3374" s="22"/>
      <c r="V3374" s="22"/>
      <c r="W3374" s="22">
        <v>6</v>
      </c>
      <c r="X3374" s="22"/>
      <c r="Y3374" s="22">
        <v>0</v>
      </c>
      <c r="Z3374" s="22">
        <v>0</v>
      </c>
      <c r="AA3374" s="22"/>
      <c r="AB3374" s="22" t="s">
        <v>194</v>
      </c>
      <c r="AC3374" s="6">
        <v>0</v>
      </c>
    </row>
    <row r="3375" spans="1:42" x14ac:dyDescent="0.25">
      <c r="A3375" s="24">
        <v>41638</v>
      </c>
      <c r="B3375" s="22">
        <v>4</v>
      </c>
      <c r="C3375" s="22" t="s">
        <v>109</v>
      </c>
      <c r="D3375" s="22" t="s">
        <v>243</v>
      </c>
      <c r="E3375" s="22" t="s">
        <v>2</v>
      </c>
      <c r="F3375" s="22" t="s">
        <v>112</v>
      </c>
      <c r="G3375" s="25" t="s">
        <v>10</v>
      </c>
      <c r="H3375" s="22">
        <v>1</v>
      </c>
      <c r="I3375" s="22">
        <f t="shared" si="84"/>
        <v>0.05</v>
      </c>
      <c r="J3375" s="22">
        <v>33</v>
      </c>
      <c r="K3375" s="22"/>
      <c r="L3375" s="22"/>
      <c r="M3375" s="22"/>
      <c r="N3375" s="22"/>
      <c r="O3375" s="22"/>
      <c r="P3375" s="22" t="s">
        <v>4</v>
      </c>
      <c r="Q3375" s="22">
        <v>10</v>
      </c>
      <c r="R3375" s="22" t="s">
        <v>334</v>
      </c>
      <c r="S3375" s="22" t="s">
        <v>5</v>
      </c>
      <c r="T3375" s="22">
        <v>10</v>
      </c>
      <c r="U3375" s="22"/>
      <c r="V3375" s="22"/>
      <c r="W3375" s="22">
        <v>10</v>
      </c>
      <c r="X3375" s="22"/>
      <c r="Y3375" s="22">
        <v>0</v>
      </c>
      <c r="Z3375" s="22">
        <v>0</v>
      </c>
      <c r="AA3375" s="22"/>
      <c r="AB3375" s="22"/>
      <c r="AC3375" s="47">
        <v>0</v>
      </c>
    </row>
    <row r="3376" spans="1:42" x14ac:dyDescent="0.25">
      <c r="A3376" s="24">
        <v>41638</v>
      </c>
      <c r="B3376" s="22">
        <v>4</v>
      </c>
      <c r="C3376" s="22" t="s">
        <v>109</v>
      </c>
      <c r="D3376" s="22" t="s">
        <v>243</v>
      </c>
      <c r="E3376" s="22" t="s">
        <v>2</v>
      </c>
      <c r="F3376" s="22" t="s">
        <v>112</v>
      </c>
      <c r="G3376" s="25" t="s">
        <v>17</v>
      </c>
      <c r="H3376" s="22">
        <v>3</v>
      </c>
      <c r="I3376" s="22">
        <f t="shared" si="84"/>
        <v>0.15</v>
      </c>
      <c r="J3376" s="22">
        <v>33</v>
      </c>
      <c r="K3376" s="22"/>
      <c r="L3376" s="22"/>
      <c r="M3376" s="22"/>
      <c r="N3376" s="22"/>
      <c r="O3376" s="22"/>
      <c r="P3376" s="22"/>
      <c r="Q3376" s="22"/>
      <c r="R3376" s="22"/>
      <c r="S3376" s="22"/>
      <c r="T3376" s="22"/>
      <c r="U3376" s="22"/>
      <c r="V3376" s="22"/>
      <c r="W3376" s="22"/>
      <c r="X3376" s="22"/>
      <c r="Y3376" s="22"/>
      <c r="Z3376" s="22"/>
      <c r="AA3376" s="22"/>
      <c r="AB3376" s="22"/>
    </row>
    <row r="3377" spans="1:42" x14ac:dyDescent="0.25">
      <c r="A3377" s="24">
        <v>41638</v>
      </c>
      <c r="B3377" s="22">
        <v>4</v>
      </c>
      <c r="C3377" s="22" t="s">
        <v>109</v>
      </c>
      <c r="D3377" s="22" t="s">
        <v>243</v>
      </c>
      <c r="E3377" s="22" t="s">
        <v>2</v>
      </c>
      <c r="F3377" s="22" t="s">
        <v>112</v>
      </c>
      <c r="G3377" s="25" t="s">
        <v>7</v>
      </c>
      <c r="H3377" s="22">
        <v>1</v>
      </c>
      <c r="I3377" s="22">
        <f t="shared" si="84"/>
        <v>0.05</v>
      </c>
      <c r="J3377" s="22">
        <v>33</v>
      </c>
      <c r="K3377" s="22"/>
      <c r="L3377" s="22"/>
      <c r="M3377" s="22"/>
      <c r="N3377" s="22"/>
      <c r="O3377" s="22"/>
      <c r="P3377" s="22"/>
      <c r="Q3377" s="22"/>
      <c r="R3377" s="22"/>
      <c r="S3377" s="22"/>
      <c r="T3377" s="22"/>
      <c r="U3377" s="22"/>
      <c r="V3377" s="22"/>
      <c r="W3377" s="22"/>
      <c r="X3377" s="22"/>
      <c r="Y3377" s="22"/>
      <c r="Z3377" s="22"/>
      <c r="AA3377" s="22"/>
      <c r="AB3377" s="22"/>
    </row>
    <row r="3378" spans="1:42" s="33" customFormat="1" x14ac:dyDescent="0.25">
      <c r="A3378" s="24">
        <v>41638</v>
      </c>
      <c r="B3378" s="40">
        <v>4</v>
      </c>
      <c r="C3378" s="22" t="s">
        <v>109</v>
      </c>
      <c r="D3378" s="40" t="s">
        <v>243</v>
      </c>
      <c r="E3378" s="40" t="s">
        <v>2</v>
      </c>
      <c r="F3378" s="40" t="s">
        <v>112</v>
      </c>
      <c r="G3378" s="42" t="s">
        <v>3</v>
      </c>
      <c r="H3378" s="40">
        <v>8</v>
      </c>
      <c r="I3378" s="22">
        <f t="shared" si="84"/>
        <v>0.4</v>
      </c>
      <c r="J3378" s="22">
        <v>33</v>
      </c>
      <c r="K3378" s="22"/>
      <c r="L3378" s="22"/>
      <c r="M3378" s="22"/>
      <c r="N3378" s="22"/>
      <c r="O3378" s="22"/>
      <c r="P3378" s="22"/>
      <c r="Q3378" s="40"/>
      <c r="R3378" s="22"/>
      <c r="S3378" s="22"/>
      <c r="T3378" s="22"/>
      <c r="U3378" s="22"/>
      <c r="V3378" s="22"/>
      <c r="W3378" s="22"/>
      <c r="X3378" s="22"/>
      <c r="Y3378" s="22"/>
      <c r="Z3378" s="22"/>
      <c r="AA3378" s="22"/>
      <c r="AB3378" s="22"/>
      <c r="AC3378" s="6"/>
    </row>
    <row r="3379" spans="1:42" x14ac:dyDescent="0.25">
      <c r="A3379" s="24">
        <v>41638</v>
      </c>
      <c r="B3379" s="22">
        <v>4</v>
      </c>
      <c r="C3379" s="22" t="s">
        <v>109</v>
      </c>
      <c r="D3379" s="22" t="s">
        <v>243</v>
      </c>
      <c r="E3379" s="22" t="s">
        <v>2</v>
      </c>
      <c r="F3379" s="22" t="s">
        <v>112</v>
      </c>
      <c r="G3379" s="25" t="s">
        <v>121</v>
      </c>
      <c r="H3379" s="22">
        <v>3</v>
      </c>
      <c r="I3379" s="22">
        <f t="shared" si="84"/>
        <v>0.15</v>
      </c>
      <c r="J3379" s="22">
        <v>33</v>
      </c>
      <c r="K3379" s="22"/>
      <c r="L3379" s="22"/>
      <c r="M3379" s="22"/>
      <c r="N3379" s="22"/>
      <c r="O3379" s="22"/>
      <c r="P3379" s="22"/>
      <c r="Q3379" s="22"/>
      <c r="R3379" s="22"/>
      <c r="S3379" s="22"/>
      <c r="T3379" s="22"/>
      <c r="U3379" s="22"/>
      <c r="V3379" s="22"/>
      <c r="W3379" s="22"/>
      <c r="X3379" s="22"/>
      <c r="Y3379" s="22"/>
      <c r="Z3379" s="22"/>
      <c r="AA3379" s="22"/>
      <c r="AB3379" s="22"/>
    </row>
    <row r="3380" spans="1:42" x14ac:dyDescent="0.25">
      <c r="A3380" s="24">
        <v>41638</v>
      </c>
      <c r="B3380" s="22">
        <v>4</v>
      </c>
      <c r="C3380" s="22" t="s">
        <v>109</v>
      </c>
      <c r="D3380" s="22" t="s">
        <v>243</v>
      </c>
      <c r="E3380" s="22" t="s">
        <v>2</v>
      </c>
      <c r="F3380" s="22" t="s">
        <v>112</v>
      </c>
      <c r="G3380" s="25" t="s">
        <v>11</v>
      </c>
      <c r="H3380" s="22">
        <v>1</v>
      </c>
      <c r="I3380" s="22">
        <f t="shared" si="84"/>
        <v>0.05</v>
      </c>
      <c r="J3380" s="22">
        <v>33</v>
      </c>
      <c r="K3380" s="22"/>
      <c r="L3380" s="22"/>
      <c r="M3380" s="22"/>
      <c r="N3380" s="22"/>
      <c r="O3380" s="22"/>
      <c r="P3380" s="22"/>
      <c r="Q3380" s="22"/>
      <c r="R3380" s="22"/>
      <c r="S3380" s="22"/>
      <c r="T3380" s="22"/>
      <c r="U3380" s="22"/>
      <c r="V3380" s="22"/>
      <c r="W3380" s="22"/>
      <c r="X3380" s="22"/>
      <c r="Y3380" s="22"/>
      <c r="Z3380" s="22"/>
      <c r="AA3380" s="22"/>
      <c r="AB3380" s="22"/>
    </row>
    <row r="3381" spans="1:42" x14ac:dyDescent="0.25">
      <c r="A3381" s="24">
        <v>41638</v>
      </c>
      <c r="B3381" s="22">
        <v>4</v>
      </c>
      <c r="C3381" s="22" t="s">
        <v>109</v>
      </c>
      <c r="D3381" s="22" t="s">
        <v>243</v>
      </c>
      <c r="E3381" s="22" t="s">
        <v>2</v>
      </c>
      <c r="F3381" s="22" t="s">
        <v>112</v>
      </c>
      <c r="G3381" s="25" t="s">
        <v>10</v>
      </c>
      <c r="H3381" s="22">
        <v>6</v>
      </c>
      <c r="I3381" s="22">
        <f t="shared" si="84"/>
        <v>0.3</v>
      </c>
      <c r="J3381" s="22">
        <v>33</v>
      </c>
      <c r="K3381" s="22"/>
      <c r="L3381" s="22"/>
      <c r="M3381" s="22"/>
      <c r="N3381" s="22"/>
      <c r="O3381" s="22"/>
      <c r="P3381" s="22"/>
      <c r="Q3381" s="22"/>
      <c r="R3381" s="22"/>
      <c r="S3381" s="22"/>
      <c r="T3381" s="22"/>
      <c r="U3381" s="22"/>
      <c r="V3381" s="22"/>
      <c r="W3381" s="22"/>
      <c r="X3381" s="22"/>
      <c r="Y3381" s="22"/>
      <c r="Z3381" s="22"/>
      <c r="AA3381" s="22"/>
      <c r="AB3381" s="22"/>
    </row>
    <row r="3382" spans="1:42" x14ac:dyDescent="0.25">
      <c r="A3382" s="24">
        <v>41638</v>
      </c>
      <c r="B3382" s="22">
        <v>4</v>
      </c>
      <c r="C3382" s="22" t="s">
        <v>109</v>
      </c>
      <c r="D3382" s="22" t="s">
        <v>243</v>
      </c>
      <c r="E3382" s="22" t="s">
        <v>2</v>
      </c>
      <c r="F3382" s="22" t="s">
        <v>112</v>
      </c>
      <c r="G3382" s="25" t="s">
        <v>122</v>
      </c>
      <c r="H3382" s="22">
        <v>1</v>
      </c>
      <c r="I3382" s="22">
        <f t="shared" si="84"/>
        <v>0.05</v>
      </c>
      <c r="J3382" s="22">
        <v>33</v>
      </c>
      <c r="K3382" s="22"/>
      <c r="L3382" s="22"/>
      <c r="M3382" s="22"/>
      <c r="N3382" s="22"/>
      <c r="O3382" s="22"/>
      <c r="P3382" s="22"/>
      <c r="Q3382" s="22"/>
      <c r="R3382" s="22"/>
      <c r="S3382" s="22"/>
      <c r="T3382" s="22"/>
      <c r="U3382" s="22"/>
      <c r="V3382" s="22"/>
      <c r="W3382" s="22"/>
      <c r="X3382" s="22"/>
      <c r="Y3382" s="22"/>
      <c r="Z3382" s="22"/>
      <c r="AA3382" s="22"/>
      <c r="AB3382" s="22"/>
    </row>
    <row r="3383" spans="1:42" x14ac:dyDescent="0.25">
      <c r="A3383" s="24">
        <v>41638</v>
      </c>
      <c r="B3383" s="22">
        <v>4</v>
      </c>
      <c r="C3383" s="22" t="s">
        <v>109</v>
      </c>
      <c r="D3383" s="22" t="s">
        <v>243</v>
      </c>
      <c r="E3383" s="22" t="s">
        <v>2</v>
      </c>
      <c r="F3383" s="22" t="s">
        <v>112</v>
      </c>
      <c r="G3383" s="25" t="s">
        <v>6</v>
      </c>
      <c r="H3383" s="22">
        <v>1</v>
      </c>
      <c r="I3383" s="22">
        <f t="shared" si="84"/>
        <v>0.05</v>
      </c>
      <c r="J3383" s="22">
        <v>33</v>
      </c>
      <c r="K3383" s="22"/>
      <c r="L3383" s="22"/>
      <c r="M3383" s="22"/>
      <c r="N3383" s="22"/>
      <c r="O3383" s="22"/>
      <c r="P3383" s="22"/>
      <c r="Q3383" s="22"/>
      <c r="R3383" s="22"/>
      <c r="S3383" s="22"/>
      <c r="T3383" s="22"/>
      <c r="U3383" s="22"/>
      <c r="V3383" s="22"/>
      <c r="W3383" s="22"/>
      <c r="X3383" s="22"/>
      <c r="Y3383" s="22"/>
      <c r="Z3383" s="22"/>
      <c r="AA3383" s="22"/>
      <c r="AB3383" s="22"/>
    </row>
    <row r="3384" spans="1:42" x14ac:dyDescent="0.25">
      <c r="A3384" s="24">
        <v>41638</v>
      </c>
      <c r="B3384" s="132">
        <v>4</v>
      </c>
      <c r="C3384" s="22" t="s">
        <v>233</v>
      </c>
      <c r="D3384" s="132" t="s">
        <v>234</v>
      </c>
      <c r="E3384" s="132" t="s">
        <v>2</v>
      </c>
      <c r="F3384" s="132" t="s">
        <v>112</v>
      </c>
      <c r="G3384" s="139" t="s">
        <v>9</v>
      </c>
      <c r="H3384" s="132">
        <v>1</v>
      </c>
      <c r="I3384" s="22">
        <f t="shared" si="84"/>
        <v>0.05</v>
      </c>
      <c r="J3384" s="22">
        <v>36</v>
      </c>
      <c r="K3384" s="22"/>
      <c r="L3384" s="22"/>
      <c r="M3384" s="22"/>
      <c r="N3384" s="22"/>
      <c r="O3384" s="22"/>
      <c r="P3384" s="22" t="s">
        <v>4</v>
      </c>
      <c r="Q3384" s="132">
        <v>1</v>
      </c>
      <c r="R3384" s="22" t="s">
        <v>307</v>
      </c>
      <c r="S3384" s="22" t="s">
        <v>8</v>
      </c>
      <c r="T3384" s="22">
        <v>20</v>
      </c>
      <c r="U3384" s="22"/>
      <c r="V3384" s="22"/>
      <c r="W3384" s="22">
        <v>20</v>
      </c>
      <c r="X3384" s="22"/>
      <c r="Y3384" s="22">
        <v>0</v>
      </c>
      <c r="Z3384" s="22">
        <v>0</v>
      </c>
      <c r="AA3384" s="22"/>
      <c r="AB3384" s="22" t="s">
        <v>118</v>
      </c>
      <c r="AC3384" s="45">
        <v>1</v>
      </c>
      <c r="AD3384" s="47" t="s">
        <v>279</v>
      </c>
      <c r="AE3384" s="47"/>
      <c r="AF3384" s="47"/>
      <c r="AG3384" s="47"/>
      <c r="AH3384" s="47"/>
      <c r="AI3384" s="47"/>
      <c r="AJ3384" s="47"/>
      <c r="AK3384" s="47"/>
      <c r="AL3384" s="47"/>
      <c r="AM3384" s="47"/>
      <c r="AN3384" s="47"/>
      <c r="AO3384" s="47"/>
      <c r="AP3384" s="47"/>
    </row>
    <row r="3385" spans="1:42" x14ac:dyDescent="0.25">
      <c r="A3385" s="24">
        <v>41638</v>
      </c>
      <c r="B3385" s="22">
        <v>4</v>
      </c>
      <c r="C3385" s="22" t="s">
        <v>233</v>
      </c>
      <c r="D3385" s="22" t="s">
        <v>234</v>
      </c>
      <c r="E3385" s="22" t="s">
        <v>2</v>
      </c>
      <c r="F3385" s="22" t="s">
        <v>112</v>
      </c>
      <c r="G3385" s="25" t="s">
        <v>10</v>
      </c>
      <c r="H3385" s="22">
        <v>1</v>
      </c>
      <c r="I3385" s="22">
        <f t="shared" si="84"/>
        <v>0.05</v>
      </c>
      <c r="J3385" s="22">
        <v>36</v>
      </c>
      <c r="K3385" s="22"/>
      <c r="L3385" s="22"/>
      <c r="M3385" s="22"/>
      <c r="N3385" s="22"/>
      <c r="O3385" s="22"/>
      <c r="P3385" s="22" t="s">
        <v>4</v>
      </c>
      <c r="Q3385" s="22">
        <v>2</v>
      </c>
      <c r="R3385" s="22">
        <v>9</v>
      </c>
      <c r="S3385" s="22" t="s">
        <v>8</v>
      </c>
      <c r="T3385" s="22">
        <v>14</v>
      </c>
      <c r="U3385" s="22"/>
      <c r="V3385" s="22"/>
      <c r="W3385" s="22">
        <v>14</v>
      </c>
      <c r="X3385" s="22"/>
      <c r="Y3385" s="22">
        <v>1</v>
      </c>
      <c r="Z3385" s="22">
        <v>1</v>
      </c>
      <c r="AA3385" s="22" t="s">
        <v>106</v>
      </c>
      <c r="AB3385" s="22" t="s">
        <v>169</v>
      </c>
      <c r="AC3385" s="47">
        <v>1</v>
      </c>
      <c r="AD3385" s="6" t="s">
        <v>275</v>
      </c>
    </row>
    <row r="3386" spans="1:42" x14ac:dyDescent="0.25">
      <c r="A3386" s="24">
        <v>41638</v>
      </c>
      <c r="B3386" s="22">
        <v>4</v>
      </c>
      <c r="C3386" s="22" t="s">
        <v>233</v>
      </c>
      <c r="D3386" s="22" t="s">
        <v>234</v>
      </c>
      <c r="E3386" s="22" t="s">
        <v>2</v>
      </c>
      <c r="F3386" s="22" t="s">
        <v>112</v>
      </c>
      <c r="G3386" s="25" t="s">
        <v>9</v>
      </c>
      <c r="H3386" s="22">
        <v>1</v>
      </c>
      <c r="I3386" s="22">
        <f t="shared" si="84"/>
        <v>0.05</v>
      </c>
      <c r="J3386" s="22">
        <v>36</v>
      </c>
      <c r="K3386" s="22"/>
      <c r="L3386" s="22"/>
      <c r="M3386" s="22"/>
      <c r="N3386" s="22"/>
      <c r="O3386" s="22"/>
      <c r="P3386" s="22" t="s">
        <v>4</v>
      </c>
      <c r="Q3386" s="22">
        <v>3</v>
      </c>
      <c r="R3386" s="22">
        <v>11</v>
      </c>
      <c r="S3386" s="22" t="s">
        <v>5</v>
      </c>
      <c r="T3386" s="22">
        <v>9</v>
      </c>
      <c r="U3386" s="22"/>
      <c r="V3386" s="22"/>
      <c r="W3386" s="22">
        <v>9</v>
      </c>
      <c r="X3386" s="22"/>
      <c r="Y3386" s="22">
        <v>1</v>
      </c>
      <c r="Z3386" s="22">
        <v>1</v>
      </c>
      <c r="AA3386" s="22" t="s">
        <v>127</v>
      </c>
      <c r="AB3386" s="22" t="s">
        <v>170</v>
      </c>
      <c r="AC3386" s="6">
        <v>1</v>
      </c>
      <c r="AD3386" s="6" t="s">
        <v>276</v>
      </c>
    </row>
    <row r="3387" spans="1:42" x14ac:dyDescent="0.25">
      <c r="A3387" s="24">
        <v>41638</v>
      </c>
      <c r="B3387" s="22">
        <v>4</v>
      </c>
      <c r="C3387" s="22" t="s">
        <v>233</v>
      </c>
      <c r="D3387" s="22" t="s">
        <v>234</v>
      </c>
      <c r="E3387" s="22" t="s">
        <v>2</v>
      </c>
      <c r="F3387" s="22" t="s">
        <v>112</v>
      </c>
      <c r="G3387" s="25" t="s">
        <v>57</v>
      </c>
      <c r="H3387" s="22">
        <v>1</v>
      </c>
      <c r="I3387" s="22">
        <f t="shared" si="84"/>
        <v>0.05</v>
      </c>
      <c r="J3387" s="22">
        <v>36</v>
      </c>
      <c r="K3387" s="22"/>
      <c r="L3387" s="22"/>
      <c r="M3387" s="22"/>
      <c r="N3387" s="22"/>
      <c r="O3387" s="22"/>
      <c r="P3387" s="22" t="s">
        <v>4</v>
      </c>
      <c r="Q3387" s="22">
        <v>4</v>
      </c>
      <c r="R3387" s="22" t="s">
        <v>387</v>
      </c>
      <c r="S3387" s="22" t="s">
        <v>8</v>
      </c>
      <c r="T3387" s="22">
        <v>12</v>
      </c>
      <c r="U3387" s="22"/>
      <c r="V3387" s="22"/>
      <c r="W3387" s="22">
        <v>12</v>
      </c>
      <c r="X3387" s="22"/>
      <c r="Y3387" s="22">
        <v>0</v>
      </c>
      <c r="Z3387" s="22">
        <v>0</v>
      </c>
      <c r="AA3387" s="22"/>
      <c r="AB3387" s="22" t="s">
        <v>104</v>
      </c>
      <c r="AC3387" s="6">
        <v>1</v>
      </c>
      <c r="AD3387" s="6" t="s">
        <v>127</v>
      </c>
    </row>
    <row r="3388" spans="1:42" x14ac:dyDescent="0.25">
      <c r="A3388" s="24">
        <v>41638</v>
      </c>
      <c r="B3388" s="22">
        <v>4</v>
      </c>
      <c r="C3388" s="22" t="s">
        <v>233</v>
      </c>
      <c r="D3388" s="22" t="s">
        <v>234</v>
      </c>
      <c r="E3388" s="22" t="s">
        <v>2</v>
      </c>
      <c r="F3388" s="22" t="s">
        <v>112</v>
      </c>
      <c r="G3388" s="25" t="s">
        <v>11</v>
      </c>
      <c r="H3388" s="22">
        <v>1</v>
      </c>
      <c r="I3388" s="22">
        <f t="shared" si="84"/>
        <v>0.05</v>
      </c>
      <c r="J3388" s="22">
        <v>36</v>
      </c>
      <c r="K3388" s="22"/>
      <c r="L3388" s="22"/>
      <c r="M3388" s="22"/>
      <c r="N3388" s="22"/>
      <c r="O3388" s="22"/>
      <c r="P3388" s="22" t="s">
        <v>4</v>
      </c>
      <c r="Q3388" s="22">
        <v>5</v>
      </c>
      <c r="R3388" s="22" t="s">
        <v>388</v>
      </c>
      <c r="S3388" s="22" t="s">
        <v>8</v>
      </c>
      <c r="T3388" s="22">
        <v>13</v>
      </c>
      <c r="U3388" s="22"/>
      <c r="V3388" s="22"/>
      <c r="W3388" s="22">
        <v>13</v>
      </c>
      <c r="X3388" s="22"/>
      <c r="Y3388" s="22">
        <v>0</v>
      </c>
      <c r="Z3388" s="22">
        <v>0</v>
      </c>
      <c r="AA3388" s="22"/>
      <c r="AB3388" s="22"/>
      <c r="AC3388" s="6">
        <v>0</v>
      </c>
    </row>
    <row r="3389" spans="1:42" x14ac:dyDescent="0.25">
      <c r="A3389" s="24">
        <v>41638</v>
      </c>
      <c r="B3389" s="22">
        <v>4</v>
      </c>
      <c r="C3389" s="22" t="s">
        <v>233</v>
      </c>
      <c r="D3389" s="22" t="s">
        <v>234</v>
      </c>
      <c r="E3389" s="22" t="s">
        <v>2</v>
      </c>
      <c r="F3389" s="22" t="s">
        <v>112</v>
      </c>
      <c r="G3389" s="25" t="s">
        <v>11</v>
      </c>
      <c r="H3389" s="22">
        <v>1</v>
      </c>
      <c r="I3389" s="22">
        <f t="shared" si="84"/>
        <v>0.05</v>
      </c>
      <c r="J3389" s="22">
        <v>36</v>
      </c>
      <c r="K3389" s="22"/>
      <c r="L3389" s="22"/>
      <c r="M3389" s="22"/>
      <c r="N3389" s="22"/>
      <c r="O3389" s="22"/>
      <c r="P3389" s="22" t="s">
        <v>4</v>
      </c>
      <c r="Q3389" s="22">
        <v>6</v>
      </c>
      <c r="R3389" s="22" t="s">
        <v>389</v>
      </c>
      <c r="S3389" s="22" t="s">
        <v>8</v>
      </c>
      <c r="T3389" s="22">
        <v>14</v>
      </c>
      <c r="U3389" s="22"/>
      <c r="V3389" s="22"/>
      <c r="W3389" s="22">
        <v>14</v>
      </c>
      <c r="X3389" s="22"/>
      <c r="Y3389" s="22">
        <v>0</v>
      </c>
      <c r="Z3389" s="22">
        <v>0</v>
      </c>
      <c r="AA3389" s="22"/>
      <c r="AB3389" s="22"/>
      <c r="AC3389" s="6">
        <v>1</v>
      </c>
      <c r="AD3389" s="6" t="s">
        <v>251</v>
      </c>
    </row>
    <row r="3390" spans="1:42" x14ac:dyDescent="0.25">
      <c r="A3390" s="24">
        <v>41638</v>
      </c>
      <c r="B3390" s="22">
        <v>4</v>
      </c>
      <c r="C3390" s="22" t="s">
        <v>233</v>
      </c>
      <c r="D3390" s="22" t="s">
        <v>234</v>
      </c>
      <c r="E3390" s="22" t="s">
        <v>2</v>
      </c>
      <c r="F3390" s="22" t="s">
        <v>112</v>
      </c>
      <c r="G3390" s="25" t="s">
        <v>11</v>
      </c>
      <c r="H3390" s="22">
        <v>1</v>
      </c>
      <c r="I3390" s="22">
        <f t="shared" si="84"/>
        <v>0.05</v>
      </c>
      <c r="J3390" s="22">
        <v>36</v>
      </c>
      <c r="K3390" s="22"/>
      <c r="L3390" s="22"/>
      <c r="M3390" s="22"/>
      <c r="N3390" s="22"/>
      <c r="O3390" s="22"/>
      <c r="P3390" s="22" t="s">
        <v>4</v>
      </c>
      <c r="Q3390" s="22">
        <v>7</v>
      </c>
      <c r="R3390" s="22" t="s">
        <v>407</v>
      </c>
      <c r="S3390" s="22" t="s">
        <v>5</v>
      </c>
      <c r="T3390" s="22">
        <v>11</v>
      </c>
      <c r="U3390" s="22"/>
      <c r="V3390" s="22"/>
      <c r="W3390" s="22">
        <v>11</v>
      </c>
      <c r="X3390" s="22"/>
      <c r="Y3390" s="22">
        <v>0</v>
      </c>
      <c r="Z3390" s="22">
        <v>0</v>
      </c>
      <c r="AA3390" s="22"/>
      <c r="AB3390" s="22"/>
      <c r="AC3390" s="6">
        <v>1</v>
      </c>
      <c r="AD3390" s="6" t="s">
        <v>251</v>
      </c>
    </row>
    <row r="3391" spans="1:42" x14ac:dyDescent="0.25">
      <c r="A3391" s="24">
        <v>41638</v>
      </c>
      <c r="B3391" s="22">
        <v>4</v>
      </c>
      <c r="C3391" s="22" t="s">
        <v>233</v>
      </c>
      <c r="D3391" s="22" t="s">
        <v>234</v>
      </c>
      <c r="E3391" s="22" t="s">
        <v>2</v>
      </c>
      <c r="F3391" s="22" t="s">
        <v>112</v>
      </c>
      <c r="G3391" s="25" t="s">
        <v>10</v>
      </c>
      <c r="H3391" s="22">
        <v>1</v>
      </c>
      <c r="I3391" s="22">
        <f t="shared" si="84"/>
        <v>0.05</v>
      </c>
      <c r="J3391" s="22">
        <v>36</v>
      </c>
      <c r="K3391" s="22"/>
      <c r="L3391" s="22"/>
      <c r="M3391" s="22"/>
      <c r="N3391" s="22"/>
      <c r="O3391" s="22"/>
      <c r="P3391" s="22" t="s">
        <v>4</v>
      </c>
      <c r="Q3391" s="22">
        <v>8</v>
      </c>
      <c r="R3391" s="22" t="s">
        <v>390</v>
      </c>
      <c r="S3391" s="22" t="s">
        <v>5</v>
      </c>
      <c r="T3391" s="22">
        <v>21</v>
      </c>
      <c r="U3391" s="22"/>
      <c r="V3391" s="22"/>
      <c r="W3391" s="22">
        <v>21</v>
      </c>
      <c r="X3391" s="22"/>
      <c r="Y3391" s="22">
        <v>0</v>
      </c>
      <c r="Z3391" s="22">
        <v>0</v>
      </c>
      <c r="AA3391" s="22"/>
      <c r="AB3391" s="22"/>
      <c r="AC3391" s="47">
        <v>1</v>
      </c>
      <c r="AD3391" s="6" t="s">
        <v>250</v>
      </c>
    </row>
    <row r="3392" spans="1:42" x14ac:dyDescent="0.25">
      <c r="A3392" s="24">
        <v>41638</v>
      </c>
      <c r="B3392" s="22">
        <v>4</v>
      </c>
      <c r="C3392" s="22" t="s">
        <v>233</v>
      </c>
      <c r="D3392" s="22" t="s">
        <v>234</v>
      </c>
      <c r="E3392" s="22" t="s">
        <v>39</v>
      </c>
      <c r="F3392" s="22" t="s">
        <v>112</v>
      </c>
      <c r="G3392" s="25" t="s">
        <v>3</v>
      </c>
      <c r="H3392" s="22">
        <v>3</v>
      </c>
      <c r="I3392" s="22">
        <f t="shared" si="84"/>
        <v>0.15</v>
      </c>
      <c r="J3392" s="22">
        <v>36</v>
      </c>
      <c r="K3392" s="22"/>
      <c r="L3392" s="22"/>
      <c r="M3392" s="22"/>
      <c r="N3392" s="22"/>
      <c r="O3392" s="22"/>
      <c r="P3392" s="22"/>
      <c r="Q3392" s="22"/>
      <c r="R3392" s="22"/>
      <c r="S3392" s="22"/>
      <c r="T3392" s="22"/>
      <c r="U3392" s="22"/>
      <c r="V3392" s="22"/>
      <c r="W3392" s="22"/>
      <c r="X3392" s="22"/>
      <c r="Y3392" s="22"/>
      <c r="Z3392" s="22"/>
      <c r="AA3392" s="22"/>
      <c r="AB3392" s="22"/>
    </row>
    <row r="3393" spans="1:42" s="33" customFormat="1" x14ac:dyDescent="0.25">
      <c r="A3393" s="24">
        <v>41638</v>
      </c>
      <c r="B3393" s="40">
        <v>4</v>
      </c>
      <c r="C3393" s="22" t="s">
        <v>233</v>
      </c>
      <c r="D3393" s="40" t="s">
        <v>234</v>
      </c>
      <c r="E3393" s="40" t="s">
        <v>39</v>
      </c>
      <c r="F3393" s="40" t="s">
        <v>112</v>
      </c>
      <c r="G3393" s="42" t="s">
        <v>9</v>
      </c>
      <c r="H3393" s="40">
        <v>1</v>
      </c>
      <c r="I3393" s="22">
        <f t="shared" si="84"/>
        <v>0.05</v>
      </c>
      <c r="J3393" s="22">
        <v>36</v>
      </c>
      <c r="K3393" s="22"/>
      <c r="L3393" s="22"/>
      <c r="M3393" s="22"/>
      <c r="N3393" s="22"/>
      <c r="O3393" s="22"/>
      <c r="P3393" s="22"/>
      <c r="Q3393" s="40"/>
      <c r="R3393" s="22"/>
      <c r="S3393" s="22"/>
      <c r="T3393" s="22"/>
      <c r="U3393" s="22"/>
      <c r="V3393" s="22"/>
      <c r="W3393" s="22"/>
      <c r="X3393" s="22"/>
      <c r="Y3393" s="22"/>
      <c r="Z3393" s="22"/>
      <c r="AA3393" s="22"/>
      <c r="AB3393" s="22"/>
      <c r="AC3393" s="6"/>
    </row>
    <row r="3394" spans="1:42" x14ac:dyDescent="0.25">
      <c r="A3394" s="24">
        <v>41638</v>
      </c>
      <c r="B3394" s="22">
        <v>4</v>
      </c>
      <c r="C3394" s="22" t="s">
        <v>233</v>
      </c>
      <c r="D3394" s="22" t="s">
        <v>234</v>
      </c>
      <c r="E3394" s="22" t="s">
        <v>39</v>
      </c>
      <c r="F3394" s="22" t="s">
        <v>112</v>
      </c>
      <c r="G3394" s="25" t="s">
        <v>57</v>
      </c>
      <c r="H3394" s="22">
        <v>1</v>
      </c>
      <c r="I3394" s="22">
        <f t="shared" ref="I3394:I3417" si="85">H3394/20</f>
        <v>0.05</v>
      </c>
      <c r="J3394" s="22">
        <v>36</v>
      </c>
      <c r="K3394" s="22"/>
      <c r="L3394" s="22"/>
      <c r="M3394" s="22"/>
      <c r="N3394" s="22"/>
      <c r="O3394" s="22"/>
      <c r="P3394" s="22"/>
      <c r="Q3394" s="22"/>
      <c r="R3394" s="22"/>
      <c r="S3394" s="22"/>
      <c r="T3394" s="22"/>
      <c r="U3394" s="22"/>
      <c r="V3394" s="22"/>
      <c r="W3394" s="22"/>
      <c r="X3394" s="22"/>
      <c r="Y3394" s="22"/>
      <c r="Z3394" s="22"/>
      <c r="AA3394" s="22"/>
      <c r="AB3394" s="22"/>
    </row>
    <row r="3395" spans="1:42" x14ac:dyDescent="0.25">
      <c r="A3395" s="24">
        <v>41638</v>
      </c>
      <c r="B3395" s="22">
        <v>4</v>
      </c>
      <c r="C3395" s="22" t="s">
        <v>233</v>
      </c>
      <c r="D3395" s="22" t="s">
        <v>234</v>
      </c>
      <c r="E3395" s="22" t="s">
        <v>39</v>
      </c>
      <c r="F3395" s="22" t="s">
        <v>112</v>
      </c>
      <c r="G3395" s="25" t="s">
        <v>10</v>
      </c>
      <c r="H3395" s="22">
        <v>11</v>
      </c>
      <c r="I3395" s="22">
        <f t="shared" si="85"/>
        <v>0.55000000000000004</v>
      </c>
      <c r="J3395" s="22">
        <v>36</v>
      </c>
      <c r="K3395" s="22"/>
      <c r="L3395" s="22"/>
      <c r="M3395" s="22"/>
      <c r="N3395" s="22"/>
      <c r="O3395" s="22"/>
      <c r="P3395" s="22"/>
      <c r="Q3395" s="22"/>
      <c r="R3395" s="22"/>
      <c r="S3395" s="22"/>
      <c r="T3395" s="22"/>
      <c r="U3395" s="22"/>
      <c r="V3395" s="22"/>
      <c r="W3395" s="22"/>
      <c r="X3395" s="22"/>
      <c r="Y3395" s="22"/>
      <c r="Z3395" s="22"/>
      <c r="AA3395" s="22"/>
      <c r="AB3395" s="22"/>
    </row>
    <row r="3396" spans="1:42" x14ac:dyDescent="0.25">
      <c r="A3396" s="24">
        <v>41638</v>
      </c>
      <c r="B3396" s="22">
        <v>4</v>
      </c>
      <c r="C3396" s="22" t="s">
        <v>233</v>
      </c>
      <c r="D3396" s="22" t="s">
        <v>234</v>
      </c>
      <c r="E3396" s="22" t="s">
        <v>39</v>
      </c>
      <c r="F3396" s="22" t="s">
        <v>112</v>
      </c>
      <c r="G3396" s="25" t="s">
        <v>148</v>
      </c>
      <c r="H3396" s="22">
        <v>1</v>
      </c>
      <c r="I3396" s="22">
        <f t="shared" si="85"/>
        <v>0.05</v>
      </c>
      <c r="J3396" s="22">
        <v>36</v>
      </c>
      <c r="K3396" s="22"/>
      <c r="L3396" s="22"/>
      <c r="M3396" s="22"/>
      <c r="N3396" s="22"/>
      <c r="O3396" s="22"/>
      <c r="P3396" s="22"/>
      <c r="Q3396" s="22"/>
      <c r="R3396" s="22"/>
      <c r="S3396" s="22"/>
      <c r="T3396" s="22"/>
      <c r="U3396" s="22"/>
      <c r="V3396" s="22"/>
      <c r="W3396" s="22"/>
      <c r="X3396" s="22"/>
      <c r="Y3396" s="22"/>
      <c r="Z3396" s="22"/>
      <c r="AA3396" s="22"/>
      <c r="AB3396" s="22"/>
    </row>
    <row r="3397" spans="1:42" x14ac:dyDescent="0.25">
      <c r="A3397" s="24">
        <v>41638</v>
      </c>
      <c r="B3397" s="132">
        <v>4</v>
      </c>
      <c r="C3397" s="22" t="s">
        <v>233</v>
      </c>
      <c r="D3397" s="132" t="s">
        <v>235</v>
      </c>
      <c r="E3397" s="132" t="s">
        <v>39</v>
      </c>
      <c r="F3397" s="132" t="s">
        <v>112</v>
      </c>
      <c r="G3397" s="139" t="s">
        <v>3</v>
      </c>
      <c r="H3397" s="132">
        <v>1</v>
      </c>
      <c r="I3397" s="22">
        <f t="shared" si="85"/>
        <v>0.05</v>
      </c>
      <c r="J3397" s="22">
        <v>38</v>
      </c>
      <c r="K3397" s="22"/>
      <c r="L3397" s="22"/>
      <c r="M3397" s="22"/>
      <c r="N3397" s="22"/>
      <c r="O3397" s="22"/>
      <c r="P3397" s="22" t="s">
        <v>4</v>
      </c>
      <c r="Q3397" s="132">
        <v>1</v>
      </c>
      <c r="R3397" s="22" t="s">
        <v>408</v>
      </c>
      <c r="S3397" s="22" t="s">
        <v>171</v>
      </c>
      <c r="T3397" s="22">
        <v>9</v>
      </c>
      <c r="U3397" s="22"/>
      <c r="V3397" s="22"/>
      <c r="W3397" s="22">
        <v>9</v>
      </c>
      <c r="X3397" s="22"/>
      <c r="Y3397" s="22">
        <v>0</v>
      </c>
      <c r="Z3397" s="22">
        <v>0</v>
      </c>
      <c r="AA3397" s="22"/>
      <c r="AB3397" s="22" t="s">
        <v>118</v>
      </c>
      <c r="AC3397" s="47">
        <v>1</v>
      </c>
      <c r="AD3397" s="47" t="s">
        <v>250</v>
      </c>
      <c r="AE3397" s="47"/>
      <c r="AF3397" s="47"/>
      <c r="AG3397" s="47"/>
      <c r="AH3397" s="47"/>
      <c r="AI3397" s="47"/>
      <c r="AJ3397" s="47"/>
      <c r="AK3397" s="47"/>
      <c r="AL3397" s="47"/>
      <c r="AM3397" s="47"/>
      <c r="AN3397" s="47"/>
      <c r="AO3397" s="47"/>
      <c r="AP3397" s="47"/>
    </row>
    <row r="3398" spans="1:42" x14ac:dyDescent="0.25">
      <c r="A3398" s="24">
        <v>41638</v>
      </c>
      <c r="B3398" s="22">
        <v>4</v>
      </c>
      <c r="C3398" s="22" t="s">
        <v>233</v>
      </c>
      <c r="D3398" s="22" t="s">
        <v>235</v>
      </c>
      <c r="E3398" s="22" t="s">
        <v>39</v>
      </c>
      <c r="F3398" s="22" t="s">
        <v>112</v>
      </c>
      <c r="G3398" s="25" t="s">
        <v>11</v>
      </c>
      <c r="H3398" s="22">
        <v>1</v>
      </c>
      <c r="I3398" s="22">
        <f t="shared" si="85"/>
        <v>0.05</v>
      </c>
      <c r="J3398" s="22">
        <v>38</v>
      </c>
      <c r="K3398" s="22"/>
      <c r="L3398" s="22"/>
      <c r="M3398" s="22"/>
      <c r="N3398" s="22"/>
      <c r="O3398" s="22"/>
      <c r="P3398" s="22" t="s">
        <v>4</v>
      </c>
      <c r="Q3398" s="22">
        <v>2</v>
      </c>
      <c r="R3398" s="22" t="s">
        <v>401</v>
      </c>
      <c r="S3398" s="22" t="s">
        <v>8</v>
      </c>
      <c r="T3398" s="22">
        <v>10</v>
      </c>
      <c r="U3398" s="22"/>
      <c r="V3398" s="22"/>
      <c r="W3398" s="22">
        <v>10</v>
      </c>
      <c r="X3398" s="22"/>
      <c r="Y3398" s="22">
        <v>0</v>
      </c>
      <c r="Z3398" s="22">
        <v>0</v>
      </c>
      <c r="AA3398" s="22"/>
      <c r="AB3398" s="22"/>
      <c r="AC3398" s="47">
        <v>1</v>
      </c>
      <c r="AD3398" s="6" t="s">
        <v>251</v>
      </c>
    </row>
    <row r="3399" spans="1:42" x14ac:dyDescent="0.25">
      <c r="A3399" s="24">
        <v>41638</v>
      </c>
      <c r="B3399" s="22">
        <v>4</v>
      </c>
      <c r="C3399" s="22" t="s">
        <v>233</v>
      </c>
      <c r="D3399" s="22" t="s">
        <v>235</v>
      </c>
      <c r="E3399" s="22" t="s">
        <v>39</v>
      </c>
      <c r="F3399" s="22" t="s">
        <v>112</v>
      </c>
      <c r="G3399" s="25" t="s">
        <v>172</v>
      </c>
      <c r="H3399" s="22">
        <v>1</v>
      </c>
      <c r="I3399" s="22">
        <f t="shared" si="85"/>
        <v>0.05</v>
      </c>
      <c r="J3399" s="22">
        <v>38</v>
      </c>
      <c r="K3399" s="22"/>
      <c r="L3399" s="22"/>
      <c r="M3399" s="22"/>
      <c r="N3399" s="22"/>
      <c r="O3399" s="22"/>
      <c r="P3399" s="22" t="s">
        <v>4</v>
      </c>
      <c r="Q3399" s="22">
        <v>3</v>
      </c>
      <c r="R3399" s="22" t="s">
        <v>409</v>
      </c>
      <c r="S3399" s="22" t="s">
        <v>5</v>
      </c>
      <c r="T3399" s="22">
        <v>32</v>
      </c>
      <c r="U3399" s="22"/>
      <c r="V3399" s="22"/>
      <c r="W3399" s="22">
        <v>32</v>
      </c>
      <c r="X3399" s="22"/>
      <c r="Y3399" s="22">
        <v>0</v>
      </c>
      <c r="Z3399" s="22">
        <v>0</v>
      </c>
      <c r="AA3399" s="22"/>
      <c r="AB3399" s="22" t="s">
        <v>160</v>
      </c>
      <c r="AC3399" s="6">
        <v>1</v>
      </c>
      <c r="AD3399" s="6" t="s">
        <v>127</v>
      </c>
    </row>
    <row r="3400" spans="1:42" x14ac:dyDescent="0.25">
      <c r="A3400" s="24">
        <v>41638</v>
      </c>
      <c r="B3400" s="22">
        <v>4</v>
      </c>
      <c r="C3400" s="22" t="s">
        <v>233</v>
      </c>
      <c r="D3400" s="22" t="s">
        <v>235</v>
      </c>
      <c r="E3400" s="22" t="s">
        <v>39</v>
      </c>
      <c r="F3400" s="22" t="s">
        <v>112</v>
      </c>
      <c r="G3400" s="25" t="s">
        <v>17</v>
      </c>
      <c r="H3400" s="22">
        <v>1</v>
      </c>
      <c r="I3400" s="22">
        <f t="shared" si="85"/>
        <v>0.05</v>
      </c>
      <c r="J3400" s="22">
        <v>38</v>
      </c>
      <c r="K3400" s="22"/>
      <c r="L3400" s="22"/>
      <c r="M3400" s="22"/>
      <c r="N3400" s="22"/>
      <c r="O3400" s="22"/>
      <c r="P3400" s="22" t="s">
        <v>4</v>
      </c>
      <c r="Q3400" s="22">
        <v>4</v>
      </c>
      <c r="R3400" s="22" t="s">
        <v>392</v>
      </c>
      <c r="S3400" s="22" t="s">
        <v>8</v>
      </c>
      <c r="T3400" s="22">
        <v>7</v>
      </c>
      <c r="U3400" s="22"/>
      <c r="V3400" s="22"/>
      <c r="W3400" s="22">
        <v>7</v>
      </c>
      <c r="X3400" s="22"/>
      <c r="Y3400" s="22">
        <v>0</v>
      </c>
      <c r="Z3400" s="22">
        <v>0</v>
      </c>
      <c r="AA3400" s="22"/>
      <c r="AB3400" s="22"/>
      <c r="AC3400" s="45">
        <v>0</v>
      </c>
    </row>
    <row r="3401" spans="1:42" x14ac:dyDescent="0.25">
      <c r="A3401" s="24">
        <v>41638</v>
      </c>
      <c r="B3401" s="22">
        <v>4</v>
      </c>
      <c r="C3401" s="22" t="s">
        <v>233</v>
      </c>
      <c r="D3401" s="22" t="s">
        <v>235</v>
      </c>
      <c r="E3401" s="22" t="s">
        <v>39</v>
      </c>
      <c r="F3401" s="22" t="s">
        <v>112</v>
      </c>
      <c r="G3401" s="25" t="s">
        <v>10</v>
      </c>
      <c r="H3401" s="22">
        <v>1</v>
      </c>
      <c r="I3401" s="22">
        <f t="shared" si="85"/>
        <v>0.05</v>
      </c>
      <c r="J3401" s="22">
        <v>38</v>
      </c>
      <c r="K3401" s="22"/>
      <c r="L3401" s="22"/>
      <c r="M3401" s="22"/>
      <c r="N3401" s="22"/>
      <c r="O3401" s="22"/>
      <c r="P3401" s="22" t="s">
        <v>4</v>
      </c>
      <c r="Q3401" s="22">
        <v>5</v>
      </c>
      <c r="R3401" s="22" t="s">
        <v>333</v>
      </c>
      <c r="S3401" s="22" t="s">
        <v>8</v>
      </c>
      <c r="T3401" s="22">
        <v>8</v>
      </c>
      <c r="U3401" s="22"/>
      <c r="V3401" s="22"/>
      <c r="W3401" s="22">
        <v>8</v>
      </c>
      <c r="X3401" s="22"/>
      <c r="Y3401" s="22">
        <v>0</v>
      </c>
      <c r="Z3401" s="22">
        <v>0</v>
      </c>
      <c r="AA3401" s="22"/>
      <c r="AB3401" s="22"/>
      <c r="AC3401" s="6">
        <v>1</v>
      </c>
      <c r="AD3401" s="6" t="s">
        <v>258</v>
      </c>
    </row>
    <row r="3402" spans="1:42" x14ac:dyDescent="0.25">
      <c r="A3402" s="24">
        <v>41638</v>
      </c>
      <c r="B3402" s="22">
        <v>4</v>
      </c>
      <c r="C3402" s="22" t="s">
        <v>233</v>
      </c>
      <c r="D3402" s="22" t="s">
        <v>235</v>
      </c>
      <c r="E3402" s="22" t="s">
        <v>39</v>
      </c>
      <c r="F3402" s="22" t="s">
        <v>112</v>
      </c>
      <c r="G3402" s="25" t="s">
        <v>11</v>
      </c>
      <c r="H3402" s="22">
        <v>1</v>
      </c>
      <c r="I3402" s="22">
        <f t="shared" si="85"/>
        <v>0.05</v>
      </c>
      <c r="J3402" s="22">
        <v>38</v>
      </c>
      <c r="K3402" s="22"/>
      <c r="L3402" s="22"/>
      <c r="M3402" s="22"/>
      <c r="N3402" s="22"/>
      <c r="O3402" s="22"/>
      <c r="P3402" s="22" t="s">
        <v>4</v>
      </c>
      <c r="Q3402" s="22">
        <v>6</v>
      </c>
      <c r="R3402" s="22" t="s">
        <v>329</v>
      </c>
      <c r="S3402" s="22" t="s">
        <v>8</v>
      </c>
      <c r="T3402" s="22">
        <v>11</v>
      </c>
      <c r="U3402" s="22"/>
      <c r="V3402" s="22"/>
      <c r="W3402" s="22">
        <v>11</v>
      </c>
      <c r="X3402" s="22"/>
      <c r="Y3402" s="22">
        <v>0</v>
      </c>
      <c r="Z3402" s="22">
        <v>0</v>
      </c>
      <c r="AA3402" s="22"/>
      <c r="AB3402" s="22"/>
      <c r="AC3402" s="6">
        <v>1</v>
      </c>
      <c r="AD3402" s="6" t="s">
        <v>251</v>
      </c>
    </row>
    <row r="3403" spans="1:42" x14ac:dyDescent="0.25">
      <c r="A3403" s="24">
        <v>41638</v>
      </c>
      <c r="B3403" s="22">
        <v>4</v>
      </c>
      <c r="C3403" s="22" t="s">
        <v>233</v>
      </c>
      <c r="D3403" s="22" t="s">
        <v>235</v>
      </c>
      <c r="E3403" s="22" t="s">
        <v>39</v>
      </c>
      <c r="F3403" s="22" t="s">
        <v>112</v>
      </c>
      <c r="G3403" s="25" t="s">
        <v>11</v>
      </c>
      <c r="H3403" s="22">
        <v>1</v>
      </c>
      <c r="I3403" s="22">
        <f t="shared" si="85"/>
        <v>0.05</v>
      </c>
      <c r="J3403" s="22">
        <v>38</v>
      </c>
      <c r="K3403" s="22"/>
      <c r="L3403" s="22"/>
      <c r="M3403" s="22"/>
      <c r="N3403" s="22"/>
      <c r="O3403" s="22"/>
      <c r="P3403" s="22" t="s">
        <v>4</v>
      </c>
      <c r="Q3403" s="22">
        <v>7</v>
      </c>
      <c r="R3403" s="22" t="s">
        <v>410</v>
      </c>
      <c r="S3403" s="22" t="s">
        <v>8</v>
      </c>
      <c r="T3403" s="22">
        <v>13</v>
      </c>
      <c r="U3403" s="22"/>
      <c r="V3403" s="22"/>
      <c r="W3403" s="22">
        <v>13</v>
      </c>
      <c r="X3403" s="22"/>
      <c r="Y3403" s="22">
        <v>0</v>
      </c>
      <c r="Z3403" s="22">
        <v>0</v>
      </c>
      <c r="AA3403" s="22"/>
      <c r="AB3403" s="22"/>
      <c r="AC3403" s="6">
        <v>1</v>
      </c>
      <c r="AD3403" s="6" t="s">
        <v>251</v>
      </c>
    </row>
    <row r="3404" spans="1:42" x14ac:dyDescent="0.25">
      <c r="A3404" s="24">
        <v>41638</v>
      </c>
      <c r="B3404" s="22">
        <v>4</v>
      </c>
      <c r="C3404" s="22" t="s">
        <v>233</v>
      </c>
      <c r="D3404" s="22" t="s">
        <v>235</v>
      </c>
      <c r="E3404" s="22" t="s">
        <v>39</v>
      </c>
      <c r="F3404" s="22" t="s">
        <v>112</v>
      </c>
      <c r="G3404" s="25" t="s">
        <v>11</v>
      </c>
      <c r="H3404" s="22">
        <v>1</v>
      </c>
      <c r="I3404" s="22">
        <f t="shared" si="85"/>
        <v>0.05</v>
      </c>
      <c r="J3404" s="22">
        <v>38</v>
      </c>
      <c r="K3404" s="22"/>
      <c r="L3404" s="22"/>
      <c r="M3404" s="22"/>
      <c r="N3404" s="22"/>
      <c r="O3404" s="22"/>
      <c r="P3404" s="22" t="s">
        <v>4</v>
      </c>
      <c r="Q3404" s="22">
        <v>8</v>
      </c>
      <c r="R3404" s="22" t="s">
        <v>411</v>
      </c>
      <c r="S3404" s="22"/>
      <c r="T3404" s="22">
        <v>67</v>
      </c>
      <c r="U3404" s="22"/>
      <c r="V3404" s="22"/>
      <c r="W3404" s="22">
        <v>67</v>
      </c>
      <c r="X3404" s="22"/>
      <c r="Y3404" s="22">
        <v>0</v>
      </c>
      <c r="Z3404" s="22">
        <v>0</v>
      </c>
      <c r="AA3404" s="22"/>
      <c r="AB3404" s="22" t="s">
        <v>162</v>
      </c>
      <c r="AC3404" s="6">
        <v>0</v>
      </c>
    </row>
    <row r="3405" spans="1:42" x14ac:dyDescent="0.25">
      <c r="A3405" s="24">
        <v>41638</v>
      </c>
      <c r="B3405" s="22">
        <v>4</v>
      </c>
      <c r="C3405" s="22" t="s">
        <v>233</v>
      </c>
      <c r="D3405" s="22" t="s">
        <v>235</v>
      </c>
      <c r="E3405" s="22" t="s">
        <v>39</v>
      </c>
      <c r="F3405" s="22" t="s">
        <v>112</v>
      </c>
      <c r="G3405" s="25" t="s">
        <v>7</v>
      </c>
      <c r="H3405" s="22"/>
      <c r="I3405" s="22">
        <f t="shared" si="85"/>
        <v>0</v>
      </c>
      <c r="J3405" s="22">
        <v>38</v>
      </c>
      <c r="K3405" s="22"/>
      <c r="L3405" s="22"/>
      <c r="M3405" s="22"/>
      <c r="N3405" s="22"/>
      <c r="O3405" s="22"/>
      <c r="P3405" s="22" t="s">
        <v>4</v>
      </c>
      <c r="Q3405" s="22">
        <v>9</v>
      </c>
      <c r="R3405" s="22"/>
      <c r="S3405" s="22"/>
      <c r="T3405" s="22"/>
      <c r="U3405" s="22"/>
      <c r="V3405" s="22"/>
      <c r="W3405" s="22"/>
      <c r="X3405" s="22"/>
      <c r="Y3405" s="22"/>
      <c r="Z3405" s="22"/>
      <c r="AA3405" s="22"/>
      <c r="AB3405" s="22" t="s">
        <v>173</v>
      </c>
      <c r="AC3405" s="47">
        <v>0</v>
      </c>
    </row>
    <row r="3406" spans="1:42" x14ac:dyDescent="0.25">
      <c r="A3406" s="24">
        <v>41638</v>
      </c>
      <c r="B3406" s="22">
        <v>4</v>
      </c>
      <c r="C3406" s="22" t="s">
        <v>233</v>
      </c>
      <c r="D3406" s="22" t="s">
        <v>235</v>
      </c>
      <c r="E3406" s="22" t="s">
        <v>39</v>
      </c>
      <c r="F3406" s="22" t="s">
        <v>112</v>
      </c>
      <c r="G3406" s="25" t="s">
        <v>3</v>
      </c>
      <c r="H3406" s="22">
        <v>6</v>
      </c>
      <c r="I3406" s="22">
        <f t="shared" si="85"/>
        <v>0.3</v>
      </c>
      <c r="J3406" s="22">
        <v>38</v>
      </c>
      <c r="K3406" s="22"/>
      <c r="L3406" s="22"/>
      <c r="M3406" s="22"/>
      <c r="N3406" s="22"/>
      <c r="O3406" s="22"/>
      <c r="P3406" s="22"/>
      <c r="Q3406" s="22"/>
      <c r="R3406" s="22"/>
      <c r="S3406" s="22"/>
      <c r="T3406" s="22"/>
      <c r="U3406" s="22"/>
      <c r="V3406" s="22"/>
      <c r="W3406" s="22"/>
      <c r="X3406" s="22"/>
      <c r="Y3406" s="22"/>
      <c r="Z3406" s="22"/>
      <c r="AA3406" s="22"/>
      <c r="AB3406" s="22"/>
    </row>
    <row r="3407" spans="1:42" s="33" customFormat="1" x14ac:dyDescent="0.25">
      <c r="A3407" s="24">
        <v>41638</v>
      </c>
      <c r="B3407" s="40">
        <v>4</v>
      </c>
      <c r="C3407" s="22" t="s">
        <v>233</v>
      </c>
      <c r="D3407" s="40" t="s">
        <v>235</v>
      </c>
      <c r="E3407" s="40" t="s">
        <v>39</v>
      </c>
      <c r="F3407" s="40" t="s">
        <v>112</v>
      </c>
      <c r="G3407" s="42" t="s">
        <v>11</v>
      </c>
      <c r="H3407" s="40">
        <v>1</v>
      </c>
      <c r="I3407" s="22">
        <f t="shared" si="85"/>
        <v>0.05</v>
      </c>
      <c r="J3407" s="22">
        <v>38</v>
      </c>
      <c r="K3407" s="22"/>
      <c r="L3407" s="22"/>
      <c r="M3407" s="22"/>
      <c r="N3407" s="22"/>
      <c r="O3407" s="22"/>
      <c r="P3407" s="22"/>
      <c r="Q3407" s="40"/>
      <c r="R3407" s="22"/>
      <c r="S3407" s="22"/>
      <c r="T3407" s="22"/>
      <c r="U3407" s="22"/>
      <c r="V3407" s="22"/>
      <c r="W3407" s="22"/>
      <c r="X3407" s="22"/>
      <c r="Y3407" s="22"/>
      <c r="Z3407" s="22"/>
      <c r="AA3407" s="22"/>
      <c r="AB3407" s="22"/>
      <c r="AC3407" s="6"/>
    </row>
    <row r="3408" spans="1:42" x14ac:dyDescent="0.25">
      <c r="A3408" s="24">
        <v>41638</v>
      </c>
      <c r="B3408" s="22">
        <v>4</v>
      </c>
      <c r="C3408" s="22" t="s">
        <v>233</v>
      </c>
      <c r="D3408" s="22" t="s">
        <v>235</v>
      </c>
      <c r="E3408" s="22" t="s">
        <v>39</v>
      </c>
      <c r="F3408" s="22" t="s">
        <v>112</v>
      </c>
      <c r="G3408" s="25" t="s">
        <v>16</v>
      </c>
      <c r="H3408" s="22">
        <v>1</v>
      </c>
      <c r="I3408" s="22">
        <f t="shared" si="85"/>
        <v>0.05</v>
      </c>
      <c r="J3408" s="22">
        <v>38</v>
      </c>
      <c r="K3408" s="22"/>
      <c r="L3408" s="22"/>
      <c r="M3408" s="22"/>
      <c r="N3408" s="22"/>
      <c r="O3408" s="22"/>
      <c r="P3408" s="22"/>
      <c r="Q3408" s="22"/>
      <c r="R3408" s="22"/>
      <c r="S3408" s="22"/>
      <c r="T3408" s="22"/>
      <c r="U3408" s="22"/>
      <c r="V3408" s="22"/>
      <c r="W3408" s="22"/>
      <c r="X3408" s="22"/>
      <c r="Y3408" s="22"/>
      <c r="Z3408" s="22"/>
      <c r="AA3408" s="22"/>
      <c r="AB3408" s="22"/>
    </row>
    <row r="3409" spans="1:42" x14ac:dyDescent="0.25">
      <c r="A3409" s="24">
        <v>41638</v>
      </c>
      <c r="B3409" s="22">
        <v>4</v>
      </c>
      <c r="C3409" s="22" t="s">
        <v>233</v>
      </c>
      <c r="D3409" s="22" t="s">
        <v>235</v>
      </c>
      <c r="E3409" s="22" t="s">
        <v>39</v>
      </c>
      <c r="F3409" s="22" t="s">
        <v>112</v>
      </c>
      <c r="G3409" s="25" t="s">
        <v>10</v>
      </c>
      <c r="H3409" s="22">
        <v>11</v>
      </c>
      <c r="I3409" s="22">
        <f t="shared" si="85"/>
        <v>0.55000000000000004</v>
      </c>
      <c r="J3409" s="22">
        <v>38</v>
      </c>
      <c r="K3409" s="22"/>
      <c r="L3409" s="22"/>
      <c r="M3409" s="22"/>
      <c r="N3409" s="22"/>
      <c r="O3409" s="22"/>
      <c r="P3409" s="22"/>
      <c r="Q3409" s="22"/>
      <c r="R3409" s="22"/>
      <c r="S3409" s="22"/>
      <c r="T3409" s="22"/>
      <c r="U3409" s="22"/>
      <c r="V3409" s="22"/>
      <c r="W3409" s="22"/>
      <c r="X3409" s="22"/>
      <c r="Y3409" s="22"/>
      <c r="Z3409" s="22"/>
      <c r="AA3409" s="22"/>
      <c r="AB3409" s="22"/>
    </row>
    <row r="3410" spans="1:42" x14ac:dyDescent="0.25">
      <c r="A3410" s="24">
        <v>41638</v>
      </c>
      <c r="B3410" s="132">
        <v>4</v>
      </c>
      <c r="C3410" s="22" t="s">
        <v>233</v>
      </c>
      <c r="D3410" s="132" t="s">
        <v>236</v>
      </c>
      <c r="E3410" s="132" t="s">
        <v>39</v>
      </c>
      <c r="F3410" s="132" t="s">
        <v>112</v>
      </c>
      <c r="G3410" s="139" t="s">
        <v>90</v>
      </c>
      <c r="H3410" s="132">
        <v>1</v>
      </c>
      <c r="I3410" s="22">
        <f t="shared" si="85"/>
        <v>0.05</v>
      </c>
      <c r="J3410" s="22">
        <v>34</v>
      </c>
      <c r="K3410" s="22"/>
      <c r="L3410" s="22"/>
      <c r="M3410" s="22"/>
      <c r="N3410" s="22"/>
      <c r="O3410" s="22"/>
      <c r="P3410" s="22" t="s">
        <v>4</v>
      </c>
      <c r="Q3410" s="132">
        <v>1</v>
      </c>
      <c r="R3410" s="22" t="s">
        <v>394</v>
      </c>
      <c r="S3410" s="22" t="s">
        <v>5</v>
      </c>
      <c r="T3410" s="22">
        <v>10</v>
      </c>
      <c r="U3410" s="22"/>
      <c r="V3410" s="22"/>
      <c r="W3410" s="22">
        <v>10</v>
      </c>
      <c r="X3410" s="22"/>
      <c r="Y3410" s="22">
        <v>0</v>
      </c>
      <c r="Z3410" s="22">
        <v>0</v>
      </c>
      <c r="AA3410" s="22"/>
      <c r="AB3410" s="22"/>
      <c r="AC3410" s="47">
        <v>0</v>
      </c>
      <c r="AD3410" s="47"/>
      <c r="AE3410" s="47"/>
      <c r="AF3410" s="47"/>
      <c r="AG3410" s="47"/>
      <c r="AH3410" s="47"/>
      <c r="AI3410" s="47"/>
      <c r="AJ3410" s="47"/>
      <c r="AK3410" s="47"/>
      <c r="AL3410" s="47"/>
      <c r="AM3410" s="47"/>
      <c r="AN3410" s="47"/>
      <c r="AO3410" s="47"/>
      <c r="AP3410" s="47"/>
    </row>
    <row r="3411" spans="1:42" x14ac:dyDescent="0.25">
      <c r="A3411" s="24">
        <v>41638</v>
      </c>
      <c r="B3411" s="22">
        <v>4</v>
      </c>
      <c r="C3411" s="22" t="s">
        <v>233</v>
      </c>
      <c r="D3411" s="22" t="s">
        <v>236</v>
      </c>
      <c r="E3411" s="22" t="s">
        <v>39</v>
      </c>
      <c r="F3411" s="22" t="s">
        <v>112</v>
      </c>
      <c r="G3411" s="25" t="s">
        <v>3</v>
      </c>
      <c r="H3411" s="22">
        <v>1</v>
      </c>
      <c r="I3411" s="22">
        <f t="shared" si="85"/>
        <v>0.05</v>
      </c>
      <c r="J3411" s="22">
        <v>34</v>
      </c>
      <c r="K3411" s="22"/>
      <c r="L3411" s="22"/>
      <c r="M3411" s="22"/>
      <c r="N3411" s="22"/>
      <c r="O3411" s="22"/>
      <c r="P3411" s="22" t="s">
        <v>4</v>
      </c>
      <c r="Q3411" s="22">
        <v>2</v>
      </c>
      <c r="R3411" s="22" t="s">
        <v>395</v>
      </c>
      <c r="S3411" s="22" t="s">
        <v>8</v>
      </c>
      <c r="T3411" s="22">
        <v>20</v>
      </c>
      <c r="U3411" s="22"/>
      <c r="V3411" s="22"/>
      <c r="W3411" s="22">
        <v>20</v>
      </c>
      <c r="X3411" s="22"/>
      <c r="Y3411" s="22">
        <v>0</v>
      </c>
      <c r="Z3411" s="22">
        <v>0</v>
      </c>
      <c r="AA3411" s="22"/>
      <c r="AB3411" s="22" t="s">
        <v>174</v>
      </c>
      <c r="AC3411" s="47">
        <v>1</v>
      </c>
      <c r="AD3411" s="6" t="s">
        <v>14</v>
      </c>
    </row>
    <row r="3412" spans="1:42" x14ac:dyDescent="0.25">
      <c r="A3412" s="24">
        <v>41638</v>
      </c>
      <c r="B3412" s="22">
        <v>4</v>
      </c>
      <c r="C3412" s="22" t="s">
        <v>233</v>
      </c>
      <c r="D3412" s="22" t="s">
        <v>236</v>
      </c>
      <c r="E3412" s="22" t="s">
        <v>39</v>
      </c>
      <c r="F3412" s="22" t="s">
        <v>112</v>
      </c>
      <c r="G3412" s="25" t="s">
        <v>119</v>
      </c>
      <c r="H3412" s="22">
        <v>1</v>
      </c>
      <c r="I3412" s="22">
        <f t="shared" si="85"/>
        <v>0.05</v>
      </c>
      <c r="J3412" s="22">
        <v>34</v>
      </c>
      <c r="K3412" s="22"/>
      <c r="L3412" s="22"/>
      <c r="M3412" s="22"/>
      <c r="N3412" s="22"/>
      <c r="O3412" s="22"/>
      <c r="P3412" s="22" t="s">
        <v>4</v>
      </c>
      <c r="Q3412" s="22">
        <v>3</v>
      </c>
      <c r="R3412" s="22" t="s">
        <v>404</v>
      </c>
      <c r="S3412" s="22" t="s">
        <v>5</v>
      </c>
      <c r="T3412" s="22">
        <v>11</v>
      </c>
      <c r="U3412" s="22"/>
      <c r="V3412" s="22"/>
      <c r="W3412" s="22">
        <v>11</v>
      </c>
      <c r="X3412" s="22"/>
      <c r="Y3412" s="22">
        <v>0</v>
      </c>
      <c r="Z3412" s="22">
        <v>0</v>
      </c>
      <c r="AA3412" s="22"/>
      <c r="AB3412" s="22"/>
      <c r="AC3412" s="6">
        <v>1</v>
      </c>
      <c r="AD3412" s="6" t="s">
        <v>251</v>
      </c>
    </row>
    <row r="3413" spans="1:42" s="47" customFormat="1" x14ac:dyDescent="0.25">
      <c r="A3413" s="24">
        <v>41638</v>
      </c>
      <c r="B3413" s="22">
        <v>4</v>
      </c>
      <c r="C3413" s="22" t="s">
        <v>233</v>
      </c>
      <c r="D3413" s="22" t="s">
        <v>236</v>
      </c>
      <c r="E3413" s="22" t="s">
        <v>39</v>
      </c>
      <c r="F3413" s="22" t="s">
        <v>112</v>
      </c>
      <c r="G3413" s="25" t="s">
        <v>10</v>
      </c>
      <c r="H3413" s="22">
        <v>1</v>
      </c>
      <c r="I3413" s="22">
        <f t="shared" si="85"/>
        <v>0.05</v>
      </c>
      <c r="J3413" s="22">
        <v>34</v>
      </c>
      <c r="K3413" s="22"/>
      <c r="L3413" s="22"/>
      <c r="M3413" s="22"/>
      <c r="N3413" s="22"/>
      <c r="O3413" s="22"/>
      <c r="P3413" s="22" t="s">
        <v>4</v>
      </c>
      <c r="Q3413" s="22">
        <v>4</v>
      </c>
      <c r="R3413" s="22" t="s">
        <v>396</v>
      </c>
      <c r="S3413" s="22" t="s">
        <v>8</v>
      </c>
      <c r="T3413" s="22">
        <v>17</v>
      </c>
      <c r="U3413" s="22"/>
      <c r="V3413" s="22"/>
      <c r="W3413" s="22">
        <v>17</v>
      </c>
      <c r="X3413" s="22"/>
      <c r="Y3413" s="22">
        <v>0</v>
      </c>
      <c r="Z3413" s="22">
        <v>0</v>
      </c>
      <c r="AA3413" s="22"/>
      <c r="AB3413" s="22"/>
      <c r="AC3413" s="6">
        <v>1</v>
      </c>
      <c r="AD3413" s="6" t="s">
        <v>277</v>
      </c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</row>
    <row r="3414" spans="1:42" s="45" customFormat="1" x14ac:dyDescent="0.25">
      <c r="A3414" s="24">
        <v>41638</v>
      </c>
      <c r="B3414" s="48">
        <v>4</v>
      </c>
      <c r="C3414" s="22" t="s">
        <v>233</v>
      </c>
      <c r="D3414" s="48" t="s">
        <v>236</v>
      </c>
      <c r="E3414" s="48" t="s">
        <v>39</v>
      </c>
      <c r="F3414" s="48" t="s">
        <v>112</v>
      </c>
      <c r="G3414" s="202" t="s">
        <v>10</v>
      </c>
      <c r="H3414" s="48">
        <v>1</v>
      </c>
      <c r="I3414" s="22">
        <f t="shared" si="85"/>
        <v>0.05</v>
      </c>
      <c r="J3414" s="22">
        <v>34</v>
      </c>
      <c r="K3414" s="22"/>
      <c r="L3414" s="22"/>
      <c r="M3414" s="22"/>
      <c r="N3414" s="22"/>
      <c r="O3414" s="22"/>
      <c r="P3414" s="48" t="s">
        <v>4</v>
      </c>
      <c r="Q3414" s="48">
        <v>5</v>
      </c>
      <c r="R3414" s="22" t="s">
        <v>412</v>
      </c>
      <c r="S3414" s="22" t="s">
        <v>5</v>
      </c>
      <c r="T3414" s="22">
        <v>15</v>
      </c>
      <c r="U3414" s="22"/>
      <c r="V3414" s="22"/>
      <c r="W3414" s="22">
        <v>15</v>
      </c>
      <c r="X3414" s="22"/>
      <c r="Y3414" s="22">
        <v>0</v>
      </c>
      <c r="Z3414" s="22">
        <v>0</v>
      </c>
      <c r="AA3414" s="22"/>
      <c r="AB3414" s="22"/>
      <c r="AC3414" s="45">
        <v>1</v>
      </c>
      <c r="AD3414" s="45" t="s">
        <v>106</v>
      </c>
    </row>
    <row r="3415" spans="1:42" x14ac:dyDescent="0.25">
      <c r="A3415" s="24">
        <v>41638</v>
      </c>
      <c r="B3415" s="22">
        <v>4</v>
      </c>
      <c r="C3415" s="22" t="s">
        <v>233</v>
      </c>
      <c r="D3415" s="22" t="s">
        <v>236</v>
      </c>
      <c r="E3415" s="22" t="s">
        <v>39</v>
      </c>
      <c r="F3415" s="22" t="s">
        <v>112</v>
      </c>
      <c r="G3415" s="25" t="s">
        <v>9</v>
      </c>
      <c r="H3415" s="22">
        <v>1</v>
      </c>
      <c r="I3415" s="22">
        <f t="shared" si="85"/>
        <v>0.05</v>
      </c>
      <c r="J3415" s="22">
        <v>34</v>
      </c>
      <c r="K3415" s="22"/>
      <c r="L3415" s="22"/>
      <c r="M3415" s="22"/>
      <c r="N3415" s="22"/>
      <c r="O3415" s="22"/>
      <c r="P3415" s="22" t="s">
        <v>4</v>
      </c>
      <c r="Q3415" s="22">
        <v>6</v>
      </c>
      <c r="R3415" s="22" t="s">
        <v>413</v>
      </c>
      <c r="S3415" s="22" t="s">
        <v>8</v>
      </c>
      <c r="T3415" s="22">
        <v>25</v>
      </c>
      <c r="U3415" s="22"/>
      <c r="V3415" s="22"/>
      <c r="W3415" s="22">
        <v>25</v>
      </c>
      <c r="X3415" s="22"/>
      <c r="Y3415" s="22">
        <v>0</v>
      </c>
      <c r="Z3415" s="22">
        <v>0</v>
      </c>
      <c r="AA3415" s="22"/>
      <c r="AB3415" s="22"/>
      <c r="AC3415" s="6">
        <v>1</v>
      </c>
      <c r="AD3415" s="6" t="s">
        <v>252</v>
      </c>
    </row>
    <row r="3416" spans="1:42" x14ac:dyDescent="0.25">
      <c r="A3416" s="24">
        <v>41638</v>
      </c>
      <c r="B3416" s="22">
        <v>4</v>
      </c>
      <c r="C3416" s="22" t="s">
        <v>233</v>
      </c>
      <c r="D3416" s="22" t="s">
        <v>236</v>
      </c>
      <c r="E3416" s="22" t="s">
        <v>39</v>
      </c>
      <c r="F3416" s="22" t="s">
        <v>112</v>
      </c>
      <c r="G3416" s="25" t="s">
        <v>6</v>
      </c>
      <c r="H3416" s="22">
        <v>1</v>
      </c>
      <c r="I3416" s="22">
        <f t="shared" si="85"/>
        <v>0.05</v>
      </c>
      <c r="J3416" s="22">
        <v>34</v>
      </c>
      <c r="K3416" s="22"/>
      <c r="L3416" s="22"/>
      <c r="M3416" s="22"/>
      <c r="N3416" s="22"/>
      <c r="O3416" s="22"/>
      <c r="P3416" s="22" t="s">
        <v>4</v>
      </c>
      <c r="Q3416" s="22">
        <v>7</v>
      </c>
      <c r="R3416" s="22" t="s">
        <v>390</v>
      </c>
      <c r="S3416" s="22" t="s">
        <v>8</v>
      </c>
      <c r="T3416" s="22">
        <v>23</v>
      </c>
      <c r="U3416" s="22"/>
      <c r="V3416" s="22"/>
      <c r="W3416" s="22">
        <v>23</v>
      </c>
      <c r="X3416" s="22"/>
      <c r="Y3416" s="22">
        <v>0</v>
      </c>
      <c r="Z3416" s="22">
        <v>0</v>
      </c>
      <c r="AA3416" s="22"/>
      <c r="AB3416" s="22"/>
      <c r="AC3416" s="6">
        <v>1</v>
      </c>
      <c r="AD3416" s="6" t="s">
        <v>274</v>
      </c>
    </row>
    <row r="3417" spans="1:42" x14ac:dyDescent="0.25">
      <c r="A3417" s="24">
        <v>41638</v>
      </c>
      <c r="B3417" s="22">
        <v>4</v>
      </c>
      <c r="C3417" s="22" t="s">
        <v>233</v>
      </c>
      <c r="D3417" s="22" t="s">
        <v>236</v>
      </c>
      <c r="E3417" s="22" t="s">
        <v>39</v>
      </c>
      <c r="F3417" s="22" t="s">
        <v>112</v>
      </c>
      <c r="G3417" s="25" t="s">
        <v>7</v>
      </c>
      <c r="H3417" s="22">
        <v>1</v>
      </c>
      <c r="I3417" s="22">
        <f t="shared" si="85"/>
        <v>0.05</v>
      </c>
      <c r="J3417" s="22">
        <v>34</v>
      </c>
      <c r="K3417" s="22"/>
      <c r="L3417" s="22"/>
      <c r="M3417" s="22"/>
      <c r="N3417" s="22"/>
      <c r="O3417" s="22"/>
      <c r="P3417" s="22" t="s">
        <v>4</v>
      </c>
      <c r="Q3417" s="22">
        <v>8</v>
      </c>
      <c r="R3417" s="22" t="s">
        <v>414</v>
      </c>
      <c r="S3417" s="22" t="s">
        <v>5</v>
      </c>
      <c r="T3417" s="22">
        <v>57</v>
      </c>
      <c r="U3417" s="22"/>
      <c r="V3417" s="22"/>
      <c r="W3417" s="22">
        <v>57</v>
      </c>
      <c r="X3417" s="22"/>
      <c r="Y3417" s="22">
        <v>0</v>
      </c>
      <c r="Z3417" s="22">
        <v>0</v>
      </c>
      <c r="AA3417" s="22"/>
      <c r="AB3417" s="22" t="s">
        <v>175</v>
      </c>
      <c r="AC3417" s="47">
        <v>0</v>
      </c>
    </row>
  </sheetData>
  <sortState ref="A2:AP3417">
    <sortCondition ref="A2:A34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topLeftCell="A7" workbookViewId="0">
      <selection activeCell="I26" sqref="I26"/>
    </sheetView>
  </sheetViews>
  <sheetFormatPr defaultRowHeight="15" x14ac:dyDescent="0.25"/>
  <cols>
    <col min="1" max="1" width="19.42578125" bestFit="1" customWidth="1"/>
    <col min="2" max="2" width="16.28515625" bestFit="1" customWidth="1"/>
    <col min="3" max="4" width="4" bestFit="1" customWidth="1"/>
    <col min="5" max="5" width="7.28515625" customWidth="1"/>
    <col min="6" max="6" width="11.28515625" bestFit="1" customWidth="1"/>
  </cols>
  <sheetData>
    <row r="3" spans="1:6" x14ac:dyDescent="0.25">
      <c r="A3" s="26" t="s">
        <v>291</v>
      </c>
      <c r="B3" s="26" t="s">
        <v>290</v>
      </c>
    </row>
    <row r="4" spans="1:6" x14ac:dyDescent="0.25">
      <c r="A4" s="26" t="s">
        <v>237</v>
      </c>
      <c r="B4">
        <v>1</v>
      </c>
      <c r="C4">
        <v>2</v>
      </c>
      <c r="D4">
        <v>4</v>
      </c>
      <c r="E4" t="s">
        <v>238</v>
      </c>
      <c r="F4" t="s">
        <v>239</v>
      </c>
    </row>
    <row r="5" spans="1:6" x14ac:dyDescent="0.25">
      <c r="A5" s="27" t="s">
        <v>110</v>
      </c>
      <c r="B5" s="55">
        <v>1873</v>
      </c>
      <c r="C5" s="55"/>
      <c r="D5" s="55"/>
      <c r="E5" s="55"/>
      <c r="F5" s="55">
        <v>1873</v>
      </c>
    </row>
    <row r="6" spans="1:6" x14ac:dyDescent="0.25">
      <c r="A6" s="28" t="s">
        <v>207</v>
      </c>
      <c r="B6" s="55">
        <v>119</v>
      </c>
      <c r="C6" s="55"/>
      <c r="D6" s="55"/>
      <c r="E6" s="55"/>
      <c r="F6" s="55">
        <v>119</v>
      </c>
    </row>
    <row r="7" spans="1:6" x14ac:dyDescent="0.25">
      <c r="A7" s="28" t="s">
        <v>0</v>
      </c>
      <c r="B7" s="55">
        <v>354</v>
      </c>
      <c r="C7" s="55"/>
      <c r="D7" s="55"/>
      <c r="E7" s="55"/>
      <c r="F7" s="55">
        <v>354</v>
      </c>
    </row>
    <row r="8" spans="1:6" x14ac:dyDescent="0.25">
      <c r="A8" s="28" t="s">
        <v>135</v>
      </c>
      <c r="B8" s="55">
        <v>84</v>
      </c>
      <c r="C8" s="55"/>
      <c r="D8" s="55"/>
      <c r="E8" s="55"/>
      <c r="F8" s="55">
        <v>84</v>
      </c>
    </row>
    <row r="9" spans="1:6" x14ac:dyDescent="0.25">
      <c r="A9" s="28" t="s">
        <v>109</v>
      </c>
      <c r="B9" s="55">
        <v>160</v>
      </c>
      <c r="C9" s="55"/>
      <c r="D9" s="55"/>
      <c r="E9" s="55"/>
      <c r="F9" s="55">
        <v>160</v>
      </c>
    </row>
    <row r="10" spans="1:6" x14ac:dyDescent="0.25">
      <c r="A10" s="28" t="s">
        <v>233</v>
      </c>
      <c r="B10" s="55">
        <v>183</v>
      </c>
      <c r="C10" s="55"/>
      <c r="D10" s="55"/>
      <c r="E10" s="55"/>
      <c r="F10" s="55">
        <v>183</v>
      </c>
    </row>
    <row r="11" spans="1:6" x14ac:dyDescent="0.25">
      <c r="A11" s="28" t="s">
        <v>176</v>
      </c>
      <c r="B11" s="55">
        <v>220</v>
      </c>
      <c r="C11" s="55"/>
      <c r="D11" s="55"/>
      <c r="E11" s="55"/>
      <c r="F11" s="55">
        <v>220</v>
      </c>
    </row>
    <row r="12" spans="1:6" x14ac:dyDescent="0.25">
      <c r="A12" s="28" t="s">
        <v>48</v>
      </c>
      <c r="B12" s="55">
        <v>279</v>
      </c>
      <c r="C12" s="55"/>
      <c r="D12" s="55"/>
      <c r="E12" s="55"/>
      <c r="F12" s="55">
        <v>279</v>
      </c>
    </row>
    <row r="13" spans="1:6" x14ac:dyDescent="0.25">
      <c r="A13" s="28" t="s">
        <v>229</v>
      </c>
      <c r="B13" s="55">
        <v>474</v>
      </c>
      <c r="C13" s="55"/>
      <c r="D13" s="55"/>
      <c r="E13" s="55"/>
      <c r="F13" s="55">
        <v>474</v>
      </c>
    </row>
    <row r="14" spans="1:6" x14ac:dyDescent="0.25">
      <c r="A14" s="27" t="s">
        <v>112</v>
      </c>
      <c r="B14" s="55">
        <v>879</v>
      </c>
      <c r="C14" s="55">
        <v>330</v>
      </c>
      <c r="D14" s="55">
        <v>150</v>
      </c>
      <c r="E14" s="55"/>
      <c r="F14" s="55">
        <v>1359</v>
      </c>
    </row>
    <row r="15" spans="1:6" x14ac:dyDescent="0.25">
      <c r="A15" s="28" t="s">
        <v>207</v>
      </c>
      <c r="B15" s="55">
        <v>60</v>
      </c>
      <c r="C15" s="55">
        <v>40</v>
      </c>
      <c r="D15" s="55">
        <v>42</v>
      </c>
      <c r="E15" s="55"/>
      <c r="F15" s="55">
        <v>142</v>
      </c>
    </row>
    <row r="16" spans="1:6" x14ac:dyDescent="0.25">
      <c r="A16" s="28" t="s">
        <v>0</v>
      </c>
      <c r="B16" s="55">
        <v>68</v>
      </c>
      <c r="C16" s="55">
        <v>37</v>
      </c>
      <c r="D16" s="55"/>
      <c r="E16" s="55"/>
      <c r="F16" s="55">
        <v>105</v>
      </c>
    </row>
    <row r="17" spans="1:6" x14ac:dyDescent="0.25">
      <c r="A17" s="28" t="s">
        <v>135</v>
      </c>
      <c r="B17" s="55">
        <v>61</v>
      </c>
      <c r="C17" s="55">
        <v>37</v>
      </c>
      <c r="D17" s="55">
        <v>33</v>
      </c>
      <c r="E17" s="55"/>
      <c r="F17" s="55">
        <v>131</v>
      </c>
    </row>
    <row r="18" spans="1:6" x14ac:dyDescent="0.25">
      <c r="A18" s="28" t="s">
        <v>109</v>
      </c>
      <c r="B18" s="55">
        <v>107</v>
      </c>
      <c r="C18" s="55">
        <v>43</v>
      </c>
      <c r="D18" s="55">
        <v>42</v>
      </c>
      <c r="E18" s="55"/>
      <c r="F18" s="55">
        <v>192</v>
      </c>
    </row>
    <row r="19" spans="1:6" x14ac:dyDescent="0.25">
      <c r="A19" s="28" t="s">
        <v>233</v>
      </c>
      <c r="B19" s="55">
        <v>84</v>
      </c>
      <c r="C19" s="55">
        <v>37</v>
      </c>
      <c r="D19" s="55">
        <v>33</v>
      </c>
      <c r="E19" s="55"/>
      <c r="F19" s="55">
        <v>154</v>
      </c>
    </row>
    <row r="20" spans="1:6" x14ac:dyDescent="0.25">
      <c r="A20" s="28" t="s">
        <v>176</v>
      </c>
      <c r="B20" s="55">
        <v>122</v>
      </c>
      <c r="C20" s="55">
        <v>42</v>
      </c>
      <c r="D20" s="55"/>
      <c r="E20" s="55"/>
      <c r="F20" s="55">
        <v>164</v>
      </c>
    </row>
    <row r="21" spans="1:6" x14ac:dyDescent="0.25">
      <c r="A21" s="28" t="s">
        <v>48</v>
      </c>
      <c r="B21" s="55">
        <v>152</v>
      </c>
      <c r="C21" s="55">
        <v>41</v>
      </c>
      <c r="D21" s="55"/>
      <c r="E21" s="55"/>
      <c r="F21" s="55">
        <v>193</v>
      </c>
    </row>
    <row r="22" spans="1:6" x14ac:dyDescent="0.25">
      <c r="A22" s="28" t="s">
        <v>229</v>
      </c>
      <c r="B22" s="55">
        <v>225</v>
      </c>
      <c r="C22" s="55">
        <v>53</v>
      </c>
      <c r="D22" s="55"/>
      <c r="E22" s="55"/>
      <c r="F22" s="55">
        <v>278</v>
      </c>
    </row>
    <row r="23" spans="1:6" x14ac:dyDescent="0.25">
      <c r="A23" s="27" t="s">
        <v>58</v>
      </c>
      <c r="B23" s="55">
        <v>158</v>
      </c>
      <c r="C23" s="55"/>
      <c r="D23" s="55"/>
      <c r="E23" s="55"/>
      <c r="F23" s="55">
        <v>158</v>
      </c>
    </row>
    <row r="24" spans="1:6" x14ac:dyDescent="0.25">
      <c r="A24" s="28" t="s">
        <v>207</v>
      </c>
      <c r="B24" s="55">
        <v>19</v>
      </c>
      <c r="C24" s="55"/>
      <c r="D24" s="55"/>
      <c r="E24" s="55"/>
      <c r="F24" s="55">
        <v>19</v>
      </c>
    </row>
    <row r="25" spans="1:6" x14ac:dyDescent="0.25">
      <c r="A25" s="28" t="s">
        <v>0</v>
      </c>
      <c r="B25" s="55">
        <v>24</v>
      </c>
      <c r="C25" s="55"/>
      <c r="D25" s="55"/>
      <c r="E25" s="55"/>
      <c r="F25" s="55">
        <v>24</v>
      </c>
    </row>
    <row r="26" spans="1:6" x14ac:dyDescent="0.25">
      <c r="A26" s="28" t="s">
        <v>135</v>
      </c>
      <c r="B26" s="55">
        <v>17</v>
      </c>
      <c r="C26" s="55"/>
      <c r="D26" s="55"/>
      <c r="E26" s="55"/>
      <c r="F26" s="55">
        <v>17</v>
      </c>
    </row>
    <row r="27" spans="1:6" x14ac:dyDescent="0.25">
      <c r="A27" s="28" t="s">
        <v>109</v>
      </c>
      <c r="B27" s="55">
        <v>20</v>
      </c>
      <c r="C27" s="55"/>
      <c r="D27" s="55"/>
      <c r="E27" s="55"/>
      <c r="F27" s="55">
        <v>20</v>
      </c>
    </row>
    <row r="28" spans="1:6" x14ac:dyDescent="0.25">
      <c r="A28" s="28" t="s">
        <v>233</v>
      </c>
      <c r="B28" s="55">
        <v>19</v>
      </c>
      <c r="C28" s="55"/>
      <c r="D28" s="55"/>
      <c r="E28" s="55"/>
      <c r="F28" s="55">
        <v>19</v>
      </c>
    </row>
    <row r="29" spans="1:6" x14ac:dyDescent="0.25">
      <c r="A29" s="28" t="s">
        <v>176</v>
      </c>
      <c r="B29" s="55">
        <v>24</v>
      </c>
      <c r="C29" s="55"/>
      <c r="D29" s="55"/>
      <c r="E29" s="55"/>
      <c r="F29" s="55">
        <v>24</v>
      </c>
    </row>
    <row r="30" spans="1:6" x14ac:dyDescent="0.25">
      <c r="A30" s="28" t="s">
        <v>48</v>
      </c>
      <c r="B30" s="55">
        <v>17</v>
      </c>
      <c r="C30" s="55"/>
      <c r="D30" s="55"/>
      <c r="E30" s="55"/>
      <c r="F30" s="55">
        <v>17</v>
      </c>
    </row>
    <row r="31" spans="1:6" x14ac:dyDescent="0.25">
      <c r="A31" s="28" t="s">
        <v>229</v>
      </c>
      <c r="B31" s="55">
        <v>18</v>
      </c>
      <c r="C31" s="55"/>
      <c r="D31" s="55"/>
      <c r="E31" s="55"/>
      <c r="F31" s="55">
        <v>18</v>
      </c>
    </row>
    <row r="32" spans="1:6" x14ac:dyDescent="0.25">
      <c r="A32" s="27" t="s">
        <v>65</v>
      </c>
      <c r="B32" s="55">
        <v>18</v>
      </c>
      <c r="C32" s="55"/>
      <c r="D32" s="55"/>
      <c r="E32" s="55"/>
      <c r="F32" s="55">
        <v>18</v>
      </c>
    </row>
    <row r="33" spans="1:6" x14ac:dyDescent="0.25">
      <c r="A33" s="28" t="s">
        <v>207</v>
      </c>
      <c r="B33" s="55">
        <v>2</v>
      </c>
      <c r="C33" s="55"/>
      <c r="D33" s="55"/>
      <c r="E33" s="55"/>
      <c r="F33" s="55">
        <v>2</v>
      </c>
    </row>
    <row r="34" spans="1:6" x14ac:dyDescent="0.25">
      <c r="A34" s="28" t="s">
        <v>0</v>
      </c>
      <c r="B34" s="55">
        <v>2</v>
      </c>
      <c r="C34" s="55"/>
      <c r="D34" s="55"/>
      <c r="E34" s="55"/>
      <c r="F34" s="55">
        <v>2</v>
      </c>
    </row>
    <row r="35" spans="1:6" x14ac:dyDescent="0.25">
      <c r="A35" s="28" t="s">
        <v>135</v>
      </c>
      <c r="B35" s="55">
        <v>1</v>
      </c>
      <c r="C35" s="55"/>
      <c r="D35" s="55"/>
      <c r="E35" s="55"/>
      <c r="F35" s="55">
        <v>1</v>
      </c>
    </row>
    <row r="36" spans="1:6" x14ac:dyDescent="0.25">
      <c r="A36" s="28" t="s">
        <v>109</v>
      </c>
      <c r="B36" s="55">
        <v>3</v>
      </c>
      <c r="C36" s="55"/>
      <c r="D36" s="55"/>
      <c r="E36" s="55"/>
      <c r="F36" s="55">
        <v>3</v>
      </c>
    </row>
    <row r="37" spans="1:6" x14ac:dyDescent="0.25">
      <c r="A37" s="28" t="s">
        <v>233</v>
      </c>
      <c r="B37" s="55">
        <v>3</v>
      </c>
      <c r="C37" s="55"/>
      <c r="D37" s="55"/>
      <c r="E37" s="55"/>
      <c r="F37" s="55">
        <v>3</v>
      </c>
    </row>
    <row r="38" spans="1:6" x14ac:dyDescent="0.25">
      <c r="A38" s="28" t="s">
        <v>176</v>
      </c>
      <c r="B38" s="55">
        <v>1</v>
      </c>
      <c r="C38" s="55"/>
      <c r="D38" s="55"/>
      <c r="E38" s="55"/>
      <c r="F38" s="55">
        <v>1</v>
      </c>
    </row>
    <row r="39" spans="1:6" x14ac:dyDescent="0.25">
      <c r="A39" s="28" t="s">
        <v>48</v>
      </c>
      <c r="B39" s="55">
        <v>3</v>
      </c>
      <c r="C39" s="55"/>
      <c r="D39" s="55"/>
      <c r="E39" s="55"/>
      <c r="F39" s="55">
        <v>3</v>
      </c>
    </row>
    <row r="40" spans="1:6" x14ac:dyDescent="0.25">
      <c r="A40" s="28" t="s">
        <v>229</v>
      </c>
      <c r="B40" s="55">
        <v>3</v>
      </c>
      <c r="C40" s="55"/>
      <c r="D40" s="55"/>
      <c r="E40" s="55"/>
      <c r="F40" s="55">
        <v>3</v>
      </c>
    </row>
    <row r="41" spans="1:6" x14ac:dyDescent="0.25">
      <c r="A41" s="27" t="s">
        <v>238</v>
      </c>
      <c r="B41" s="55"/>
      <c r="C41" s="55"/>
      <c r="D41" s="55"/>
      <c r="E41" s="55"/>
      <c r="F41" s="55"/>
    </row>
    <row r="42" spans="1:6" x14ac:dyDescent="0.25">
      <c r="A42" s="28" t="s">
        <v>238</v>
      </c>
      <c r="B42" s="55"/>
      <c r="C42" s="55"/>
      <c r="D42" s="55"/>
      <c r="E42" s="55"/>
      <c r="F42" s="55"/>
    </row>
    <row r="43" spans="1:6" x14ac:dyDescent="0.25">
      <c r="A43" s="27" t="s">
        <v>239</v>
      </c>
      <c r="B43" s="55">
        <v>2928</v>
      </c>
      <c r="C43" s="55">
        <v>330</v>
      </c>
      <c r="D43" s="55">
        <v>150</v>
      </c>
      <c r="E43" s="55"/>
      <c r="F43" s="55">
        <v>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7"/>
    </sheetView>
  </sheetViews>
  <sheetFormatPr defaultRowHeight="15" x14ac:dyDescent="0.25"/>
  <cols>
    <col min="1" max="1" width="15.28515625" style="250" customWidth="1"/>
  </cols>
  <sheetData>
    <row r="1" spans="1:9" ht="15.75" thickBot="1" x14ac:dyDescent="0.3">
      <c r="A1" s="394" t="s">
        <v>576</v>
      </c>
      <c r="B1" s="396" t="s">
        <v>482</v>
      </c>
      <c r="C1" s="397"/>
      <c r="D1" s="397"/>
      <c r="E1" s="397"/>
      <c r="F1" s="397"/>
      <c r="G1" s="397"/>
      <c r="H1" s="397"/>
      <c r="I1" s="397"/>
    </row>
    <row r="2" spans="1:9" ht="15.75" thickBot="1" x14ac:dyDescent="0.3">
      <c r="A2" s="395"/>
      <c r="B2" s="233" t="s">
        <v>207</v>
      </c>
      <c r="C2" s="233" t="s">
        <v>0</v>
      </c>
      <c r="D2" s="233" t="s">
        <v>135</v>
      </c>
      <c r="E2" s="233" t="s">
        <v>109</v>
      </c>
      <c r="F2" s="233" t="s">
        <v>233</v>
      </c>
      <c r="G2" s="233" t="s">
        <v>176</v>
      </c>
      <c r="H2" s="233" t="s">
        <v>48</v>
      </c>
      <c r="I2" s="233" t="s">
        <v>229</v>
      </c>
    </row>
    <row r="3" spans="1:9" ht="15.75" thickBot="1" x14ac:dyDescent="0.3">
      <c r="A3" s="214" t="s">
        <v>577</v>
      </c>
      <c r="B3" s="249" t="s">
        <v>294</v>
      </c>
      <c r="C3" s="249" t="s">
        <v>294</v>
      </c>
      <c r="D3" s="249" t="s">
        <v>294</v>
      </c>
      <c r="E3" s="249" t="s">
        <v>294</v>
      </c>
      <c r="F3" s="249" t="s">
        <v>294</v>
      </c>
      <c r="G3" s="249" t="s">
        <v>294</v>
      </c>
      <c r="H3" s="249" t="s">
        <v>294</v>
      </c>
      <c r="I3" s="249" t="s">
        <v>294</v>
      </c>
    </row>
    <row r="4" spans="1:9" ht="15.75" thickBot="1" x14ac:dyDescent="0.3">
      <c r="A4" s="214" t="s">
        <v>24</v>
      </c>
      <c r="B4" s="249" t="s">
        <v>294</v>
      </c>
      <c r="C4" s="249" t="s">
        <v>294</v>
      </c>
      <c r="D4" s="249" t="s">
        <v>294</v>
      </c>
      <c r="E4" s="249" t="s">
        <v>294</v>
      </c>
      <c r="F4" s="249" t="s">
        <v>294</v>
      </c>
      <c r="G4" s="249" t="s">
        <v>294</v>
      </c>
      <c r="H4" s="249" t="s">
        <v>294</v>
      </c>
      <c r="I4" s="249" t="s">
        <v>294</v>
      </c>
    </row>
    <row r="5" spans="1:9" ht="15.75" thickBot="1" x14ac:dyDescent="0.3">
      <c r="A5" s="214" t="s">
        <v>27</v>
      </c>
      <c r="B5" s="249"/>
      <c r="C5" s="249"/>
      <c r="D5" s="249" t="s">
        <v>294</v>
      </c>
      <c r="E5" s="249" t="s">
        <v>294</v>
      </c>
      <c r="F5" s="249"/>
      <c r="G5" s="249" t="s">
        <v>294</v>
      </c>
      <c r="H5" s="249" t="s">
        <v>294</v>
      </c>
      <c r="I5" s="249" t="s">
        <v>294</v>
      </c>
    </row>
    <row r="6" spans="1:9" ht="15.75" thickBot="1" x14ac:dyDescent="0.3">
      <c r="A6" s="214" t="s">
        <v>26</v>
      </c>
      <c r="B6" s="249" t="s">
        <v>294</v>
      </c>
      <c r="C6" s="249" t="s">
        <v>294</v>
      </c>
      <c r="D6" s="249" t="s">
        <v>294</v>
      </c>
      <c r="E6" s="249" t="s">
        <v>294</v>
      </c>
      <c r="F6" s="249" t="s">
        <v>294</v>
      </c>
      <c r="G6" s="249" t="s">
        <v>294</v>
      </c>
      <c r="H6" s="249" t="s">
        <v>294</v>
      </c>
      <c r="I6" s="249" t="s">
        <v>294</v>
      </c>
    </row>
    <row r="7" spans="1:9" ht="15.75" thickBot="1" x14ac:dyDescent="0.3">
      <c r="A7" s="214" t="s">
        <v>622</v>
      </c>
      <c r="B7" s="215" t="s">
        <v>623</v>
      </c>
      <c r="C7" s="215" t="s">
        <v>624</v>
      </c>
      <c r="D7" s="215" t="s">
        <v>625</v>
      </c>
      <c r="E7" s="215" t="s">
        <v>626</v>
      </c>
      <c r="F7" s="215" t="s">
        <v>627</v>
      </c>
      <c r="G7" s="215" t="s">
        <v>628</v>
      </c>
      <c r="H7" s="215">
        <v>36</v>
      </c>
      <c r="I7" s="215" t="s">
        <v>629</v>
      </c>
    </row>
    <row r="13" spans="1:9" ht="15.75" thickBot="1" x14ac:dyDescent="0.3">
      <c r="I13" s="249" t="s">
        <v>294</v>
      </c>
    </row>
  </sheetData>
  <mergeCells count="2">
    <mergeCell ref="A1:A2"/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G3" workbookViewId="0">
      <selection activeCell="L18" sqref="L18"/>
    </sheetView>
  </sheetViews>
  <sheetFormatPr defaultRowHeight="15" x14ac:dyDescent="0.25"/>
  <cols>
    <col min="1" max="1" width="29.140625" bestFit="1" customWidth="1"/>
    <col min="2" max="2" width="19.42578125" bestFit="1" customWidth="1"/>
    <col min="3" max="3" width="9.42578125" customWidth="1"/>
    <col min="4" max="4" width="8.140625" customWidth="1"/>
    <col min="5" max="5" width="7.85546875" customWidth="1"/>
    <col min="6" max="6" width="8.28515625" customWidth="1"/>
    <col min="7" max="7" width="9.28515625" customWidth="1"/>
    <col min="8" max="8" width="9" customWidth="1"/>
    <col min="9" max="9" width="9.42578125" customWidth="1"/>
    <col min="10" max="10" width="7.28515625" customWidth="1"/>
    <col min="11" max="11" width="11.28515625" bestFit="1" customWidth="1"/>
    <col min="14" max="14" width="26.5703125" customWidth="1"/>
  </cols>
  <sheetData>
    <row r="1" spans="1:22" x14ac:dyDescent="0.25">
      <c r="A1" s="26" t="s">
        <v>237</v>
      </c>
      <c r="B1" t="s">
        <v>291</v>
      </c>
    </row>
    <row r="2" spans="1:22" x14ac:dyDescent="0.25">
      <c r="A2" s="27" t="s">
        <v>110</v>
      </c>
      <c r="B2" s="55">
        <v>1873</v>
      </c>
      <c r="N2" s="398" t="s">
        <v>293</v>
      </c>
      <c r="O2" s="399" t="s">
        <v>299</v>
      </c>
      <c r="P2" s="399"/>
      <c r="Q2" s="399"/>
      <c r="R2" s="399"/>
      <c r="S2" s="399"/>
      <c r="T2" s="399"/>
      <c r="U2" s="399"/>
      <c r="V2" s="399"/>
    </row>
    <row r="3" spans="1:22" x14ac:dyDescent="0.25">
      <c r="A3" s="28" t="s">
        <v>72</v>
      </c>
      <c r="B3" s="55">
        <v>118</v>
      </c>
      <c r="N3" s="398"/>
      <c r="O3" s="57" t="s">
        <v>207</v>
      </c>
      <c r="P3" s="57" t="s">
        <v>0</v>
      </c>
      <c r="Q3" s="57" t="s">
        <v>135</v>
      </c>
      <c r="R3" s="57" t="s">
        <v>109</v>
      </c>
      <c r="S3" s="57" t="s">
        <v>233</v>
      </c>
      <c r="T3" s="57" t="s">
        <v>176</v>
      </c>
      <c r="U3" s="57" t="s">
        <v>48</v>
      </c>
      <c r="V3" s="57" t="s">
        <v>229</v>
      </c>
    </row>
    <row r="4" spans="1:22" x14ac:dyDescent="0.25">
      <c r="A4" s="28" t="s">
        <v>40</v>
      </c>
      <c r="B4" s="55">
        <v>591</v>
      </c>
      <c r="N4" s="58" t="s">
        <v>72</v>
      </c>
      <c r="O4" s="63"/>
      <c r="P4" s="59" t="s">
        <v>294</v>
      </c>
      <c r="Q4" s="63"/>
      <c r="R4" s="59" t="s">
        <v>294</v>
      </c>
      <c r="S4" s="59" t="s">
        <v>294</v>
      </c>
      <c r="T4" s="59" t="s">
        <v>294</v>
      </c>
      <c r="U4" s="59" t="s">
        <v>294</v>
      </c>
      <c r="V4" s="59" t="s">
        <v>294</v>
      </c>
    </row>
    <row r="5" spans="1:22" x14ac:dyDescent="0.25">
      <c r="A5" s="28" t="s">
        <v>73</v>
      </c>
      <c r="B5" s="55">
        <v>28</v>
      </c>
      <c r="N5" s="58" t="s">
        <v>40</v>
      </c>
      <c r="O5" s="59" t="s">
        <v>294</v>
      </c>
      <c r="P5" s="59" t="s">
        <v>294</v>
      </c>
      <c r="Q5" s="59" t="s">
        <v>294</v>
      </c>
      <c r="R5" s="59" t="s">
        <v>294</v>
      </c>
      <c r="S5" s="59" t="s">
        <v>294</v>
      </c>
      <c r="T5" s="59" t="s">
        <v>294</v>
      </c>
      <c r="U5" s="59" t="s">
        <v>294</v>
      </c>
      <c r="V5" s="59" t="s">
        <v>294</v>
      </c>
    </row>
    <row r="6" spans="1:22" x14ac:dyDescent="0.25">
      <c r="A6" s="28" t="s">
        <v>70</v>
      </c>
      <c r="B6" s="55">
        <v>15</v>
      </c>
      <c r="N6" s="58" t="s">
        <v>73</v>
      </c>
      <c r="O6" s="63"/>
      <c r="P6" s="59" t="s">
        <v>294</v>
      </c>
      <c r="Q6" s="59" t="s">
        <v>294</v>
      </c>
      <c r="R6" s="59" t="s">
        <v>294</v>
      </c>
      <c r="S6" s="59" t="s">
        <v>294</v>
      </c>
      <c r="T6" s="59" t="s">
        <v>294</v>
      </c>
      <c r="U6" s="59" t="s">
        <v>294</v>
      </c>
      <c r="V6" s="59" t="s">
        <v>294</v>
      </c>
    </row>
    <row r="7" spans="1:22" x14ac:dyDescent="0.25">
      <c r="A7" s="28" t="s">
        <v>69</v>
      </c>
      <c r="B7" s="55">
        <v>39</v>
      </c>
      <c r="N7" s="58" t="s">
        <v>70</v>
      </c>
      <c r="O7" s="59" t="s">
        <v>294</v>
      </c>
      <c r="P7" s="59" t="s">
        <v>294</v>
      </c>
      <c r="Q7" s="63"/>
      <c r="R7" s="63"/>
      <c r="S7" s="59" t="s">
        <v>294</v>
      </c>
      <c r="T7" s="59" t="s">
        <v>294</v>
      </c>
      <c r="U7" s="59" t="s">
        <v>294</v>
      </c>
      <c r="V7" s="59" t="s">
        <v>294</v>
      </c>
    </row>
    <row r="8" spans="1:22" x14ac:dyDescent="0.25">
      <c r="A8" s="28" t="s">
        <v>179</v>
      </c>
      <c r="B8" s="55">
        <v>12</v>
      </c>
      <c r="N8" s="58" t="s">
        <v>69</v>
      </c>
      <c r="O8" s="59" t="s">
        <v>294</v>
      </c>
      <c r="P8" s="59" t="s">
        <v>294</v>
      </c>
      <c r="Q8" s="63"/>
      <c r="R8" s="59" t="s">
        <v>294</v>
      </c>
      <c r="S8" s="59" t="s">
        <v>294</v>
      </c>
      <c r="T8" s="59" t="s">
        <v>294</v>
      </c>
      <c r="U8" s="59" t="s">
        <v>294</v>
      </c>
      <c r="V8" s="59" t="s">
        <v>294</v>
      </c>
    </row>
    <row r="9" spans="1:22" x14ac:dyDescent="0.25">
      <c r="A9" s="28" t="s">
        <v>78</v>
      </c>
      <c r="B9" s="55">
        <v>17</v>
      </c>
      <c r="N9" s="58" t="s">
        <v>179</v>
      </c>
      <c r="O9" s="63"/>
      <c r="P9" s="63"/>
      <c r="Q9" s="63"/>
      <c r="R9" s="63"/>
      <c r="S9" s="63"/>
      <c r="T9" s="59" t="s">
        <v>294</v>
      </c>
      <c r="U9" s="63"/>
      <c r="V9" s="59" t="s">
        <v>294</v>
      </c>
    </row>
    <row r="10" spans="1:22" x14ac:dyDescent="0.25">
      <c r="A10" s="28" t="s">
        <v>71</v>
      </c>
      <c r="B10" s="55">
        <v>1053</v>
      </c>
      <c r="N10" s="58" t="s">
        <v>78</v>
      </c>
      <c r="O10" s="63"/>
      <c r="P10" s="59" t="s">
        <v>294</v>
      </c>
      <c r="Q10" s="59" t="s">
        <v>294</v>
      </c>
      <c r="R10" s="59" t="s">
        <v>294</v>
      </c>
      <c r="S10" s="59" t="s">
        <v>294</v>
      </c>
      <c r="T10" s="63"/>
      <c r="U10" s="59" t="s">
        <v>294</v>
      </c>
      <c r="V10" s="63"/>
    </row>
    <row r="11" spans="1:22" x14ac:dyDescent="0.25">
      <c r="A11" s="27" t="s">
        <v>112</v>
      </c>
      <c r="B11" s="55">
        <v>1359</v>
      </c>
      <c r="N11" s="58" t="s">
        <v>71</v>
      </c>
      <c r="O11" s="59" t="s">
        <v>294</v>
      </c>
      <c r="P11" s="59" t="s">
        <v>294</v>
      </c>
      <c r="Q11" s="59" t="s">
        <v>294</v>
      </c>
      <c r="R11" s="59" t="s">
        <v>294</v>
      </c>
      <c r="S11" s="59" t="s">
        <v>294</v>
      </c>
      <c r="T11" s="59" t="s">
        <v>294</v>
      </c>
      <c r="U11" s="59" t="s">
        <v>294</v>
      </c>
      <c r="V11" s="59" t="s">
        <v>294</v>
      </c>
    </row>
    <row r="12" spans="1:22" x14ac:dyDescent="0.25">
      <c r="A12" s="28" t="s">
        <v>151</v>
      </c>
      <c r="B12" s="55">
        <v>3</v>
      </c>
      <c r="N12" s="58" t="s">
        <v>295</v>
      </c>
      <c r="O12" s="59" t="s">
        <v>294</v>
      </c>
      <c r="P12" s="60"/>
      <c r="Q12" s="60"/>
      <c r="R12" s="60"/>
      <c r="S12" s="60"/>
      <c r="T12" s="59" t="s">
        <v>294</v>
      </c>
      <c r="U12" s="59" t="s">
        <v>294</v>
      </c>
      <c r="V12" s="60"/>
    </row>
    <row r="13" spans="1:22" x14ac:dyDescent="0.25">
      <c r="A13" s="28" t="s">
        <v>181</v>
      </c>
      <c r="B13" s="55">
        <v>3</v>
      </c>
      <c r="N13" s="61"/>
      <c r="O13" s="61">
        <v>5</v>
      </c>
      <c r="P13" s="61">
        <v>7</v>
      </c>
      <c r="Q13" s="61">
        <v>4</v>
      </c>
      <c r="R13" s="61">
        <v>6</v>
      </c>
      <c r="S13" s="61">
        <v>7</v>
      </c>
      <c r="T13" s="61">
        <v>8</v>
      </c>
      <c r="U13" s="61">
        <v>8</v>
      </c>
      <c r="V13" s="61">
        <v>7</v>
      </c>
    </row>
    <row r="14" spans="1:22" x14ac:dyDescent="0.25">
      <c r="A14" s="28" t="s">
        <v>90</v>
      </c>
      <c r="B14" s="55">
        <v>11</v>
      </c>
      <c r="N14" s="61"/>
      <c r="O14" s="61"/>
      <c r="P14" s="61"/>
      <c r="Q14" s="61"/>
      <c r="R14" s="61"/>
      <c r="S14" s="61"/>
      <c r="T14" s="61"/>
      <c r="U14" s="61"/>
      <c r="V14" s="61"/>
    </row>
    <row r="15" spans="1:22" x14ac:dyDescent="0.25">
      <c r="A15" s="28" t="s">
        <v>161</v>
      </c>
      <c r="B15" s="55">
        <v>2</v>
      </c>
      <c r="N15" s="398" t="s">
        <v>296</v>
      </c>
      <c r="O15" s="399" t="s">
        <v>299</v>
      </c>
      <c r="P15" s="399"/>
      <c r="Q15" s="399"/>
      <c r="R15" s="399"/>
      <c r="S15" s="399"/>
      <c r="T15" s="399"/>
      <c r="U15" s="399"/>
      <c r="V15" s="399"/>
    </row>
    <row r="16" spans="1:22" x14ac:dyDescent="0.25">
      <c r="A16" s="28" t="s">
        <v>17</v>
      </c>
      <c r="B16" s="55">
        <v>32</v>
      </c>
      <c r="N16" s="398"/>
      <c r="O16" s="57" t="s">
        <v>207</v>
      </c>
      <c r="P16" s="57" t="s">
        <v>0</v>
      </c>
      <c r="Q16" s="57" t="s">
        <v>135</v>
      </c>
      <c r="R16" s="57" t="s">
        <v>109</v>
      </c>
      <c r="S16" s="57" t="s">
        <v>233</v>
      </c>
      <c r="T16" s="57" t="s">
        <v>176</v>
      </c>
      <c r="U16" s="57" t="s">
        <v>48</v>
      </c>
      <c r="V16" s="57" t="s">
        <v>229</v>
      </c>
    </row>
    <row r="17" spans="1:22" x14ac:dyDescent="0.25">
      <c r="A17" s="28" t="s">
        <v>119</v>
      </c>
      <c r="B17" s="55">
        <v>7</v>
      </c>
      <c r="N17" s="58" t="s">
        <v>151</v>
      </c>
      <c r="O17" s="59" t="s">
        <v>294</v>
      </c>
      <c r="P17" s="60"/>
      <c r="Q17" s="59" t="s">
        <v>294</v>
      </c>
      <c r="R17" s="60"/>
      <c r="S17" s="60"/>
      <c r="T17" s="60"/>
      <c r="U17" s="60"/>
      <c r="V17" s="59"/>
    </row>
    <row r="18" spans="1:22" x14ac:dyDescent="0.25">
      <c r="A18" s="28" t="s">
        <v>6</v>
      </c>
      <c r="B18" s="55">
        <v>23</v>
      </c>
      <c r="N18" s="58" t="s">
        <v>181</v>
      </c>
      <c r="O18" s="60"/>
      <c r="P18" s="59"/>
      <c r="Q18" s="59"/>
      <c r="R18" s="60"/>
      <c r="S18" s="59"/>
      <c r="T18" s="59" t="s">
        <v>294</v>
      </c>
      <c r="U18" s="60"/>
      <c r="V18" s="60"/>
    </row>
    <row r="19" spans="1:22" x14ac:dyDescent="0.25">
      <c r="A19" s="28" t="s">
        <v>76</v>
      </c>
      <c r="B19" s="55">
        <v>11</v>
      </c>
      <c r="N19" s="58" t="s">
        <v>90</v>
      </c>
      <c r="O19" s="60"/>
      <c r="P19" s="59" t="s">
        <v>294</v>
      </c>
      <c r="Q19" s="60"/>
      <c r="R19" s="59" t="s">
        <v>294</v>
      </c>
      <c r="S19" s="59" t="s">
        <v>294</v>
      </c>
      <c r="T19" s="59" t="s">
        <v>294</v>
      </c>
      <c r="U19" s="59" t="s">
        <v>294</v>
      </c>
      <c r="V19" s="59" t="s">
        <v>294</v>
      </c>
    </row>
    <row r="20" spans="1:22" x14ac:dyDescent="0.25">
      <c r="A20" s="28" t="s">
        <v>12</v>
      </c>
      <c r="B20" s="55">
        <v>7</v>
      </c>
      <c r="N20" s="58" t="s">
        <v>17</v>
      </c>
      <c r="O20" s="59" t="s">
        <v>294</v>
      </c>
      <c r="P20" s="59" t="s">
        <v>294</v>
      </c>
      <c r="Q20" s="59" t="s">
        <v>294</v>
      </c>
      <c r="R20" s="59" t="s">
        <v>294</v>
      </c>
      <c r="S20" s="59" t="s">
        <v>294</v>
      </c>
      <c r="T20" s="59" t="s">
        <v>294</v>
      </c>
      <c r="U20" s="59" t="s">
        <v>294</v>
      </c>
      <c r="V20" s="59" t="s">
        <v>294</v>
      </c>
    </row>
    <row r="21" spans="1:22" x14ac:dyDescent="0.25">
      <c r="A21" s="28" t="s">
        <v>148</v>
      </c>
      <c r="B21" s="55">
        <v>4</v>
      </c>
      <c r="N21" s="58" t="s">
        <v>119</v>
      </c>
      <c r="O21" s="59"/>
      <c r="P21" s="59"/>
      <c r="Q21" s="59"/>
      <c r="R21" s="59" t="s">
        <v>294</v>
      </c>
      <c r="S21" s="59" t="s">
        <v>294</v>
      </c>
      <c r="T21" s="59" t="s">
        <v>294</v>
      </c>
      <c r="U21" s="59"/>
      <c r="V21" s="59"/>
    </row>
    <row r="22" spans="1:22" x14ac:dyDescent="0.25">
      <c r="A22" s="28" t="s">
        <v>7</v>
      </c>
      <c r="B22" s="55">
        <v>63</v>
      </c>
      <c r="N22" s="58" t="s">
        <v>6</v>
      </c>
      <c r="O22" s="59" t="s">
        <v>294</v>
      </c>
      <c r="P22" s="59" t="s">
        <v>294</v>
      </c>
      <c r="Q22" s="60"/>
      <c r="R22" s="59" t="s">
        <v>294</v>
      </c>
      <c r="S22" s="59" t="s">
        <v>294</v>
      </c>
      <c r="T22" s="60"/>
      <c r="U22" s="59" t="s">
        <v>294</v>
      </c>
      <c r="V22" s="59" t="s">
        <v>294</v>
      </c>
    </row>
    <row r="23" spans="1:22" x14ac:dyDescent="0.25">
      <c r="A23" s="28" t="s">
        <v>11</v>
      </c>
      <c r="B23" s="55">
        <v>129</v>
      </c>
      <c r="N23" s="58" t="s">
        <v>292</v>
      </c>
      <c r="O23" s="59"/>
      <c r="P23" s="59"/>
      <c r="Q23" s="59"/>
      <c r="R23" s="59"/>
      <c r="S23" s="59"/>
      <c r="T23" s="59"/>
      <c r="U23" s="59" t="s">
        <v>294</v>
      </c>
      <c r="V23" s="59"/>
    </row>
    <row r="24" spans="1:22" x14ac:dyDescent="0.25">
      <c r="A24" s="28" t="s">
        <v>240</v>
      </c>
      <c r="B24" s="55">
        <v>1</v>
      </c>
      <c r="N24" s="58" t="s">
        <v>76</v>
      </c>
      <c r="O24" s="59"/>
      <c r="P24" s="60"/>
      <c r="Q24" s="59"/>
      <c r="R24" s="59" t="s">
        <v>294</v>
      </c>
      <c r="S24" s="60"/>
      <c r="T24" s="59" t="s">
        <v>294</v>
      </c>
      <c r="U24" s="59" t="s">
        <v>294</v>
      </c>
      <c r="V24" s="59" t="s">
        <v>294</v>
      </c>
    </row>
    <row r="25" spans="1:22" x14ac:dyDescent="0.25">
      <c r="A25" s="28" t="s">
        <v>124</v>
      </c>
      <c r="B25" s="55">
        <v>1</v>
      </c>
      <c r="N25" s="58" t="s">
        <v>12</v>
      </c>
      <c r="O25" s="59" t="s">
        <v>294</v>
      </c>
      <c r="P25" s="60"/>
      <c r="Q25" s="59"/>
      <c r="R25" s="60"/>
      <c r="S25" s="60"/>
      <c r="T25" s="60"/>
      <c r="U25" s="59" t="s">
        <v>294</v>
      </c>
      <c r="V25" s="59" t="s">
        <v>294</v>
      </c>
    </row>
    <row r="26" spans="1:22" x14ac:dyDescent="0.25">
      <c r="A26" s="28" t="s">
        <v>122</v>
      </c>
      <c r="B26" s="55">
        <v>5</v>
      </c>
      <c r="N26" s="58" t="s">
        <v>148</v>
      </c>
      <c r="O26" s="59" t="s">
        <v>294</v>
      </c>
      <c r="P26" s="59"/>
      <c r="Q26" s="59" t="s">
        <v>294</v>
      </c>
      <c r="R26" s="60"/>
      <c r="S26" s="59" t="s">
        <v>294</v>
      </c>
      <c r="T26" s="59"/>
      <c r="U26" s="60"/>
      <c r="V26" s="60"/>
    </row>
    <row r="27" spans="1:22" x14ac:dyDescent="0.25">
      <c r="A27" s="28" t="s">
        <v>172</v>
      </c>
      <c r="B27" s="55">
        <v>2</v>
      </c>
      <c r="N27" s="58" t="s">
        <v>7</v>
      </c>
      <c r="O27" s="59" t="s">
        <v>294</v>
      </c>
      <c r="P27" s="59" t="s">
        <v>294</v>
      </c>
      <c r="Q27" s="59" t="s">
        <v>294</v>
      </c>
      <c r="R27" s="59" t="s">
        <v>294</v>
      </c>
      <c r="S27" s="59" t="s">
        <v>294</v>
      </c>
      <c r="T27" s="59" t="s">
        <v>294</v>
      </c>
      <c r="U27" s="59" t="s">
        <v>294</v>
      </c>
      <c r="V27" s="59" t="s">
        <v>294</v>
      </c>
    </row>
    <row r="28" spans="1:22" x14ac:dyDescent="0.25">
      <c r="A28" s="28" t="s">
        <v>114</v>
      </c>
      <c r="B28" s="55">
        <v>2</v>
      </c>
      <c r="N28" s="58" t="s">
        <v>11</v>
      </c>
      <c r="O28" s="59" t="s">
        <v>294</v>
      </c>
      <c r="P28" s="59" t="s">
        <v>294</v>
      </c>
      <c r="Q28" s="59" t="s">
        <v>294</v>
      </c>
      <c r="R28" s="59" t="s">
        <v>294</v>
      </c>
      <c r="S28" s="59" t="s">
        <v>294</v>
      </c>
      <c r="T28" s="59" t="s">
        <v>294</v>
      </c>
      <c r="U28" s="59" t="s">
        <v>294</v>
      </c>
      <c r="V28" s="59" t="s">
        <v>294</v>
      </c>
    </row>
    <row r="29" spans="1:22" x14ac:dyDescent="0.25">
      <c r="A29" s="28" t="s">
        <v>10</v>
      </c>
      <c r="B29" s="55">
        <v>526</v>
      </c>
      <c r="N29" s="58" t="s">
        <v>124</v>
      </c>
      <c r="O29" s="60"/>
      <c r="P29" s="60"/>
      <c r="Q29" s="60"/>
      <c r="R29" s="59" t="s">
        <v>294</v>
      </c>
      <c r="S29" s="60"/>
      <c r="T29" s="60"/>
      <c r="U29" s="59"/>
      <c r="V29" s="59"/>
    </row>
    <row r="30" spans="1:22" x14ac:dyDescent="0.25">
      <c r="A30" s="28" t="s">
        <v>203</v>
      </c>
      <c r="B30" s="55">
        <v>2</v>
      </c>
      <c r="N30" s="58" t="s">
        <v>122</v>
      </c>
      <c r="O30" s="59"/>
      <c r="P30" s="59"/>
      <c r="Q30" s="59"/>
      <c r="R30" s="59" t="s">
        <v>294</v>
      </c>
      <c r="S30" s="59"/>
      <c r="T30" s="59" t="s">
        <v>294</v>
      </c>
      <c r="U30" s="59"/>
      <c r="V30" s="59"/>
    </row>
    <row r="31" spans="1:22" x14ac:dyDescent="0.25">
      <c r="A31" s="28" t="s">
        <v>16</v>
      </c>
      <c r="B31" s="55">
        <v>62</v>
      </c>
      <c r="N31" s="58" t="s">
        <v>172</v>
      </c>
      <c r="O31" s="59"/>
      <c r="P31" s="59"/>
      <c r="Q31" s="59"/>
      <c r="R31" s="59"/>
      <c r="S31" s="59" t="s">
        <v>294</v>
      </c>
      <c r="T31" s="59" t="s">
        <v>294</v>
      </c>
      <c r="U31" s="59"/>
      <c r="V31" s="59"/>
    </row>
    <row r="32" spans="1:22" x14ac:dyDescent="0.25">
      <c r="A32" s="28" t="s">
        <v>81</v>
      </c>
      <c r="B32" s="55">
        <v>1</v>
      </c>
      <c r="N32" s="58" t="s">
        <v>114</v>
      </c>
      <c r="O32" s="59" t="s">
        <v>294</v>
      </c>
      <c r="P32" s="60"/>
      <c r="Q32" s="60"/>
      <c r="R32" s="59" t="s">
        <v>294</v>
      </c>
      <c r="S32" s="59" t="s">
        <v>294</v>
      </c>
      <c r="T32" s="60"/>
      <c r="U32" s="60"/>
      <c r="V32" s="60"/>
    </row>
    <row r="33" spans="1:22" x14ac:dyDescent="0.25">
      <c r="A33" s="28" t="s">
        <v>56</v>
      </c>
      <c r="B33" s="55">
        <v>33</v>
      </c>
      <c r="N33" s="58" t="s">
        <v>10</v>
      </c>
      <c r="O33" s="59" t="s">
        <v>294</v>
      </c>
      <c r="P33" s="59" t="s">
        <v>294</v>
      </c>
      <c r="Q33" s="59" t="s">
        <v>294</v>
      </c>
      <c r="R33" s="59" t="s">
        <v>294</v>
      </c>
      <c r="S33" s="59" t="s">
        <v>294</v>
      </c>
      <c r="T33" s="59" t="s">
        <v>294</v>
      </c>
      <c r="U33" s="59" t="s">
        <v>294</v>
      </c>
      <c r="V33" s="59" t="s">
        <v>294</v>
      </c>
    </row>
    <row r="34" spans="1:22" x14ac:dyDescent="0.25">
      <c r="A34" s="28" t="s">
        <v>3</v>
      </c>
      <c r="B34" s="55">
        <v>191</v>
      </c>
      <c r="N34" s="58" t="s">
        <v>203</v>
      </c>
      <c r="O34" s="60"/>
      <c r="P34" s="60"/>
      <c r="Q34" s="60"/>
      <c r="R34" s="60"/>
      <c r="S34" s="59"/>
      <c r="T34" s="60"/>
      <c r="U34" s="60"/>
      <c r="V34" s="59" t="s">
        <v>294</v>
      </c>
    </row>
    <row r="35" spans="1:22" x14ac:dyDescent="0.25">
      <c r="A35" s="28" t="s">
        <v>9</v>
      </c>
      <c r="B35" s="55">
        <v>89</v>
      </c>
      <c r="N35" s="58" t="s">
        <v>16</v>
      </c>
      <c r="O35" s="59" t="s">
        <v>294</v>
      </c>
      <c r="P35" s="59" t="s">
        <v>294</v>
      </c>
      <c r="Q35" s="59" t="s">
        <v>294</v>
      </c>
      <c r="R35" s="59" t="s">
        <v>294</v>
      </c>
      <c r="S35" s="59" t="s">
        <v>294</v>
      </c>
      <c r="T35" s="59" t="s">
        <v>294</v>
      </c>
      <c r="U35" s="59" t="s">
        <v>294</v>
      </c>
      <c r="V35" s="59" t="s">
        <v>294</v>
      </c>
    </row>
    <row r="36" spans="1:22" x14ac:dyDescent="0.25">
      <c r="A36" s="28" t="s">
        <v>57</v>
      </c>
      <c r="B36" s="55">
        <v>143</v>
      </c>
      <c r="N36" s="58" t="s">
        <v>81</v>
      </c>
      <c r="O36" s="59"/>
      <c r="P36" s="59"/>
      <c r="Q36" s="59"/>
      <c r="R36" s="59"/>
      <c r="S36" s="59"/>
      <c r="T36" s="59"/>
      <c r="U36" s="59" t="s">
        <v>294</v>
      </c>
      <c r="V36" s="59"/>
    </row>
    <row r="37" spans="1:22" x14ac:dyDescent="0.25">
      <c r="A37" s="28" t="s">
        <v>238</v>
      </c>
      <c r="B37" s="55"/>
      <c r="N37" s="58" t="s">
        <v>56</v>
      </c>
      <c r="O37" s="59" t="s">
        <v>294</v>
      </c>
      <c r="P37" s="59"/>
      <c r="Q37" s="59"/>
      <c r="R37" s="59"/>
      <c r="S37" s="59"/>
      <c r="T37" s="59"/>
      <c r="U37" s="59" t="s">
        <v>294</v>
      </c>
      <c r="V37" s="59" t="s">
        <v>294</v>
      </c>
    </row>
    <row r="38" spans="1:22" x14ac:dyDescent="0.25">
      <c r="A38" s="28" t="s">
        <v>303</v>
      </c>
      <c r="B38" s="55">
        <v>5</v>
      </c>
      <c r="N38" s="58" t="s">
        <v>3</v>
      </c>
      <c r="O38" s="59" t="s">
        <v>294</v>
      </c>
      <c r="P38" s="59" t="s">
        <v>294</v>
      </c>
      <c r="Q38" s="59" t="s">
        <v>294</v>
      </c>
      <c r="R38" s="59" t="s">
        <v>294</v>
      </c>
      <c r="S38" s="59" t="s">
        <v>294</v>
      </c>
      <c r="T38" s="59" t="s">
        <v>294</v>
      </c>
      <c r="U38" s="59" t="s">
        <v>294</v>
      </c>
      <c r="V38" s="59" t="s">
        <v>294</v>
      </c>
    </row>
    <row r="39" spans="1:22" x14ac:dyDescent="0.25">
      <c r="A39" s="56">
        <v>1</v>
      </c>
      <c r="B39" s="55">
        <v>2</v>
      </c>
      <c r="N39" s="58" t="s">
        <v>149</v>
      </c>
      <c r="O39" s="59" t="s">
        <v>294</v>
      </c>
      <c r="P39" s="59"/>
      <c r="Q39" s="59" t="s">
        <v>294</v>
      </c>
      <c r="R39" s="59"/>
      <c r="S39" s="59"/>
      <c r="T39" s="59"/>
      <c r="U39" s="59"/>
      <c r="V39" s="59"/>
    </row>
    <row r="40" spans="1:22" x14ac:dyDescent="0.25">
      <c r="A40" s="56">
        <v>2</v>
      </c>
      <c r="B40" s="55">
        <v>3</v>
      </c>
      <c r="N40" s="58" t="s">
        <v>9</v>
      </c>
      <c r="O40" s="59" t="s">
        <v>294</v>
      </c>
      <c r="P40" s="59" t="s">
        <v>294</v>
      </c>
      <c r="Q40" s="59" t="s">
        <v>294</v>
      </c>
      <c r="R40" s="59" t="s">
        <v>294</v>
      </c>
      <c r="S40" s="59" t="s">
        <v>294</v>
      </c>
      <c r="T40" s="59" t="s">
        <v>294</v>
      </c>
      <c r="U40" s="59" t="s">
        <v>294</v>
      </c>
      <c r="V40" s="59" t="s">
        <v>294</v>
      </c>
    </row>
    <row r="41" spans="1:22" x14ac:dyDescent="0.25">
      <c r="A41" s="28" t="s">
        <v>318</v>
      </c>
      <c r="B41" s="55">
        <v>1</v>
      </c>
      <c r="N41" s="58" t="s">
        <v>57</v>
      </c>
      <c r="O41" s="59" t="s">
        <v>294</v>
      </c>
      <c r="P41" s="59" t="s">
        <v>294</v>
      </c>
      <c r="Q41" s="59" t="s">
        <v>294</v>
      </c>
      <c r="R41" s="59" t="s">
        <v>294</v>
      </c>
      <c r="S41" s="59" t="s">
        <v>294</v>
      </c>
      <c r="T41" s="59" t="s">
        <v>294</v>
      </c>
      <c r="U41" s="59" t="s">
        <v>294</v>
      </c>
      <c r="V41" s="59" t="s">
        <v>294</v>
      </c>
    </row>
    <row r="42" spans="1:22" x14ac:dyDescent="0.25">
      <c r="A42" s="56">
        <v>1</v>
      </c>
      <c r="B42" s="55">
        <v>1</v>
      </c>
      <c r="N42" s="61"/>
      <c r="O42" s="61">
        <v>15</v>
      </c>
      <c r="P42" s="61">
        <v>10</v>
      </c>
      <c r="Q42" s="61">
        <v>11</v>
      </c>
      <c r="R42" s="61">
        <v>15</v>
      </c>
      <c r="S42" s="61">
        <v>14</v>
      </c>
      <c r="T42" s="61">
        <v>14</v>
      </c>
      <c r="U42" s="61">
        <v>15</v>
      </c>
      <c r="V42" s="61">
        <v>14</v>
      </c>
    </row>
    <row r="43" spans="1:22" x14ac:dyDescent="0.25">
      <c r="A43" s="27" t="s">
        <v>58</v>
      </c>
      <c r="B43" s="55">
        <v>158</v>
      </c>
      <c r="N43" s="61"/>
      <c r="O43" s="61"/>
      <c r="P43" s="61"/>
      <c r="Q43" s="61"/>
      <c r="R43" s="61"/>
      <c r="S43" s="61"/>
      <c r="T43" s="61"/>
      <c r="U43" s="61"/>
      <c r="V43" s="61"/>
    </row>
    <row r="44" spans="1:22" x14ac:dyDescent="0.25">
      <c r="A44" s="28" t="s">
        <v>59</v>
      </c>
      <c r="B44" s="55">
        <v>26</v>
      </c>
      <c r="N44" s="61"/>
      <c r="O44" s="61"/>
      <c r="P44" s="61"/>
      <c r="Q44" s="61"/>
      <c r="R44" s="61"/>
      <c r="S44" s="61"/>
      <c r="T44" s="61"/>
      <c r="U44" s="61"/>
      <c r="V44" s="61"/>
    </row>
    <row r="45" spans="1:22" x14ac:dyDescent="0.25">
      <c r="A45" s="28" t="s">
        <v>83</v>
      </c>
      <c r="B45" s="55">
        <v>10</v>
      </c>
      <c r="N45" s="398" t="s">
        <v>297</v>
      </c>
      <c r="O45" s="399" t="s">
        <v>299</v>
      </c>
      <c r="P45" s="399"/>
      <c r="Q45" s="399"/>
      <c r="R45" s="399"/>
      <c r="S45" s="399"/>
      <c r="T45" s="399"/>
      <c r="U45" s="399"/>
      <c r="V45" s="399"/>
    </row>
    <row r="46" spans="1:22" x14ac:dyDescent="0.25">
      <c r="A46" s="28" t="s">
        <v>456</v>
      </c>
      <c r="B46" s="55">
        <v>5</v>
      </c>
      <c r="N46" s="398"/>
      <c r="O46" s="57" t="s">
        <v>207</v>
      </c>
      <c r="P46" s="57" t="s">
        <v>0</v>
      </c>
      <c r="Q46" s="57" t="s">
        <v>135</v>
      </c>
      <c r="R46" s="57" t="s">
        <v>109</v>
      </c>
      <c r="S46" s="57" t="s">
        <v>233</v>
      </c>
      <c r="T46" s="57" t="s">
        <v>176</v>
      </c>
      <c r="U46" s="57" t="s">
        <v>48</v>
      </c>
      <c r="V46" s="57" t="s">
        <v>229</v>
      </c>
    </row>
    <row r="47" spans="1:22" x14ac:dyDescent="0.25">
      <c r="A47" s="28" t="s">
        <v>63</v>
      </c>
      <c r="B47" s="55">
        <v>24</v>
      </c>
      <c r="N47" s="58" t="s">
        <v>59</v>
      </c>
      <c r="O47" s="59" t="s">
        <v>294</v>
      </c>
      <c r="P47" s="59" t="s">
        <v>294</v>
      </c>
      <c r="Q47" s="59" t="s">
        <v>294</v>
      </c>
      <c r="R47" s="59" t="s">
        <v>294</v>
      </c>
      <c r="S47" s="59" t="s">
        <v>294</v>
      </c>
      <c r="T47" s="59" t="s">
        <v>294</v>
      </c>
      <c r="U47" s="59" t="s">
        <v>294</v>
      </c>
      <c r="V47" s="59" t="s">
        <v>294</v>
      </c>
    </row>
    <row r="48" spans="1:22" x14ac:dyDescent="0.25">
      <c r="A48" s="28" t="s">
        <v>62</v>
      </c>
      <c r="B48" s="55">
        <v>24</v>
      </c>
      <c r="N48" s="58" t="s">
        <v>83</v>
      </c>
      <c r="O48" s="59" t="s">
        <v>294</v>
      </c>
      <c r="P48" s="59" t="s">
        <v>294</v>
      </c>
      <c r="Q48" s="59" t="s">
        <v>294</v>
      </c>
      <c r="R48" s="59" t="s">
        <v>294</v>
      </c>
      <c r="S48" s="59" t="s">
        <v>294</v>
      </c>
      <c r="T48" s="59" t="s">
        <v>294</v>
      </c>
      <c r="U48" s="59"/>
      <c r="V48" s="60"/>
    </row>
    <row r="49" spans="1:22" x14ac:dyDescent="0.25">
      <c r="A49" s="28" t="s">
        <v>61</v>
      </c>
      <c r="B49" s="55">
        <v>24</v>
      </c>
      <c r="N49" s="58" t="s">
        <v>63</v>
      </c>
      <c r="O49" s="59" t="s">
        <v>294</v>
      </c>
      <c r="P49" s="59" t="s">
        <v>294</v>
      </c>
      <c r="Q49" s="59" t="s">
        <v>294</v>
      </c>
      <c r="R49" s="59" t="s">
        <v>294</v>
      </c>
      <c r="S49" s="59" t="s">
        <v>294</v>
      </c>
      <c r="T49" s="59" t="s">
        <v>294</v>
      </c>
      <c r="U49" s="59" t="s">
        <v>294</v>
      </c>
      <c r="V49" s="59" t="s">
        <v>294</v>
      </c>
    </row>
    <row r="50" spans="1:22" x14ac:dyDescent="0.25">
      <c r="A50" s="28" t="s">
        <v>60</v>
      </c>
      <c r="B50" s="55">
        <v>24</v>
      </c>
      <c r="N50" s="58" t="s">
        <v>62</v>
      </c>
      <c r="O50" s="59" t="s">
        <v>294</v>
      </c>
      <c r="P50" s="59" t="s">
        <v>294</v>
      </c>
      <c r="Q50" s="59" t="s">
        <v>294</v>
      </c>
      <c r="R50" s="59" t="s">
        <v>294</v>
      </c>
      <c r="S50" s="59" t="s">
        <v>294</v>
      </c>
      <c r="T50" s="59" t="s">
        <v>294</v>
      </c>
      <c r="U50" s="59" t="s">
        <v>294</v>
      </c>
      <c r="V50" s="59" t="s">
        <v>294</v>
      </c>
    </row>
    <row r="51" spans="1:22" x14ac:dyDescent="0.25">
      <c r="A51" s="28" t="s">
        <v>64</v>
      </c>
      <c r="B51" s="55">
        <v>21</v>
      </c>
      <c r="N51" s="58" t="s">
        <v>61</v>
      </c>
      <c r="O51" s="59" t="s">
        <v>294</v>
      </c>
      <c r="P51" s="59" t="s">
        <v>294</v>
      </c>
      <c r="Q51" s="59" t="s">
        <v>294</v>
      </c>
      <c r="R51" s="59" t="s">
        <v>294</v>
      </c>
      <c r="S51" s="59" t="s">
        <v>294</v>
      </c>
      <c r="T51" s="59" t="s">
        <v>294</v>
      </c>
      <c r="U51" s="59" t="s">
        <v>294</v>
      </c>
      <c r="V51" s="59" t="s">
        <v>294</v>
      </c>
    </row>
    <row r="52" spans="1:22" x14ac:dyDescent="0.25">
      <c r="A52" s="27" t="s">
        <v>65</v>
      </c>
      <c r="B52" s="55">
        <v>18</v>
      </c>
      <c r="N52" s="58" t="s">
        <v>60</v>
      </c>
      <c r="O52" s="59" t="s">
        <v>294</v>
      </c>
      <c r="P52" s="59" t="s">
        <v>294</v>
      </c>
      <c r="Q52" s="59" t="s">
        <v>294</v>
      </c>
      <c r="R52" s="59" t="s">
        <v>294</v>
      </c>
      <c r="S52" s="59" t="s">
        <v>294</v>
      </c>
      <c r="T52" s="59" t="s">
        <v>294</v>
      </c>
      <c r="U52" s="59" t="s">
        <v>294</v>
      </c>
      <c r="V52" s="59" t="s">
        <v>294</v>
      </c>
    </row>
    <row r="53" spans="1:22" x14ac:dyDescent="0.25">
      <c r="A53" s="28" t="s">
        <v>66</v>
      </c>
      <c r="B53" s="55">
        <v>18</v>
      </c>
      <c r="N53" s="58" t="s">
        <v>64</v>
      </c>
      <c r="O53" s="59" t="s">
        <v>294</v>
      </c>
      <c r="P53" s="59" t="s">
        <v>294</v>
      </c>
      <c r="Q53" s="59" t="s">
        <v>294</v>
      </c>
      <c r="R53" s="59" t="s">
        <v>294</v>
      </c>
      <c r="S53" s="59" t="s">
        <v>294</v>
      </c>
      <c r="T53" s="59" t="s">
        <v>294</v>
      </c>
      <c r="U53" s="59" t="s">
        <v>294</v>
      </c>
      <c r="V53" s="59" t="s">
        <v>294</v>
      </c>
    </row>
    <row r="54" spans="1:22" x14ac:dyDescent="0.25">
      <c r="A54" s="27" t="s">
        <v>238</v>
      </c>
      <c r="B54" s="55"/>
      <c r="N54" s="61"/>
      <c r="O54" s="61"/>
      <c r="P54" s="61"/>
      <c r="Q54" s="61"/>
      <c r="R54" s="61"/>
      <c r="S54" s="61"/>
      <c r="T54" s="61"/>
      <c r="U54" s="61"/>
      <c r="V54" s="61"/>
    </row>
    <row r="55" spans="1:22" x14ac:dyDescent="0.25">
      <c r="A55" s="27" t="s">
        <v>239</v>
      </c>
      <c r="B55" s="55">
        <v>3408</v>
      </c>
      <c r="N55" s="61"/>
      <c r="O55" s="61"/>
      <c r="P55" s="61"/>
      <c r="Q55" s="61"/>
      <c r="R55" s="61"/>
      <c r="S55" s="61"/>
      <c r="T55" s="61"/>
      <c r="U55" s="61"/>
      <c r="V55" s="61"/>
    </row>
    <row r="56" spans="1:22" x14ac:dyDescent="0.25">
      <c r="N56" s="61"/>
      <c r="O56" s="61"/>
      <c r="P56" s="61"/>
      <c r="Q56" s="61"/>
      <c r="R56" s="61"/>
      <c r="S56" s="61"/>
      <c r="T56" s="61"/>
      <c r="U56" s="61"/>
      <c r="V56" s="61"/>
    </row>
    <row r="57" spans="1:22" x14ac:dyDescent="0.25">
      <c r="N57" s="398" t="s">
        <v>298</v>
      </c>
      <c r="O57" s="399" t="s">
        <v>299</v>
      </c>
      <c r="P57" s="399"/>
      <c r="Q57" s="399"/>
      <c r="R57" s="399"/>
      <c r="S57" s="399"/>
      <c r="T57" s="399"/>
      <c r="U57" s="399"/>
      <c r="V57" s="399"/>
    </row>
    <row r="58" spans="1:22" x14ac:dyDescent="0.25">
      <c r="N58" s="398"/>
      <c r="O58" s="57" t="s">
        <v>207</v>
      </c>
      <c r="P58" s="57" t="s">
        <v>0</v>
      </c>
      <c r="Q58" s="57" t="s">
        <v>135</v>
      </c>
      <c r="R58" s="57" t="s">
        <v>109</v>
      </c>
      <c r="S58" s="57" t="s">
        <v>233</v>
      </c>
      <c r="T58" s="57" t="s">
        <v>176</v>
      </c>
      <c r="U58" s="57" t="s">
        <v>48</v>
      </c>
      <c r="V58" s="57" t="s">
        <v>229</v>
      </c>
    </row>
    <row r="59" spans="1:22" x14ac:dyDescent="0.25">
      <c r="N59" s="58" t="s">
        <v>66</v>
      </c>
      <c r="O59" s="59" t="s">
        <v>294</v>
      </c>
      <c r="P59" s="59" t="s">
        <v>294</v>
      </c>
      <c r="Q59" s="59" t="s">
        <v>294</v>
      </c>
      <c r="R59" s="59" t="s">
        <v>294</v>
      </c>
      <c r="S59" s="59" t="s">
        <v>294</v>
      </c>
      <c r="T59" s="59" t="s">
        <v>294</v>
      </c>
      <c r="U59" s="59" t="s">
        <v>294</v>
      </c>
      <c r="V59" s="59" t="s">
        <v>294</v>
      </c>
    </row>
  </sheetData>
  <mergeCells count="8">
    <mergeCell ref="N57:N58"/>
    <mergeCell ref="O57:V57"/>
    <mergeCell ref="N2:N3"/>
    <mergeCell ref="O2:V2"/>
    <mergeCell ref="N15:N16"/>
    <mergeCell ref="O15:V15"/>
    <mergeCell ref="N45:N46"/>
    <mergeCell ref="O45:V45"/>
  </mergeCells>
  <pageMargins left="0.7" right="0.7" top="0.75" bottom="0.75" header="0.3" footer="0.3"/>
  <pageSetup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topLeftCell="W1" zoomScale="90" zoomScaleNormal="90" workbookViewId="0">
      <selection activeCell="AL77" sqref="AL77"/>
    </sheetView>
  </sheetViews>
  <sheetFormatPr defaultRowHeight="15" x14ac:dyDescent="0.25"/>
  <cols>
    <col min="1" max="1" width="29.140625" bestFit="1" customWidth="1"/>
    <col min="2" max="2" width="19.42578125" customWidth="1"/>
    <col min="3" max="3" width="20.42578125" customWidth="1"/>
    <col min="4" max="4" width="19.42578125" customWidth="1"/>
    <col min="5" max="5" width="20.42578125" customWidth="1"/>
    <col min="6" max="6" width="19.42578125" customWidth="1"/>
    <col min="7" max="7" width="20.42578125" customWidth="1"/>
    <col min="8" max="8" width="19.42578125" customWidth="1"/>
    <col min="9" max="9" width="20.42578125" customWidth="1"/>
    <col min="10" max="10" width="19.42578125" customWidth="1"/>
    <col min="11" max="11" width="20.42578125" customWidth="1"/>
    <col min="12" max="12" width="19.42578125" customWidth="1"/>
    <col min="13" max="13" width="20.42578125" customWidth="1"/>
    <col min="14" max="14" width="19.42578125" customWidth="1"/>
    <col min="15" max="15" width="20.42578125" customWidth="1"/>
    <col min="16" max="16" width="19.42578125" customWidth="1"/>
    <col min="17" max="17" width="20.42578125" customWidth="1"/>
    <col min="18" max="18" width="19.42578125" customWidth="1"/>
    <col min="19" max="19" width="20.42578125" customWidth="1"/>
    <col min="20" max="20" width="24.42578125" customWidth="1"/>
    <col min="21" max="21" width="25.5703125" customWidth="1"/>
    <col min="24" max="24" width="23.42578125" customWidth="1"/>
    <col min="29" max="29" width="10.140625" bestFit="1" customWidth="1"/>
    <col min="30" max="30" width="10.7109375" bestFit="1" customWidth="1"/>
    <col min="44" max="44" width="10.7109375" bestFit="1" customWidth="1"/>
  </cols>
  <sheetData>
    <row r="1" spans="1:21" x14ac:dyDescent="0.25">
      <c r="A1" s="64"/>
      <c r="B1" s="65" t="s">
        <v>290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spans="1:21" x14ac:dyDescent="0.25">
      <c r="A2" s="64"/>
      <c r="B2" s="64" t="s">
        <v>207</v>
      </c>
      <c r="C2" s="64"/>
      <c r="D2" s="64" t="s">
        <v>0</v>
      </c>
      <c r="E2" s="64"/>
      <c r="F2" s="64" t="s">
        <v>135</v>
      </c>
      <c r="G2" s="64"/>
      <c r="H2" s="64" t="s">
        <v>109</v>
      </c>
      <c r="I2" s="64"/>
      <c r="J2" s="64" t="s">
        <v>233</v>
      </c>
      <c r="K2" s="64"/>
      <c r="L2" s="64" t="s">
        <v>176</v>
      </c>
      <c r="M2" s="64"/>
      <c r="N2" s="64" t="s">
        <v>48</v>
      </c>
      <c r="O2" s="64"/>
      <c r="P2" s="64" t="s">
        <v>229</v>
      </c>
      <c r="Q2" s="64"/>
      <c r="R2" s="64" t="s">
        <v>238</v>
      </c>
      <c r="S2" s="64"/>
      <c r="T2" s="64" t="s">
        <v>300</v>
      </c>
      <c r="U2" s="64" t="s">
        <v>301</v>
      </c>
    </row>
    <row r="3" spans="1:21" x14ac:dyDescent="0.25">
      <c r="A3" s="65" t="s">
        <v>237</v>
      </c>
      <c r="B3" s="64" t="s">
        <v>291</v>
      </c>
      <c r="C3" s="64" t="s">
        <v>302</v>
      </c>
      <c r="D3" s="64" t="s">
        <v>291</v>
      </c>
      <c r="E3" s="64" t="s">
        <v>302</v>
      </c>
      <c r="F3" s="64" t="s">
        <v>291</v>
      </c>
      <c r="G3" s="64" t="s">
        <v>302</v>
      </c>
      <c r="H3" s="64" t="s">
        <v>291</v>
      </c>
      <c r="I3" s="64" t="s">
        <v>302</v>
      </c>
      <c r="J3" s="64" t="s">
        <v>291</v>
      </c>
      <c r="K3" s="64" t="s">
        <v>302</v>
      </c>
      <c r="L3" s="64" t="s">
        <v>291</v>
      </c>
      <c r="M3" s="64" t="s">
        <v>302</v>
      </c>
      <c r="N3" s="64" t="s">
        <v>291</v>
      </c>
      <c r="O3" s="64" t="s">
        <v>302</v>
      </c>
      <c r="P3" s="64" t="s">
        <v>291</v>
      </c>
      <c r="Q3" s="64" t="s">
        <v>302</v>
      </c>
      <c r="R3" s="64" t="s">
        <v>291</v>
      </c>
      <c r="S3" s="64" t="s">
        <v>302</v>
      </c>
      <c r="T3" s="64"/>
      <c r="U3" s="64"/>
    </row>
    <row r="4" spans="1:21" x14ac:dyDescent="0.25">
      <c r="A4" s="66" t="s">
        <v>110</v>
      </c>
      <c r="B4" s="67">
        <v>119</v>
      </c>
      <c r="C4" s="68">
        <v>0.42198581560283688</v>
      </c>
      <c r="D4" s="67">
        <v>354</v>
      </c>
      <c r="E4" s="68">
        <v>0.72989690721649481</v>
      </c>
      <c r="F4" s="67">
        <v>84</v>
      </c>
      <c r="G4" s="68">
        <v>0.36051502145922748</v>
      </c>
      <c r="H4" s="67">
        <v>160</v>
      </c>
      <c r="I4" s="68">
        <v>0.42666666666666669</v>
      </c>
      <c r="J4" s="67">
        <v>183</v>
      </c>
      <c r="K4" s="68">
        <v>0.50974930362116988</v>
      </c>
      <c r="L4" s="67">
        <v>220</v>
      </c>
      <c r="M4" s="68">
        <v>0.53789731051344747</v>
      </c>
      <c r="N4" s="67">
        <v>279</v>
      </c>
      <c r="O4" s="68">
        <v>0.56707317073170727</v>
      </c>
      <c r="P4" s="67">
        <v>474</v>
      </c>
      <c r="Q4" s="68">
        <v>0.61319534282018107</v>
      </c>
      <c r="R4" s="67"/>
      <c r="S4" s="68"/>
      <c r="T4" s="67">
        <v>1873</v>
      </c>
      <c r="U4" s="68">
        <v>0.54958920187793425</v>
      </c>
    </row>
    <row r="5" spans="1:21" x14ac:dyDescent="0.25">
      <c r="A5" s="69" t="s">
        <v>72</v>
      </c>
      <c r="B5" s="67"/>
      <c r="C5" s="68">
        <v>0</v>
      </c>
      <c r="D5" s="67">
        <v>55</v>
      </c>
      <c r="E5" s="68">
        <v>0.15536723163841809</v>
      </c>
      <c r="F5" s="67"/>
      <c r="G5" s="68">
        <v>0</v>
      </c>
      <c r="H5" s="67">
        <v>2</v>
      </c>
      <c r="I5" s="68">
        <v>1.2500000000000001E-2</v>
      </c>
      <c r="J5" s="67">
        <v>7</v>
      </c>
      <c r="K5" s="68">
        <v>3.825136612021858E-2</v>
      </c>
      <c r="L5" s="67">
        <v>4</v>
      </c>
      <c r="M5" s="68">
        <v>1.8181818181818181E-2</v>
      </c>
      <c r="N5" s="67">
        <v>21</v>
      </c>
      <c r="O5" s="68">
        <v>7.5268817204301078E-2</v>
      </c>
      <c r="P5" s="67">
        <v>29</v>
      </c>
      <c r="Q5" s="68">
        <v>6.118143459915612E-2</v>
      </c>
      <c r="R5" s="67"/>
      <c r="S5" s="68"/>
      <c r="T5" s="67">
        <v>118</v>
      </c>
      <c r="U5" s="68">
        <v>6.3000533902829683E-2</v>
      </c>
    </row>
    <row r="6" spans="1:21" x14ac:dyDescent="0.25">
      <c r="A6" s="69" t="s">
        <v>40</v>
      </c>
      <c r="B6" s="67">
        <v>49</v>
      </c>
      <c r="C6" s="68">
        <v>0.41176470588235292</v>
      </c>
      <c r="D6" s="67">
        <v>191</v>
      </c>
      <c r="E6" s="68">
        <v>0.53954802259887003</v>
      </c>
      <c r="F6" s="67">
        <v>16</v>
      </c>
      <c r="G6" s="68">
        <v>0.19047619047619047</v>
      </c>
      <c r="H6" s="67">
        <v>24</v>
      </c>
      <c r="I6" s="68">
        <v>0.15</v>
      </c>
      <c r="J6" s="67">
        <v>29</v>
      </c>
      <c r="K6" s="68">
        <v>0.15846994535519127</v>
      </c>
      <c r="L6" s="67">
        <v>95</v>
      </c>
      <c r="M6" s="68">
        <v>0.43181818181818182</v>
      </c>
      <c r="N6" s="67">
        <v>50</v>
      </c>
      <c r="O6" s="68">
        <v>0.17921146953405018</v>
      </c>
      <c r="P6" s="67">
        <v>137</v>
      </c>
      <c r="Q6" s="68">
        <v>0.28902953586497893</v>
      </c>
      <c r="R6" s="67"/>
      <c r="S6" s="68"/>
      <c r="T6" s="67">
        <v>591</v>
      </c>
      <c r="U6" s="68">
        <v>0.31553657234383342</v>
      </c>
    </row>
    <row r="7" spans="1:21" x14ac:dyDescent="0.25">
      <c r="A7" s="69" t="s">
        <v>73</v>
      </c>
      <c r="B7" s="67"/>
      <c r="C7" s="68">
        <v>0</v>
      </c>
      <c r="D7" s="67">
        <v>11</v>
      </c>
      <c r="E7" s="68">
        <v>3.1073446327683617E-2</v>
      </c>
      <c r="F7" s="67">
        <v>1</v>
      </c>
      <c r="G7" s="68">
        <v>1.1904761904761904E-2</v>
      </c>
      <c r="H7" s="67">
        <v>8</v>
      </c>
      <c r="I7" s="68">
        <v>0.05</v>
      </c>
      <c r="J7" s="67">
        <v>2</v>
      </c>
      <c r="K7" s="68">
        <v>1.092896174863388E-2</v>
      </c>
      <c r="L7" s="67">
        <v>2</v>
      </c>
      <c r="M7" s="68">
        <v>9.0909090909090905E-3</v>
      </c>
      <c r="N7" s="67">
        <v>3</v>
      </c>
      <c r="O7" s="68">
        <v>1.0752688172043012E-2</v>
      </c>
      <c r="P7" s="67">
        <v>1</v>
      </c>
      <c r="Q7" s="68">
        <v>2.1097046413502108E-3</v>
      </c>
      <c r="R7" s="67"/>
      <c r="S7" s="68"/>
      <c r="T7" s="67">
        <v>28</v>
      </c>
      <c r="U7" s="68">
        <v>1.4949279231179925E-2</v>
      </c>
    </row>
    <row r="8" spans="1:21" x14ac:dyDescent="0.25">
      <c r="A8" s="69" t="s">
        <v>70</v>
      </c>
      <c r="B8" s="67">
        <v>1</v>
      </c>
      <c r="C8" s="68">
        <v>8.4033613445378148E-3</v>
      </c>
      <c r="D8" s="67">
        <v>1</v>
      </c>
      <c r="E8" s="68">
        <v>2.8248587570621469E-3</v>
      </c>
      <c r="F8" s="67"/>
      <c r="G8" s="68">
        <v>0</v>
      </c>
      <c r="H8" s="67"/>
      <c r="I8" s="68">
        <v>0</v>
      </c>
      <c r="J8" s="67">
        <v>1</v>
      </c>
      <c r="K8" s="68">
        <v>5.4644808743169399E-3</v>
      </c>
      <c r="L8" s="67">
        <v>1</v>
      </c>
      <c r="M8" s="68">
        <v>4.5454545454545452E-3</v>
      </c>
      <c r="N8" s="67">
        <v>7</v>
      </c>
      <c r="O8" s="68">
        <v>2.5089605734767026E-2</v>
      </c>
      <c r="P8" s="67">
        <v>4</v>
      </c>
      <c r="Q8" s="68">
        <v>8.4388185654008432E-3</v>
      </c>
      <c r="R8" s="67"/>
      <c r="S8" s="68"/>
      <c r="T8" s="67">
        <v>15</v>
      </c>
      <c r="U8" s="68">
        <v>8.0085424452749597E-3</v>
      </c>
    </row>
    <row r="9" spans="1:21" x14ac:dyDescent="0.25">
      <c r="A9" s="69" t="s">
        <v>69</v>
      </c>
      <c r="B9" s="67">
        <v>1</v>
      </c>
      <c r="C9" s="68">
        <v>8.4033613445378148E-3</v>
      </c>
      <c r="D9" s="67">
        <v>2</v>
      </c>
      <c r="E9" s="68">
        <v>5.6497175141242938E-3</v>
      </c>
      <c r="F9" s="67"/>
      <c r="G9" s="68">
        <v>0</v>
      </c>
      <c r="H9" s="67">
        <v>5</v>
      </c>
      <c r="I9" s="68">
        <v>3.125E-2</v>
      </c>
      <c r="J9" s="67">
        <v>6</v>
      </c>
      <c r="K9" s="68">
        <v>3.2786885245901641E-2</v>
      </c>
      <c r="L9" s="67">
        <v>14</v>
      </c>
      <c r="M9" s="68">
        <v>6.363636363636363E-2</v>
      </c>
      <c r="N9" s="67">
        <v>4</v>
      </c>
      <c r="O9" s="68">
        <v>1.4336917562724014E-2</v>
      </c>
      <c r="P9" s="67">
        <v>7</v>
      </c>
      <c r="Q9" s="68">
        <v>1.4767932489451477E-2</v>
      </c>
      <c r="R9" s="67"/>
      <c r="S9" s="68"/>
      <c r="T9" s="67">
        <v>39</v>
      </c>
      <c r="U9" s="68">
        <v>2.0822210357714897E-2</v>
      </c>
    </row>
    <row r="10" spans="1:21" x14ac:dyDescent="0.25">
      <c r="A10" s="69" t="s">
        <v>179</v>
      </c>
      <c r="B10" s="67"/>
      <c r="C10" s="68">
        <v>0</v>
      </c>
      <c r="D10" s="67"/>
      <c r="E10" s="68">
        <v>0</v>
      </c>
      <c r="F10" s="67"/>
      <c r="G10" s="68">
        <v>0</v>
      </c>
      <c r="H10" s="67"/>
      <c r="I10" s="68">
        <v>0</v>
      </c>
      <c r="J10" s="67"/>
      <c r="K10" s="68">
        <v>0</v>
      </c>
      <c r="L10" s="67">
        <v>11</v>
      </c>
      <c r="M10" s="68">
        <v>0.05</v>
      </c>
      <c r="N10" s="67"/>
      <c r="O10" s="68">
        <v>0</v>
      </c>
      <c r="P10" s="67">
        <v>1</v>
      </c>
      <c r="Q10" s="68">
        <v>2.1097046413502108E-3</v>
      </c>
      <c r="R10" s="67"/>
      <c r="S10" s="68"/>
      <c r="T10" s="67">
        <v>12</v>
      </c>
      <c r="U10" s="68">
        <v>6.4068339562199676E-3</v>
      </c>
    </row>
    <row r="11" spans="1:21" x14ac:dyDescent="0.25">
      <c r="A11" s="69" t="s">
        <v>78</v>
      </c>
      <c r="B11" s="67"/>
      <c r="C11" s="68">
        <v>0</v>
      </c>
      <c r="D11" s="67">
        <v>1</v>
      </c>
      <c r="E11" s="68">
        <v>2.8248587570621469E-3</v>
      </c>
      <c r="F11" s="67">
        <v>1</v>
      </c>
      <c r="G11" s="68">
        <v>1.1904761904761904E-2</v>
      </c>
      <c r="H11" s="67">
        <v>2</v>
      </c>
      <c r="I11" s="68">
        <v>1.2500000000000001E-2</v>
      </c>
      <c r="J11" s="67">
        <v>11</v>
      </c>
      <c r="K11" s="68">
        <v>6.0109289617486336E-2</v>
      </c>
      <c r="L11" s="67"/>
      <c r="M11" s="68">
        <v>0</v>
      </c>
      <c r="N11" s="67">
        <v>2</v>
      </c>
      <c r="O11" s="68">
        <v>7.1684587813620072E-3</v>
      </c>
      <c r="P11" s="67"/>
      <c r="Q11" s="68">
        <v>0</v>
      </c>
      <c r="R11" s="67"/>
      <c r="S11" s="68"/>
      <c r="T11" s="67">
        <v>17</v>
      </c>
      <c r="U11" s="68">
        <v>9.0763481046449539E-3</v>
      </c>
    </row>
    <row r="12" spans="1:21" x14ac:dyDescent="0.25">
      <c r="A12" s="69" t="s">
        <v>71</v>
      </c>
      <c r="B12" s="67">
        <v>68</v>
      </c>
      <c r="C12" s="68">
        <v>0.5714285714285714</v>
      </c>
      <c r="D12" s="67">
        <v>93</v>
      </c>
      <c r="E12" s="68">
        <v>0.26271186440677968</v>
      </c>
      <c r="F12" s="67">
        <v>66</v>
      </c>
      <c r="G12" s="68">
        <v>0.7857142857142857</v>
      </c>
      <c r="H12" s="67">
        <v>119</v>
      </c>
      <c r="I12" s="68">
        <v>0.74375000000000002</v>
      </c>
      <c r="J12" s="67">
        <v>127</v>
      </c>
      <c r="K12" s="68">
        <v>0.69398907103825136</v>
      </c>
      <c r="L12" s="67">
        <v>93</v>
      </c>
      <c r="M12" s="68">
        <v>0.42272727272727273</v>
      </c>
      <c r="N12" s="67">
        <v>192</v>
      </c>
      <c r="O12" s="68">
        <v>0.68817204301075274</v>
      </c>
      <c r="P12" s="67">
        <v>295</v>
      </c>
      <c r="Q12" s="68">
        <v>0.62236286919831219</v>
      </c>
      <c r="R12" s="67"/>
      <c r="S12" s="68"/>
      <c r="T12" s="67">
        <v>1053</v>
      </c>
      <c r="U12" s="68">
        <v>0.5621996796583022</v>
      </c>
    </row>
    <row r="13" spans="1:21" x14ac:dyDescent="0.25">
      <c r="A13" s="66" t="s">
        <v>112</v>
      </c>
      <c r="B13" s="67">
        <v>142</v>
      </c>
      <c r="C13" s="68">
        <v>0.50354609929078009</v>
      </c>
      <c r="D13" s="67">
        <v>105</v>
      </c>
      <c r="E13" s="68">
        <v>0.21649484536082475</v>
      </c>
      <c r="F13" s="67">
        <v>131</v>
      </c>
      <c r="G13" s="68">
        <v>0.5622317596566524</v>
      </c>
      <c r="H13" s="67">
        <v>192</v>
      </c>
      <c r="I13" s="68">
        <v>0.51200000000000001</v>
      </c>
      <c r="J13" s="67">
        <v>154</v>
      </c>
      <c r="K13" s="68">
        <v>0.42896935933147634</v>
      </c>
      <c r="L13" s="67">
        <v>164</v>
      </c>
      <c r="M13" s="68">
        <v>0.40097799511002447</v>
      </c>
      <c r="N13" s="67">
        <v>193</v>
      </c>
      <c r="O13" s="68">
        <v>0.39227642276422764</v>
      </c>
      <c r="P13" s="67">
        <v>278</v>
      </c>
      <c r="Q13" s="68">
        <v>0.35963777490297544</v>
      </c>
      <c r="R13" s="67"/>
      <c r="S13" s="68"/>
      <c r="T13" s="67">
        <v>1359</v>
      </c>
      <c r="U13" s="68">
        <v>0.39876760563380281</v>
      </c>
    </row>
    <row r="14" spans="1:21" x14ac:dyDescent="0.25">
      <c r="A14" s="69" t="s">
        <v>151</v>
      </c>
      <c r="B14" s="67">
        <v>2</v>
      </c>
      <c r="C14" s="68">
        <v>1.4084507042253521E-2</v>
      </c>
      <c r="D14" s="67"/>
      <c r="E14" s="68">
        <v>0</v>
      </c>
      <c r="F14" s="67">
        <v>1</v>
      </c>
      <c r="G14" s="68">
        <v>7.6335877862595417E-3</v>
      </c>
      <c r="H14" s="67"/>
      <c r="I14" s="68">
        <v>0</v>
      </c>
      <c r="J14" s="67"/>
      <c r="K14" s="68">
        <v>0</v>
      </c>
      <c r="L14" s="67"/>
      <c r="M14" s="68">
        <v>0</v>
      </c>
      <c r="N14" s="67"/>
      <c r="O14" s="68">
        <v>0</v>
      </c>
      <c r="P14" s="67"/>
      <c r="Q14" s="68">
        <v>0</v>
      </c>
      <c r="R14" s="67"/>
      <c r="S14" s="68"/>
      <c r="T14" s="67">
        <v>3</v>
      </c>
      <c r="U14" s="68">
        <v>2.2075055187637969E-3</v>
      </c>
    </row>
    <row r="15" spans="1:21" x14ac:dyDescent="0.25">
      <c r="A15" s="69" t="s">
        <v>181</v>
      </c>
      <c r="B15" s="67"/>
      <c r="C15" s="68">
        <v>0</v>
      </c>
      <c r="D15" s="67"/>
      <c r="E15" s="68">
        <v>0</v>
      </c>
      <c r="F15" s="67"/>
      <c r="G15" s="68">
        <v>0</v>
      </c>
      <c r="H15" s="67"/>
      <c r="I15" s="68">
        <v>0</v>
      </c>
      <c r="J15" s="67"/>
      <c r="K15" s="68">
        <v>0</v>
      </c>
      <c r="L15" s="67">
        <v>3</v>
      </c>
      <c r="M15" s="68">
        <v>1.8292682926829267E-2</v>
      </c>
      <c r="N15" s="67"/>
      <c r="O15" s="68">
        <v>0</v>
      </c>
      <c r="P15" s="67"/>
      <c r="Q15" s="68">
        <v>0</v>
      </c>
      <c r="R15" s="67"/>
      <c r="S15" s="68"/>
      <c r="T15" s="67">
        <v>3</v>
      </c>
      <c r="U15" s="68">
        <v>2.2075055187637969E-3</v>
      </c>
    </row>
    <row r="16" spans="1:21" x14ac:dyDescent="0.25">
      <c r="A16" s="69" t="s">
        <v>90</v>
      </c>
      <c r="B16" s="67"/>
      <c r="C16" s="68">
        <v>0</v>
      </c>
      <c r="D16" s="67">
        <v>2</v>
      </c>
      <c r="E16" s="68">
        <v>1.9047619047619049E-2</v>
      </c>
      <c r="F16" s="67"/>
      <c r="G16" s="68">
        <v>0</v>
      </c>
      <c r="H16" s="67">
        <v>1</v>
      </c>
      <c r="I16" s="68">
        <v>5.208333333333333E-3</v>
      </c>
      <c r="J16" s="67">
        <v>3</v>
      </c>
      <c r="K16" s="68">
        <v>1.948051948051948E-2</v>
      </c>
      <c r="L16" s="67">
        <v>2</v>
      </c>
      <c r="M16" s="68">
        <v>1.2195121951219513E-2</v>
      </c>
      <c r="N16" s="67">
        <v>1</v>
      </c>
      <c r="O16" s="68">
        <v>5.1813471502590676E-3</v>
      </c>
      <c r="P16" s="67">
        <v>2</v>
      </c>
      <c r="Q16" s="68">
        <v>7.1942446043165471E-3</v>
      </c>
      <c r="R16" s="67"/>
      <c r="S16" s="68"/>
      <c r="T16" s="67">
        <v>11</v>
      </c>
      <c r="U16" s="68">
        <v>8.0941869021339229E-3</v>
      </c>
    </row>
    <row r="17" spans="1:21" x14ac:dyDescent="0.25">
      <c r="A17" s="69" t="s">
        <v>161</v>
      </c>
      <c r="B17" s="67"/>
      <c r="C17" s="68">
        <v>0</v>
      </c>
      <c r="D17" s="67"/>
      <c r="E17" s="68">
        <v>0</v>
      </c>
      <c r="F17" s="67"/>
      <c r="G17" s="68">
        <v>0</v>
      </c>
      <c r="H17" s="67"/>
      <c r="I17" s="68">
        <v>0</v>
      </c>
      <c r="J17" s="67">
        <v>2</v>
      </c>
      <c r="K17" s="68">
        <v>1.2987012987012988E-2</v>
      </c>
      <c r="L17" s="67"/>
      <c r="M17" s="68">
        <v>0</v>
      </c>
      <c r="N17" s="67"/>
      <c r="O17" s="68">
        <v>0</v>
      </c>
      <c r="P17" s="67"/>
      <c r="Q17" s="68">
        <v>0</v>
      </c>
      <c r="R17" s="67"/>
      <c r="S17" s="68"/>
      <c r="T17" s="67">
        <v>2</v>
      </c>
      <c r="U17" s="68">
        <v>1.4716703458425313E-3</v>
      </c>
    </row>
    <row r="18" spans="1:21" x14ac:dyDescent="0.25">
      <c r="A18" s="69" t="s">
        <v>17</v>
      </c>
      <c r="B18" s="67">
        <v>3</v>
      </c>
      <c r="C18" s="68">
        <v>2.1126760563380281E-2</v>
      </c>
      <c r="D18" s="67">
        <v>5</v>
      </c>
      <c r="E18" s="68">
        <v>4.7619047619047616E-2</v>
      </c>
      <c r="F18" s="67">
        <v>3</v>
      </c>
      <c r="G18" s="68">
        <v>2.2900763358778626E-2</v>
      </c>
      <c r="H18" s="67">
        <v>8</v>
      </c>
      <c r="I18" s="68">
        <v>4.1666666666666664E-2</v>
      </c>
      <c r="J18" s="67">
        <v>1</v>
      </c>
      <c r="K18" s="68">
        <v>6.4935064935064939E-3</v>
      </c>
      <c r="L18" s="67">
        <v>2</v>
      </c>
      <c r="M18" s="68">
        <v>1.2195121951219513E-2</v>
      </c>
      <c r="N18" s="67">
        <v>4</v>
      </c>
      <c r="O18" s="68">
        <v>2.072538860103627E-2</v>
      </c>
      <c r="P18" s="67">
        <v>6</v>
      </c>
      <c r="Q18" s="68">
        <v>2.1582733812949641E-2</v>
      </c>
      <c r="R18" s="67"/>
      <c r="S18" s="68"/>
      <c r="T18" s="67">
        <v>32</v>
      </c>
      <c r="U18" s="68">
        <v>2.35467255334805E-2</v>
      </c>
    </row>
    <row r="19" spans="1:21" x14ac:dyDescent="0.25">
      <c r="A19" s="69" t="s">
        <v>119</v>
      </c>
      <c r="B19" s="67"/>
      <c r="C19" s="68">
        <v>0</v>
      </c>
      <c r="D19" s="67"/>
      <c r="E19" s="68">
        <v>0</v>
      </c>
      <c r="F19" s="67"/>
      <c r="G19" s="68">
        <v>0</v>
      </c>
      <c r="H19" s="67">
        <v>3</v>
      </c>
      <c r="I19" s="68">
        <v>1.5625E-2</v>
      </c>
      <c r="J19" s="67">
        <v>3</v>
      </c>
      <c r="K19" s="68">
        <v>1.948051948051948E-2</v>
      </c>
      <c r="L19" s="67">
        <v>1</v>
      </c>
      <c r="M19" s="68">
        <v>6.0975609756097563E-3</v>
      </c>
      <c r="N19" s="67"/>
      <c r="O19" s="68">
        <v>0</v>
      </c>
      <c r="P19" s="67"/>
      <c r="Q19" s="68">
        <v>0</v>
      </c>
      <c r="R19" s="67"/>
      <c r="S19" s="68"/>
      <c r="T19" s="67">
        <v>7</v>
      </c>
      <c r="U19" s="68">
        <v>5.1508462104488595E-3</v>
      </c>
    </row>
    <row r="20" spans="1:21" x14ac:dyDescent="0.25">
      <c r="A20" s="69" t="s">
        <v>6</v>
      </c>
      <c r="B20" s="67">
        <v>1</v>
      </c>
      <c r="C20" s="68">
        <v>7.0422535211267607E-3</v>
      </c>
      <c r="D20" s="67">
        <v>2</v>
      </c>
      <c r="E20" s="68">
        <v>1.9047619047619049E-2</v>
      </c>
      <c r="F20" s="67"/>
      <c r="G20" s="68">
        <v>0</v>
      </c>
      <c r="H20" s="67">
        <v>1</v>
      </c>
      <c r="I20" s="68">
        <v>5.208333333333333E-3</v>
      </c>
      <c r="J20" s="67">
        <v>5</v>
      </c>
      <c r="K20" s="68">
        <v>3.2467532467532464E-2</v>
      </c>
      <c r="L20" s="67"/>
      <c r="M20" s="68">
        <v>0</v>
      </c>
      <c r="N20" s="67">
        <v>8</v>
      </c>
      <c r="O20" s="68">
        <v>4.145077720207254E-2</v>
      </c>
      <c r="P20" s="67">
        <v>6</v>
      </c>
      <c r="Q20" s="68">
        <v>2.1582733812949641E-2</v>
      </c>
      <c r="R20" s="67"/>
      <c r="S20" s="68"/>
      <c r="T20" s="67">
        <v>23</v>
      </c>
      <c r="U20" s="68">
        <v>1.692420897718911E-2</v>
      </c>
    </row>
    <row r="21" spans="1:21" x14ac:dyDescent="0.25">
      <c r="A21" s="69" t="s">
        <v>318</v>
      </c>
      <c r="B21" s="67"/>
      <c r="C21" s="68">
        <v>0</v>
      </c>
      <c r="D21" s="67"/>
      <c r="E21" s="68">
        <v>0</v>
      </c>
      <c r="F21" s="67"/>
      <c r="G21" s="68">
        <v>0</v>
      </c>
      <c r="H21" s="67"/>
      <c r="I21" s="68">
        <v>0</v>
      </c>
      <c r="J21" s="67"/>
      <c r="K21" s="68">
        <v>0</v>
      </c>
      <c r="L21" s="67"/>
      <c r="M21" s="68">
        <v>0</v>
      </c>
      <c r="N21" s="67">
        <v>1</v>
      </c>
      <c r="O21" s="68">
        <v>5.1813471502590676E-3</v>
      </c>
      <c r="P21" s="67"/>
      <c r="Q21" s="68">
        <v>0</v>
      </c>
      <c r="R21" s="67"/>
      <c r="S21" s="68"/>
      <c r="T21" s="67">
        <v>1</v>
      </c>
      <c r="U21" s="68">
        <v>7.3583517292126564E-4</v>
      </c>
    </row>
    <row r="22" spans="1:21" x14ac:dyDescent="0.25">
      <c r="A22" s="69" t="s">
        <v>76</v>
      </c>
      <c r="B22" s="67"/>
      <c r="C22" s="68">
        <v>0</v>
      </c>
      <c r="D22" s="67"/>
      <c r="E22" s="68">
        <v>0</v>
      </c>
      <c r="F22" s="67"/>
      <c r="G22" s="68">
        <v>0</v>
      </c>
      <c r="H22" s="67">
        <v>3</v>
      </c>
      <c r="I22" s="68">
        <v>1.5625E-2</v>
      </c>
      <c r="J22" s="67"/>
      <c r="K22" s="68">
        <v>0</v>
      </c>
      <c r="L22" s="67">
        <v>1</v>
      </c>
      <c r="M22" s="68">
        <v>6.0975609756097563E-3</v>
      </c>
      <c r="N22" s="67">
        <v>3</v>
      </c>
      <c r="O22" s="68">
        <v>1.5544041450777202E-2</v>
      </c>
      <c r="P22" s="67">
        <v>4</v>
      </c>
      <c r="Q22" s="68">
        <v>1.4388489208633094E-2</v>
      </c>
      <c r="R22" s="67"/>
      <c r="S22" s="68"/>
      <c r="T22" s="67">
        <v>11</v>
      </c>
      <c r="U22" s="68">
        <v>8.0941869021339229E-3</v>
      </c>
    </row>
    <row r="23" spans="1:21" x14ac:dyDescent="0.25">
      <c r="A23" s="69" t="s">
        <v>12</v>
      </c>
      <c r="B23" s="67">
        <v>1</v>
      </c>
      <c r="C23" s="68">
        <v>7.0422535211267607E-3</v>
      </c>
      <c r="D23" s="67"/>
      <c r="E23" s="68">
        <v>0</v>
      </c>
      <c r="F23" s="67"/>
      <c r="G23" s="68">
        <v>0</v>
      </c>
      <c r="H23" s="67"/>
      <c r="I23" s="68">
        <v>0</v>
      </c>
      <c r="J23" s="67"/>
      <c r="K23" s="68">
        <v>0</v>
      </c>
      <c r="L23" s="67"/>
      <c r="M23" s="68">
        <v>0</v>
      </c>
      <c r="N23" s="67">
        <v>2</v>
      </c>
      <c r="O23" s="68">
        <v>1.0362694300518135E-2</v>
      </c>
      <c r="P23" s="67">
        <v>4</v>
      </c>
      <c r="Q23" s="68">
        <v>1.4388489208633094E-2</v>
      </c>
      <c r="R23" s="67"/>
      <c r="S23" s="68"/>
      <c r="T23" s="67">
        <v>7</v>
      </c>
      <c r="U23" s="68">
        <v>5.1508462104488595E-3</v>
      </c>
    </row>
    <row r="24" spans="1:21" x14ac:dyDescent="0.25">
      <c r="A24" s="69" t="s">
        <v>148</v>
      </c>
      <c r="B24" s="67">
        <v>2</v>
      </c>
      <c r="C24" s="68">
        <v>1.4084507042253521E-2</v>
      </c>
      <c r="D24" s="67"/>
      <c r="E24" s="68">
        <v>0</v>
      </c>
      <c r="F24" s="67">
        <v>1</v>
      </c>
      <c r="G24" s="68">
        <v>7.6335877862595417E-3</v>
      </c>
      <c r="H24" s="67"/>
      <c r="I24" s="68">
        <v>0</v>
      </c>
      <c r="J24" s="67">
        <v>1</v>
      </c>
      <c r="K24" s="68">
        <v>6.4935064935064939E-3</v>
      </c>
      <c r="L24" s="67"/>
      <c r="M24" s="68">
        <v>0</v>
      </c>
      <c r="N24" s="67"/>
      <c r="O24" s="68">
        <v>0</v>
      </c>
      <c r="P24" s="67"/>
      <c r="Q24" s="68">
        <v>0</v>
      </c>
      <c r="R24" s="67"/>
      <c r="S24" s="68"/>
      <c r="T24" s="67">
        <v>4</v>
      </c>
      <c r="U24" s="68">
        <v>2.9433406916850625E-3</v>
      </c>
    </row>
    <row r="25" spans="1:21" x14ac:dyDescent="0.25">
      <c r="A25" s="69" t="s">
        <v>7</v>
      </c>
      <c r="B25" s="67">
        <v>4</v>
      </c>
      <c r="C25" s="68">
        <v>2.8169014084507043E-2</v>
      </c>
      <c r="D25" s="67">
        <v>8</v>
      </c>
      <c r="E25" s="68">
        <v>7.6190476190476197E-2</v>
      </c>
      <c r="F25" s="67">
        <v>12</v>
      </c>
      <c r="G25" s="68">
        <v>9.1603053435114504E-2</v>
      </c>
      <c r="H25" s="67">
        <v>7</v>
      </c>
      <c r="I25" s="68">
        <v>3.6458333333333336E-2</v>
      </c>
      <c r="J25" s="67">
        <v>6</v>
      </c>
      <c r="K25" s="68">
        <v>3.896103896103896E-2</v>
      </c>
      <c r="L25" s="67">
        <v>5</v>
      </c>
      <c r="M25" s="68">
        <v>3.048780487804878E-2</v>
      </c>
      <c r="N25" s="67">
        <v>9</v>
      </c>
      <c r="O25" s="68">
        <v>4.6632124352331605E-2</v>
      </c>
      <c r="P25" s="67">
        <v>12</v>
      </c>
      <c r="Q25" s="68">
        <v>4.3165467625899283E-2</v>
      </c>
      <c r="R25" s="67"/>
      <c r="S25" s="68"/>
      <c r="T25" s="67">
        <v>63</v>
      </c>
      <c r="U25" s="68">
        <v>4.6357615894039736E-2</v>
      </c>
    </row>
    <row r="26" spans="1:21" x14ac:dyDescent="0.25">
      <c r="A26" s="71" t="s">
        <v>11</v>
      </c>
      <c r="B26" s="72">
        <v>29</v>
      </c>
      <c r="C26" s="73">
        <v>0.20422535211267606</v>
      </c>
      <c r="D26" s="72">
        <v>7</v>
      </c>
      <c r="E26" s="73">
        <v>6.6666666666666666E-2</v>
      </c>
      <c r="F26" s="72">
        <v>17</v>
      </c>
      <c r="G26" s="73">
        <v>0.12977099236641221</v>
      </c>
      <c r="H26" s="72">
        <v>4</v>
      </c>
      <c r="I26" s="73">
        <v>2.0833333333333332E-2</v>
      </c>
      <c r="J26" s="72">
        <v>27</v>
      </c>
      <c r="K26" s="73">
        <v>0.17532467532467533</v>
      </c>
      <c r="L26" s="72">
        <v>20</v>
      </c>
      <c r="M26" s="73">
        <v>0.12195121951219512</v>
      </c>
      <c r="N26" s="72">
        <v>6</v>
      </c>
      <c r="O26" s="73">
        <v>3.1088082901554404E-2</v>
      </c>
      <c r="P26" s="72">
        <v>19</v>
      </c>
      <c r="Q26" s="73">
        <v>6.83453237410072E-2</v>
      </c>
      <c r="R26" s="72"/>
      <c r="S26" s="73"/>
      <c r="T26" s="72">
        <v>129</v>
      </c>
      <c r="U26" s="73">
        <v>9.4922737306843266E-2</v>
      </c>
    </row>
    <row r="27" spans="1:21" x14ac:dyDescent="0.25">
      <c r="A27" s="69" t="s">
        <v>240</v>
      </c>
      <c r="B27" s="67"/>
      <c r="C27" s="68">
        <v>0</v>
      </c>
      <c r="D27" s="67"/>
      <c r="E27" s="68">
        <v>0</v>
      </c>
      <c r="F27" s="67"/>
      <c r="G27" s="68">
        <v>0</v>
      </c>
      <c r="H27" s="67"/>
      <c r="I27" s="68">
        <v>0</v>
      </c>
      <c r="J27" s="67">
        <v>1</v>
      </c>
      <c r="K27" s="68">
        <v>6.4935064935064939E-3</v>
      </c>
      <c r="L27" s="67"/>
      <c r="M27" s="68">
        <v>0</v>
      </c>
      <c r="N27" s="67"/>
      <c r="O27" s="68">
        <v>0</v>
      </c>
      <c r="P27" s="67"/>
      <c r="Q27" s="68">
        <v>0</v>
      </c>
      <c r="R27" s="67"/>
      <c r="S27" s="68"/>
      <c r="T27" s="67">
        <v>1</v>
      </c>
      <c r="U27" s="68">
        <v>7.3583517292126564E-4</v>
      </c>
    </row>
    <row r="28" spans="1:21" x14ac:dyDescent="0.25">
      <c r="A28" s="69" t="s">
        <v>124</v>
      </c>
      <c r="B28" s="67"/>
      <c r="C28" s="68">
        <v>0</v>
      </c>
      <c r="D28" s="67"/>
      <c r="E28" s="68">
        <v>0</v>
      </c>
      <c r="F28" s="67"/>
      <c r="G28" s="68">
        <v>0</v>
      </c>
      <c r="H28" s="67">
        <v>1</v>
      </c>
      <c r="I28" s="68">
        <v>5.208333333333333E-3</v>
      </c>
      <c r="J28" s="67"/>
      <c r="K28" s="68">
        <v>0</v>
      </c>
      <c r="L28" s="67"/>
      <c r="M28" s="68">
        <v>0</v>
      </c>
      <c r="N28" s="67"/>
      <c r="O28" s="68">
        <v>0</v>
      </c>
      <c r="P28" s="67"/>
      <c r="Q28" s="68">
        <v>0</v>
      </c>
      <c r="R28" s="67"/>
      <c r="S28" s="68"/>
      <c r="T28" s="67">
        <v>1</v>
      </c>
      <c r="U28" s="68">
        <v>7.3583517292126564E-4</v>
      </c>
    </row>
    <row r="29" spans="1:21" x14ac:dyDescent="0.25">
      <c r="A29" s="69" t="s">
        <v>122</v>
      </c>
      <c r="B29" s="67"/>
      <c r="C29" s="68">
        <v>0</v>
      </c>
      <c r="D29" s="67"/>
      <c r="E29" s="68">
        <v>0</v>
      </c>
      <c r="F29" s="67"/>
      <c r="G29" s="68">
        <v>0</v>
      </c>
      <c r="H29" s="67">
        <v>3</v>
      </c>
      <c r="I29" s="68">
        <v>1.5625E-2</v>
      </c>
      <c r="J29" s="67"/>
      <c r="K29" s="68">
        <v>0</v>
      </c>
      <c r="L29" s="67">
        <v>2</v>
      </c>
      <c r="M29" s="68">
        <v>1.2195121951219513E-2</v>
      </c>
      <c r="N29" s="67"/>
      <c r="O29" s="68">
        <v>0</v>
      </c>
      <c r="P29" s="67"/>
      <c r="Q29" s="68">
        <v>0</v>
      </c>
      <c r="R29" s="67"/>
      <c r="S29" s="68"/>
      <c r="T29" s="67">
        <v>5</v>
      </c>
      <c r="U29" s="68">
        <v>3.6791758646063282E-3</v>
      </c>
    </row>
    <row r="30" spans="1:21" x14ac:dyDescent="0.25">
      <c r="A30" s="69" t="s">
        <v>172</v>
      </c>
      <c r="B30" s="67"/>
      <c r="C30" s="68">
        <v>0</v>
      </c>
      <c r="D30" s="67"/>
      <c r="E30" s="68">
        <v>0</v>
      </c>
      <c r="F30" s="67"/>
      <c r="G30" s="68">
        <v>0</v>
      </c>
      <c r="H30" s="67"/>
      <c r="I30" s="68">
        <v>0</v>
      </c>
      <c r="J30" s="67">
        <v>1</v>
      </c>
      <c r="K30" s="68">
        <v>6.4935064935064939E-3</v>
      </c>
      <c r="L30" s="67">
        <v>1</v>
      </c>
      <c r="M30" s="68">
        <v>6.0975609756097563E-3</v>
      </c>
      <c r="N30" s="67"/>
      <c r="O30" s="68">
        <v>0</v>
      </c>
      <c r="P30" s="67"/>
      <c r="Q30" s="68">
        <v>0</v>
      </c>
      <c r="R30" s="67"/>
      <c r="S30" s="68"/>
      <c r="T30" s="67">
        <v>2</v>
      </c>
      <c r="U30" s="68">
        <v>1.4716703458425313E-3</v>
      </c>
    </row>
    <row r="31" spans="1:21" x14ac:dyDescent="0.25">
      <c r="A31" s="69" t="s">
        <v>114</v>
      </c>
      <c r="B31" s="67">
        <v>1</v>
      </c>
      <c r="C31" s="68">
        <v>7.0422535211267607E-3</v>
      </c>
      <c r="D31" s="67"/>
      <c r="E31" s="68">
        <v>0</v>
      </c>
      <c r="F31" s="67"/>
      <c r="G31" s="68">
        <v>0</v>
      </c>
      <c r="H31" s="67">
        <v>1</v>
      </c>
      <c r="I31" s="68">
        <v>5.208333333333333E-3</v>
      </c>
      <c r="J31" s="67"/>
      <c r="K31" s="68">
        <v>0</v>
      </c>
      <c r="L31" s="67"/>
      <c r="M31" s="68">
        <v>0</v>
      </c>
      <c r="N31" s="67"/>
      <c r="O31" s="68">
        <v>0</v>
      </c>
      <c r="P31" s="67"/>
      <c r="Q31" s="68">
        <v>0</v>
      </c>
      <c r="R31" s="67"/>
      <c r="S31" s="68"/>
      <c r="T31" s="67">
        <v>2</v>
      </c>
      <c r="U31" s="68">
        <v>1.4716703458425313E-3</v>
      </c>
    </row>
    <row r="32" spans="1:21" x14ac:dyDescent="0.25">
      <c r="A32" s="71" t="s">
        <v>10</v>
      </c>
      <c r="B32" s="72">
        <v>59</v>
      </c>
      <c r="C32" s="73">
        <v>0.41549295774647887</v>
      </c>
      <c r="D32" s="72">
        <v>14</v>
      </c>
      <c r="E32" s="73">
        <v>0.13333333333333333</v>
      </c>
      <c r="F32" s="72">
        <v>34</v>
      </c>
      <c r="G32" s="73">
        <v>0.25954198473282442</v>
      </c>
      <c r="H32" s="72">
        <v>76</v>
      </c>
      <c r="I32" s="73">
        <v>0.39583333333333331</v>
      </c>
      <c r="J32" s="72">
        <v>55</v>
      </c>
      <c r="K32" s="73">
        <v>0.35714285714285715</v>
      </c>
      <c r="L32" s="72">
        <v>59</v>
      </c>
      <c r="M32" s="73">
        <v>0.3597560975609756</v>
      </c>
      <c r="N32" s="72">
        <v>102</v>
      </c>
      <c r="O32" s="73">
        <v>0.52849740932642486</v>
      </c>
      <c r="P32" s="72">
        <v>127</v>
      </c>
      <c r="Q32" s="73">
        <v>0.45683453237410071</v>
      </c>
      <c r="R32" s="72"/>
      <c r="S32" s="73"/>
      <c r="T32" s="72">
        <v>526</v>
      </c>
      <c r="U32" s="73">
        <v>0.38704930095658574</v>
      </c>
    </row>
    <row r="33" spans="1:46" x14ac:dyDescent="0.25">
      <c r="A33" s="69" t="s">
        <v>203</v>
      </c>
      <c r="B33" s="67"/>
      <c r="C33" s="68">
        <v>0</v>
      </c>
      <c r="D33" s="67"/>
      <c r="E33" s="68">
        <v>0</v>
      </c>
      <c r="F33" s="67"/>
      <c r="G33" s="68">
        <v>0</v>
      </c>
      <c r="H33" s="67"/>
      <c r="I33" s="68">
        <v>0</v>
      </c>
      <c r="J33" s="67"/>
      <c r="K33" s="68">
        <v>0</v>
      </c>
      <c r="L33" s="67"/>
      <c r="M33" s="68">
        <v>0</v>
      </c>
      <c r="N33" s="67"/>
      <c r="O33" s="68">
        <v>0</v>
      </c>
      <c r="P33" s="67">
        <v>2</v>
      </c>
      <c r="Q33" s="68">
        <v>7.1942446043165471E-3</v>
      </c>
      <c r="R33" s="67"/>
      <c r="S33" s="68"/>
      <c r="T33" s="67">
        <v>2</v>
      </c>
      <c r="U33" s="68">
        <v>1.4716703458425313E-3</v>
      </c>
    </row>
    <row r="34" spans="1:46" x14ac:dyDescent="0.25">
      <c r="A34" s="69" t="s">
        <v>16</v>
      </c>
      <c r="B34" s="67">
        <v>8</v>
      </c>
      <c r="C34" s="68">
        <v>5.6338028169014086E-2</v>
      </c>
      <c r="D34" s="67">
        <v>2</v>
      </c>
      <c r="E34" s="68">
        <v>1.9047619047619049E-2</v>
      </c>
      <c r="F34" s="67">
        <v>7</v>
      </c>
      <c r="G34" s="68">
        <v>5.3435114503816793E-2</v>
      </c>
      <c r="H34" s="67">
        <v>3</v>
      </c>
      <c r="I34" s="68">
        <v>1.5625E-2</v>
      </c>
      <c r="J34" s="67">
        <v>1</v>
      </c>
      <c r="K34" s="68">
        <v>6.4935064935064939E-3</v>
      </c>
      <c r="L34" s="67">
        <v>20</v>
      </c>
      <c r="M34" s="68">
        <v>0.12195121951219512</v>
      </c>
      <c r="N34" s="67">
        <v>4</v>
      </c>
      <c r="O34" s="68">
        <v>2.072538860103627E-2</v>
      </c>
      <c r="P34" s="67">
        <v>17</v>
      </c>
      <c r="Q34" s="68">
        <v>6.1151079136690649E-2</v>
      </c>
      <c r="R34" s="67"/>
      <c r="S34" s="68"/>
      <c r="T34" s="67">
        <v>62</v>
      </c>
      <c r="U34" s="68">
        <v>4.5621780721118471E-2</v>
      </c>
    </row>
    <row r="35" spans="1:46" x14ac:dyDescent="0.25">
      <c r="A35" s="69" t="s">
        <v>81</v>
      </c>
      <c r="B35" s="67"/>
      <c r="C35" s="68">
        <v>0</v>
      </c>
      <c r="D35" s="67"/>
      <c r="E35" s="68">
        <v>0</v>
      </c>
      <c r="F35" s="67"/>
      <c r="G35" s="68">
        <v>0</v>
      </c>
      <c r="H35" s="67"/>
      <c r="I35" s="68">
        <v>0</v>
      </c>
      <c r="J35" s="67"/>
      <c r="K35" s="68">
        <v>0</v>
      </c>
      <c r="L35" s="67"/>
      <c r="M35" s="68">
        <v>0</v>
      </c>
      <c r="N35" s="67">
        <v>1</v>
      </c>
      <c r="O35" s="68">
        <v>5.1813471502590676E-3</v>
      </c>
      <c r="P35" s="67"/>
      <c r="Q35" s="68">
        <v>0</v>
      </c>
      <c r="R35" s="67"/>
      <c r="S35" s="68"/>
      <c r="T35" s="67">
        <v>1</v>
      </c>
      <c r="U35" s="68">
        <v>7.3583517292126564E-4</v>
      </c>
    </row>
    <row r="36" spans="1:46" x14ac:dyDescent="0.25">
      <c r="A36" s="71" t="s">
        <v>56</v>
      </c>
      <c r="B36" s="72">
        <v>7</v>
      </c>
      <c r="C36" s="73">
        <v>4.9295774647887321E-2</v>
      </c>
      <c r="D36" s="72"/>
      <c r="E36" s="73">
        <v>0</v>
      </c>
      <c r="F36" s="72"/>
      <c r="G36" s="73">
        <v>0</v>
      </c>
      <c r="H36" s="72"/>
      <c r="I36" s="73">
        <v>0</v>
      </c>
      <c r="J36" s="72"/>
      <c r="K36" s="73">
        <v>0</v>
      </c>
      <c r="L36" s="72"/>
      <c r="M36" s="73">
        <v>0</v>
      </c>
      <c r="N36" s="72">
        <v>10</v>
      </c>
      <c r="O36" s="73">
        <v>5.181347150259067E-2</v>
      </c>
      <c r="P36" s="72">
        <v>16</v>
      </c>
      <c r="Q36" s="73">
        <v>5.7553956834532377E-2</v>
      </c>
      <c r="R36" s="72"/>
      <c r="S36" s="73"/>
      <c r="T36" s="72">
        <v>33</v>
      </c>
      <c r="U36" s="73">
        <v>2.4282560706401765E-2</v>
      </c>
    </row>
    <row r="37" spans="1:46" x14ac:dyDescent="0.25">
      <c r="A37" s="71" t="s">
        <v>3</v>
      </c>
      <c r="B37" s="72">
        <v>2</v>
      </c>
      <c r="C37" s="73">
        <v>1.4084507042253521E-2</v>
      </c>
      <c r="D37" s="72">
        <v>25</v>
      </c>
      <c r="E37" s="73">
        <v>0.23809523809523808</v>
      </c>
      <c r="F37" s="72">
        <v>36</v>
      </c>
      <c r="G37" s="73">
        <v>0.27480916030534353</v>
      </c>
      <c r="H37" s="72">
        <v>42</v>
      </c>
      <c r="I37" s="73">
        <v>0.21875</v>
      </c>
      <c r="J37" s="72">
        <v>27</v>
      </c>
      <c r="K37" s="73">
        <v>0.17532467532467533</v>
      </c>
      <c r="L37" s="72">
        <v>24</v>
      </c>
      <c r="M37" s="73">
        <v>0.14634146341463414</v>
      </c>
      <c r="N37" s="72">
        <v>12</v>
      </c>
      <c r="O37" s="73">
        <v>6.2176165803108807E-2</v>
      </c>
      <c r="P37" s="72">
        <v>23</v>
      </c>
      <c r="Q37" s="73">
        <v>8.2733812949640287E-2</v>
      </c>
      <c r="R37" s="72"/>
      <c r="S37" s="73"/>
      <c r="T37" s="72">
        <v>191</v>
      </c>
      <c r="U37" s="73">
        <v>0.14054451802796172</v>
      </c>
    </row>
    <row r="38" spans="1:46" x14ac:dyDescent="0.25">
      <c r="A38" s="71" t="s">
        <v>303</v>
      </c>
      <c r="B38" s="72">
        <v>2</v>
      </c>
      <c r="C38" s="73">
        <v>1.4084507042253521E-2</v>
      </c>
      <c r="D38" s="72"/>
      <c r="E38" s="73">
        <v>0</v>
      </c>
      <c r="F38" s="72">
        <v>3</v>
      </c>
      <c r="G38" s="73">
        <v>2.2900763358778626E-2</v>
      </c>
      <c r="H38" s="72"/>
      <c r="I38" s="73">
        <v>0</v>
      </c>
      <c r="J38" s="72"/>
      <c r="K38" s="73">
        <v>0</v>
      </c>
      <c r="L38" s="72"/>
      <c r="M38" s="73">
        <v>0</v>
      </c>
      <c r="N38" s="72"/>
      <c r="O38" s="73">
        <v>0</v>
      </c>
      <c r="P38" s="72"/>
      <c r="Q38" s="73">
        <v>0</v>
      </c>
      <c r="R38" s="72"/>
      <c r="S38" s="73"/>
      <c r="T38" s="72">
        <v>5</v>
      </c>
      <c r="U38" s="73">
        <v>3.6791758646063282E-3</v>
      </c>
    </row>
    <row r="39" spans="1:46" x14ac:dyDescent="0.25">
      <c r="A39" s="71" t="s">
        <v>9</v>
      </c>
      <c r="B39" s="72">
        <v>9</v>
      </c>
      <c r="C39" s="73">
        <v>6.3380281690140844E-2</v>
      </c>
      <c r="D39" s="72">
        <v>10</v>
      </c>
      <c r="E39" s="73">
        <v>9.5238095238095233E-2</v>
      </c>
      <c r="F39" s="72">
        <v>4</v>
      </c>
      <c r="G39" s="73">
        <v>3.0534351145038167E-2</v>
      </c>
      <c r="H39" s="72">
        <v>20</v>
      </c>
      <c r="I39" s="73">
        <v>0.10416666666666667</v>
      </c>
      <c r="J39" s="72">
        <v>11</v>
      </c>
      <c r="K39" s="73">
        <v>7.1428571428571425E-2</v>
      </c>
      <c r="L39" s="72">
        <v>16</v>
      </c>
      <c r="M39" s="73">
        <v>9.7560975609756101E-2</v>
      </c>
      <c r="N39" s="72">
        <v>10</v>
      </c>
      <c r="O39" s="73">
        <v>5.181347150259067E-2</v>
      </c>
      <c r="P39" s="72">
        <v>9</v>
      </c>
      <c r="Q39" s="73">
        <v>3.237410071942446E-2</v>
      </c>
      <c r="R39" s="72"/>
      <c r="S39" s="73"/>
      <c r="T39" s="72">
        <v>89</v>
      </c>
      <c r="U39" s="73">
        <v>6.5489330389992648E-2</v>
      </c>
    </row>
    <row r="40" spans="1:46" x14ac:dyDescent="0.25">
      <c r="A40" s="71" t="s">
        <v>57</v>
      </c>
      <c r="B40" s="72">
        <v>12</v>
      </c>
      <c r="C40" s="73">
        <v>8.4507042253521125E-2</v>
      </c>
      <c r="D40" s="72">
        <v>30</v>
      </c>
      <c r="E40" s="73">
        <v>0.2857142857142857</v>
      </c>
      <c r="F40" s="72">
        <v>13</v>
      </c>
      <c r="G40" s="73">
        <v>9.9236641221374045E-2</v>
      </c>
      <c r="H40" s="72">
        <v>19</v>
      </c>
      <c r="I40" s="73">
        <v>9.8958333333333329E-2</v>
      </c>
      <c r="J40" s="72">
        <v>10</v>
      </c>
      <c r="K40" s="73">
        <v>6.4935064935064929E-2</v>
      </c>
      <c r="L40" s="72">
        <v>8</v>
      </c>
      <c r="M40" s="73">
        <v>4.878048780487805E-2</v>
      </c>
      <c r="N40" s="72">
        <v>20</v>
      </c>
      <c r="O40" s="73">
        <v>0.10362694300518134</v>
      </c>
      <c r="P40" s="72">
        <v>31</v>
      </c>
      <c r="Q40" s="73">
        <v>0.11151079136690648</v>
      </c>
      <c r="R40" s="72"/>
      <c r="S40" s="73"/>
      <c r="T40" s="72">
        <v>143</v>
      </c>
      <c r="U40" s="73">
        <v>0.10522442972774099</v>
      </c>
    </row>
    <row r="41" spans="1:46" x14ac:dyDescent="0.25">
      <c r="A41" s="69" t="s">
        <v>238</v>
      </c>
      <c r="B41" s="67"/>
      <c r="C41" s="68">
        <v>0</v>
      </c>
      <c r="D41" s="67"/>
      <c r="E41" s="68">
        <v>0</v>
      </c>
      <c r="F41" s="67"/>
      <c r="G41" s="68">
        <v>0</v>
      </c>
      <c r="H41" s="67"/>
      <c r="I41" s="68">
        <v>0</v>
      </c>
      <c r="J41" s="67"/>
      <c r="K41" s="68">
        <v>0</v>
      </c>
      <c r="L41" s="67"/>
      <c r="M41" s="68">
        <v>0</v>
      </c>
      <c r="N41" s="67"/>
      <c r="O41" s="68">
        <v>0</v>
      </c>
      <c r="P41" s="67"/>
      <c r="Q41" s="68">
        <v>0</v>
      </c>
      <c r="R41" s="67"/>
      <c r="S41" s="68"/>
      <c r="T41" s="67"/>
      <c r="U41" s="68">
        <v>0</v>
      </c>
    </row>
    <row r="42" spans="1:46" x14ac:dyDescent="0.25">
      <c r="A42" s="66" t="s">
        <v>58</v>
      </c>
      <c r="B42" s="67">
        <v>19</v>
      </c>
      <c r="C42" s="68">
        <v>6.7375886524822695E-2</v>
      </c>
      <c r="D42" s="67">
        <v>24</v>
      </c>
      <c r="E42" s="68">
        <v>4.9484536082474224E-2</v>
      </c>
      <c r="F42" s="67">
        <v>17</v>
      </c>
      <c r="G42" s="68">
        <v>7.2961373390557943E-2</v>
      </c>
      <c r="H42" s="67">
        <v>20</v>
      </c>
      <c r="I42" s="68">
        <v>5.3333333333333337E-2</v>
      </c>
      <c r="J42" s="67">
        <v>19</v>
      </c>
      <c r="K42" s="68">
        <v>5.2924791086350974E-2</v>
      </c>
      <c r="L42" s="67">
        <v>24</v>
      </c>
      <c r="M42" s="68">
        <v>5.8679706601466992E-2</v>
      </c>
      <c r="N42" s="67">
        <v>17</v>
      </c>
      <c r="O42" s="68">
        <v>3.4552845528455285E-2</v>
      </c>
      <c r="P42" s="67">
        <v>18</v>
      </c>
      <c r="Q42" s="68">
        <v>2.3285899094437259E-2</v>
      </c>
      <c r="R42" s="67"/>
      <c r="S42" s="68"/>
      <c r="T42" s="67">
        <v>158</v>
      </c>
      <c r="U42" s="68">
        <v>4.6361502347417843E-2</v>
      </c>
    </row>
    <row r="43" spans="1:46" x14ac:dyDescent="0.25">
      <c r="A43" s="69" t="s">
        <v>59</v>
      </c>
      <c r="B43" s="67">
        <v>3</v>
      </c>
      <c r="C43" s="68">
        <v>0.15789473684210525</v>
      </c>
      <c r="D43" s="67">
        <v>4</v>
      </c>
      <c r="E43" s="68">
        <v>0.16666666666666666</v>
      </c>
      <c r="F43" s="67">
        <v>3</v>
      </c>
      <c r="G43" s="68">
        <v>0.17647058823529413</v>
      </c>
      <c r="H43" s="67">
        <v>3</v>
      </c>
      <c r="I43" s="68">
        <v>0.15</v>
      </c>
      <c r="J43" s="67">
        <v>3</v>
      </c>
      <c r="K43" s="68">
        <v>0.15789473684210525</v>
      </c>
      <c r="L43" s="67">
        <v>4</v>
      </c>
      <c r="M43" s="68">
        <v>0.16666666666666666</v>
      </c>
      <c r="N43" s="67">
        <v>3</v>
      </c>
      <c r="O43" s="68">
        <v>0.17647058823529413</v>
      </c>
      <c r="P43" s="67">
        <v>3</v>
      </c>
      <c r="Q43" s="68">
        <v>0.16666666666666666</v>
      </c>
      <c r="R43" s="67"/>
      <c r="S43" s="68"/>
      <c r="T43" s="67">
        <v>26</v>
      </c>
      <c r="U43" s="68">
        <v>0.16455696202531644</v>
      </c>
    </row>
    <row r="44" spans="1:46" x14ac:dyDescent="0.25">
      <c r="A44" s="69" t="s">
        <v>83</v>
      </c>
      <c r="B44" s="67">
        <v>1</v>
      </c>
      <c r="C44" s="68">
        <v>5.2631578947368418E-2</v>
      </c>
      <c r="D44" s="67">
        <v>2</v>
      </c>
      <c r="E44" s="68">
        <v>8.3333333333333329E-2</v>
      </c>
      <c r="F44" s="67">
        <v>1</v>
      </c>
      <c r="G44" s="68">
        <v>5.8823529411764705E-2</v>
      </c>
      <c r="H44" s="67">
        <v>2</v>
      </c>
      <c r="I44" s="68">
        <v>0.1</v>
      </c>
      <c r="J44" s="67">
        <v>1</v>
      </c>
      <c r="K44" s="68">
        <v>5.2631578947368418E-2</v>
      </c>
      <c r="L44" s="67">
        <v>3</v>
      </c>
      <c r="M44" s="68">
        <v>0.125</v>
      </c>
      <c r="N44" s="67"/>
      <c r="O44" s="68">
        <v>0</v>
      </c>
      <c r="P44" s="67"/>
      <c r="Q44" s="68">
        <v>0</v>
      </c>
      <c r="R44" s="67"/>
      <c r="S44" s="68"/>
      <c r="T44" s="67">
        <v>10</v>
      </c>
      <c r="U44" s="68">
        <v>6.3291139240506333E-2</v>
      </c>
    </row>
    <row r="45" spans="1:46" ht="15.75" thickBot="1" x14ac:dyDescent="0.3">
      <c r="A45" s="69" t="s">
        <v>456</v>
      </c>
      <c r="B45" s="67"/>
      <c r="C45" s="68">
        <v>0</v>
      </c>
      <c r="D45" s="67">
        <v>3</v>
      </c>
      <c r="E45" s="68">
        <v>0.125</v>
      </c>
      <c r="F45" s="67"/>
      <c r="G45" s="68">
        <v>0</v>
      </c>
      <c r="H45" s="67"/>
      <c r="I45" s="68">
        <v>0</v>
      </c>
      <c r="J45" s="67"/>
      <c r="K45" s="68">
        <v>0</v>
      </c>
      <c r="L45" s="67">
        <v>2</v>
      </c>
      <c r="M45" s="68">
        <v>8.3333333333333329E-2</v>
      </c>
      <c r="N45" s="67"/>
      <c r="O45" s="68">
        <v>0</v>
      </c>
      <c r="P45" s="67"/>
      <c r="Q45" s="68">
        <v>0</v>
      </c>
      <c r="R45" s="67"/>
      <c r="S45" s="68"/>
      <c r="T45" s="67">
        <v>5</v>
      </c>
      <c r="U45" s="68">
        <v>3.1645569620253167E-2</v>
      </c>
    </row>
    <row r="46" spans="1:46" x14ac:dyDescent="0.25">
      <c r="A46" s="69" t="s">
        <v>63</v>
      </c>
      <c r="B46" s="67">
        <v>3</v>
      </c>
      <c r="C46" s="68">
        <v>0.15789473684210525</v>
      </c>
      <c r="D46" s="67">
        <v>3</v>
      </c>
      <c r="E46" s="68">
        <v>0.125</v>
      </c>
      <c r="F46" s="67">
        <v>3</v>
      </c>
      <c r="G46" s="68">
        <v>0.17647058823529413</v>
      </c>
      <c r="H46" s="67">
        <v>3</v>
      </c>
      <c r="I46" s="68">
        <v>0.15</v>
      </c>
      <c r="J46" s="67">
        <v>3</v>
      </c>
      <c r="K46" s="68">
        <v>0.15789473684210525</v>
      </c>
      <c r="L46" s="67">
        <v>3</v>
      </c>
      <c r="M46" s="68">
        <v>0.125</v>
      </c>
      <c r="N46" s="67">
        <v>3</v>
      </c>
      <c r="O46" s="68">
        <v>0.17647058823529413</v>
      </c>
      <c r="P46" s="67">
        <v>3</v>
      </c>
      <c r="Q46" s="68">
        <v>0.16666666666666666</v>
      </c>
      <c r="R46" s="67"/>
      <c r="S46" s="68"/>
      <c r="T46" s="67">
        <v>24</v>
      </c>
      <c r="U46" s="68">
        <v>0.15189873417721519</v>
      </c>
      <c r="X46" s="93" t="s">
        <v>112</v>
      </c>
      <c r="Y46" s="77" t="s">
        <v>207</v>
      </c>
      <c r="Z46" s="77"/>
      <c r="AA46" s="77" t="s">
        <v>0</v>
      </c>
      <c r="AB46" s="78"/>
      <c r="AC46" s="75" t="s">
        <v>457</v>
      </c>
      <c r="AD46" s="78"/>
      <c r="AE46" s="75" t="s">
        <v>135</v>
      </c>
      <c r="AF46" s="77"/>
      <c r="AG46" s="77" t="s">
        <v>109</v>
      </c>
      <c r="AH46" s="77"/>
      <c r="AI46" s="77" t="s">
        <v>233</v>
      </c>
      <c r="AJ46" s="77"/>
      <c r="AK46" s="77" t="s">
        <v>176</v>
      </c>
      <c r="AL46" s="77"/>
      <c r="AM46" s="77" t="s">
        <v>48</v>
      </c>
      <c r="AN46" s="77"/>
      <c r="AO46" s="77" t="s">
        <v>229</v>
      </c>
      <c r="AP46" s="76"/>
      <c r="AQ46" s="118" t="s">
        <v>458</v>
      </c>
      <c r="AR46" s="119"/>
      <c r="AS46" s="74" t="s">
        <v>239</v>
      </c>
      <c r="AT46" s="70"/>
    </row>
    <row r="47" spans="1:46" x14ac:dyDescent="0.25">
      <c r="A47" s="69" t="s">
        <v>62</v>
      </c>
      <c r="B47" s="67">
        <v>3</v>
      </c>
      <c r="C47" s="68">
        <v>0.15789473684210525</v>
      </c>
      <c r="D47" s="67">
        <v>3</v>
      </c>
      <c r="E47" s="68">
        <v>0.125</v>
      </c>
      <c r="F47" s="67">
        <v>3</v>
      </c>
      <c r="G47" s="68">
        <v>0.17647058823529413</v>
      </c>
      <c r="H47" s="67">
        <v>3</v>
      </c>
      <c r="I47" s="68">
        <v>0.15</v>
      </c>
      <c r="J47" s="67">
        <v>3</v>
      </c>
      <c r="K47" s="68">
        <v>0.15789473684210525</v>
      </c>
      <c r="L47" s="67">
        <v>3</v>
      </c>
      <c r="M47" s="68">
        <v>0.125</v>
      </c>
      <c r="N47" s="67">
        <v>3</v>
      </c>
      <c r="O47" s="68">
        <v>0.17647058823529413</v>
      </c>
      <c r="P47" s="67">
        <v>3</v>
      </c>
      <c r="Q47" s="68">
        <v>0.16666666666666666</v>
      </c>
      <c r="R47" s="67"/>
      <c r="S47" s="68"/>
      <c r="T47" s="67">
        <v>24</v>
      </c>
      <c r="U47" s="68">
        <v>0.15189873417721519</v>
      </c>
      <c r="X47" s="86" t="s">
        <v>151</v>
      </c>
      <c r="Y47" s="64">
        <v>2</v>
      </c>
      <c r="Z47" s="68">
        <v>1.4084507042253521E-2</v>
      </c>
      <c r="AA47" s="64"/>
      <c r="AB47" s="83">
        <v>0</v>
      </c>
      <c r="AC47" s="86">
        <f t="shared" ref="AC47:AC74" si="0">SUM(Y47,AA47)</f>
        <v>2</v>
      </c>
      <c r="AD47" s="83">
        <f t="shared" ref="AD47:AD74" si="1">SUM(Z47,AB47)</f>
        <v>1.4084507042253521E-2</v>
      </c>
      <c r="AE47" s="86">
        <v>1</v>
      </c>
      <c r="AF47" s="68">
        <v>7.6335877862595417E-3</v>
      </c>
      <c r="AG47" s="64"/>
      <c r="AH47" s="68">
        <v>0</v>
      </c>
      <c r="AI47" s="64"/>
      <c r="AJ47" s="68">
        <v>0</v>
      </c>
      <c r="AK47" s="64"/>
      <c r="AL47" s="68">
        <v>0</v>
      </c>
      <c r="AM47" s="64"/>
      <c r="AN47" s="68">
        <v>0</v>
      </c>
      <c r="AO47" s="64"/>
      <c r="AP47" s="87">
        <v>0</v>
      </c>
      <c r="AQ47" s="120">
        <f>SUM(AE47,AG47,AI47,AK47,AM47,AO47,)</f>
        <v>1</v>
      </c>
      <c r="AR47" s="123">
        <f>SUM(AF47,AH47,AJ47,AL47,AN47,AP47,)</f>
        <v>7.6335877862595417E-3</v>
      </c>
      <c r="AS47" s="111">
        <v>3</v>
      </c>
      <c r="AT47" s="68">
        <v>2.2075055187637969E-3</v>
      </c>
    </row>
    <row r="48" spans="1:46" x14ac:dyDescent="0.25">
      <c r="A48" s="69" t="s">
        <v>61</v>
      </c>
      <c r="B48" s="67">
        <v>3</v>
      </c>
      <c r="C48" s="68">
        <v>0.15789473684210525</v>
      </c>
      <c r="D48" s="67">
        <v>3</v>
      </c>
      <c r="E48" s="68">
        <v>0.125</v>
      </c>
      <c r="F48" s="67">
        <v>3</v>
      </c>
      <c r="G48" s="68">
        <v>0.17647058823529413</v>
      </c>
      <c r="H48" s="67">
        <v>3</v>
      </c>
      <c r="I48" s="68">
        <v>0.15</v>
      </c>
      <c r="J48" s="67">
        <v>3</v>
      </c>
      <c r="K48" s="68">
        <v>0.15789473684210525</v>
      </c>
      <c r="L48" s="67">
        <v>3</v>
      </c>
      <c r="M48" s="68">
        <v>0.125</v>
      </c>
      <c r="N48" s="67">
        <v>3</v>
      </c>
      <c r="O48" s="68">
        <v>0.17647058823529413</v>
      </c>
      <c r="P48" s="67">
        <v>3</v>
      </c>
      <c r="Q48" s="68">
        <v>0.16666666666666666</v>
      </c>
      <c r="R48" s="67"/>
      <c r="S48" s="68"/>
      <c r="T48" s="67">
        <v>24</v>
      </c>
      <c r="U48" s="68">
        <v>0.15189873417721519</v>
      </c>
      <c r="X48" s="86" t="s">
        <v>181</v>
      </c>
      <c r="Y48" s="64"/>
      <c r="Z48" s="68">
        <v>0</v>
      </c>
      <c r="AA48" s="64"/>
      <c r="AB48" s="83">
        <v>0</v>
      </c>
      <c r="AC48" s="86">
        <f t="shared" si="0"/>
        <v>0</v>
      </c>
      <c r="AD48" s="83">
        <f t="shared" si="1"/>
        <v>0</v>
      </c>
      <c r="AE48" s="86"/>
      <c r="AF48" s="68">
        <v>0</v>
      </c>
      <c r="AG48" s="64"/>
      <c r="AH48" s="68">
        <v>0</v>
      </c>
      <c r="AI48" s="64"/>
      <c r="AJ48" s="68">
        <v>0</v>
      </c>
      <c r="AK48" s="64">
        <v>3</v>
      </c>
      <c r="AL48" s="68">
        <v>1.8404907975460124E-2</v>
      </c>
      <c r="AM48" s="64"/>
      <c r="AN48" s="68">
        <v>0</v>
      </c>
      <c r="AO48" s="64"/>
      <c r="AP48" s="87">
        <v>0</v>
      </c>
      <c r="AQ48" s="120">
        <f t="shared" ref="AQ48:AQ74" si="2">SUM(AE48,AG48,AI48,AK48,AM48,AO48,)</f>
        <v>3</v>
      </c>
      <c r="AR48" s="123">
        <f t="shared" ref="AR48:AR74" si="3">SUM(AF48,AH48,AJ48,AL48,AN48,AP48,)</f>
        <v>1.8404907975460124E-2</v>
      </c>
      <c r="AS48" s="111">
        <v>3</v>
      </c>
      <c r="AT48" s="68">
        <v>2.2075055187637969E-3</v>
      </c>
    </row>
    <row r="49" spans="1:46" x14ac:dyDescent="0.25">
      <c r="A49" s="69" t="s">
        <v>60</v>
      </c>
      <c r="B49" s="67">
        <v>3</v>
      </c>
      <c r="C49" s="68">
        <v>0.15789473684210525</v>
      </c>
      <c r="D49" s="67">
        <v>3</v>
      </c>
      <c r="E49" s="68">
        <v>0.125</v>
      </c>
      <c r="F49" s="67">
        <v>3</v>
      </c>
      <c r="G49" s="68">
        <v>0.17647058823529413</v>
      </c>
      <c r="H49" s="67">
        <v>3</v>
      </c>
      <c r="I49" s="68">
        <v>0.15</v>
      </c>
      <c r="J49" s="67">
        <v>3</v>
      </c>
      <c r="K49" s="68">
        <v>0.15789473684210525</v>
      </c>
      <c r="L49" s="67">
        <v>3</v>
      </c>
      <c r="M49" s="68">
        <v>0.125</v>
      </c>
      <c r="N49" s="67">
        <v>3</v>
      </c>
      <c r="O49" s="68">
        <v>0.17647058823529413</v>
      </c>
      <c r="P49" s="67">
        <v>3</v>
      </c>
      <c r="Q49" s="68">
        <v>0.16666666666666666</v>
      </c>
      <c r="R49" s="67"/>
      <c r="S49" s="68"/>
      <c r="T49" s="67">
        <v>24</v>
      </c>
      <c r="U49" s="68">
        <v>0.15189873417721519</v>
      </c>
      <c r="X49" s="86" t="s">
        <v>90</v>
      </c>
      <c r="Y49" s="64"/>
      <c r="Z49" s="68">
        <v>0</v>
      </c>
      <c r="AA49" s="64">
        <v>2</v>
      </c>
      <c r="AB49" s="83">
        <v>1.9047619047619049E-2</v>
      </c>
      <c r="AC49" s="86">
        <f t="shared" si="0"/>
        <v>2</v>
      </c>
      <c r="AD49" s="83">
        <f t="shared" si="1"/>
        <v>1.9047619047619049E-2</v>
      </c>
      <c r="AE49" s="86"/>
      <c r="AF49" s="68">
        <v>0</v>
      </c>
      <c r="AG49" s="64">
        <v>1</v>
      </c>
      <c r="AH49" s="68">
        <v>5.1813471502590676E-3</v>
      </c>
      <c r="AI49" s="64">
        <v>3</v>
      </c>
      <c r="AJ49" s="68">
        <v>1.948051948051948E-2</v>
      </c>
      <c r="AK49" s="64">
        <v>2</v>
      </c>
      <c r="AL49" s="68">
        <v>1.2269938650306749E-2</v>
      </c>
      <c r="AM49" s="64">
        <v>1</v>
      </c>
      <c r="AN49" s="68">
        <v>5.1813471502590676E-3</v>
      </c>
      <c r="AO49" s="64">
        <v>2</v>
      </c>
      <c r="AP49" s="87">
        <v>7.1942446043165471E-3</v>
      </c>
      <c r="AQ49" s="120">
        <f t="shared" si="2"/>
        <v>9</v>
      </c>
      <c r="AR49" s="123">
        <f t="shared" si="3"/>
        <v>4.9307397035660908E-2</v>
      </c>
      <c r="AS49" s="111">
        <v>11</v>
      </c>
      <c r="AT49" s="68">
        <v>8.0941869021339229E-3</v>
      </c>
    </row>
    <row r="50" spans="1:46" x14ac:dyDescent="0.25">
      <c r="A50" s="69" t="s">
        <v>64</v>
      </c>
      <c r="B50" s="67">
        <v>3</v>
      </c>
      <c r="C50" s="68">
        <v>0.15789473684210525</v>
      </c>
      <c r="D50" s="67">
        <v>3</v>
      </c>
      <c r="E50" s="68">
        <v>0.125</v>
      </c>
      <c r="F50" s="67">
        <v>1</v>
      </c>
      <c r="G50" s="68">
        <v>5.8823529411764705E-2</v>
      </c>
      <c r="H50" s="67">
        <v>3</v>
      </c>
      <c r="I50" s="68">
        <v>0.15</v>
      </c>
      <c r="J50" s="67">
        <v>3</v>
      </c>
      <c r="K50" s="68">
        <v>0.15789473684210525</v>
      </c>
      <c r="L50" s="67">
        <v>3</v>
      </c>
      <c r="M50" s="68">
        <v>0.125</v>
      </c>
      <c r="N50" s="67">
        <v>2</v>
      </c>
      <c r="O50" s="68">
        <v>0.11764705882352941</v>
      </c>
      <c r="P50" s="67">
        <v>3</v>
      </c>
      <c r="Q50" s="68">
        <v>0.16666666666666666</v>
      </c>
      <c r="R50" s="67"/>
      <c r="S50" s="68"/>
      <c r="T50" s="67">
        <v>21</v>
      </c>
      <c r="U50" s="68">
        <v>0.13291139240506328</v>
      </c>
      <c r="X50" s="86" t="s">
        <v>161</v>
      </c>
      <c r="Y50" s="64"/>
      <c r="Z50" s="68">
        <v>0</v>
      </c>
      <c r="AA50" s="64"/>
      <c r="AB50" s="83">
        <v>0</v>
      </c>
      <c r="AC50" s="86">
        <f t="shared" si="0"/>
        <v>0</v>
      </c>
      <c r="AD50" s="83">
        <f t="shared" si="1"/>
        <v>0</v>
      </c>
      <c r="AE50" s="86"/>
      <c r="AF50" s="68">
        <v>0</v>
      </c>
      <c r="AG50" s="64"/>
      <c r="AH50" s="68">
        <v>0</v>
      </c>
      <c r="AI50" s="64">
        <v>2</v>
      </c>
      <c r="AJ50" s="68">
        <v>1.2987012987012988E-2</v>
      </c>
      <c r="AK50" s="64"/>
      <c r="AL50" s="68">
        <v>0</v>
      </c>
      <c r="AM50" s="64"/>
      <c r="AN50" s="68">
        <v>0</v>
      </c>
      <c r="AO50" s="64"/>
      <c r="AP50" s="87">
        <v>0</v>
      </c>
      <c r="AQ50" s="120">
        <f t="shared" si="2"/>
        <v>2</v>
      </c>
      <c r="AR50" s="123">
        <f t="shared" si="3"/>
        <v>1.2987012987012988E-2</v>
      </c>
      <c r="AS50" s="111">
        <v>2</v>
      </c>
      <c r="AT50" s="68">
        <v>1.4716703458425313E-3</v>
      </c>
    </row>
    <row r="51" spans="1:46" x14ac:dyDescent="0.25">
      <c r="A51" s="66" t="s">
        <v>65</v>
      </c>
      <c r="B51" s="67">
        <v>2</v>
      </c>
      <c r="C51" s="68">
        <v>7.0921985815602835E-3</v>
      </c>
      <c r="D51" s="67">
        <v>2</v>
      </c>
      <c r="E51" s="68">
        <v>4.1237113402061857E-3</v>
      </c>
      <c r="F51" s="67">
        <v>1</v>
      </c>
      <c r="G51" s="68">
        <v>4.2918454935622317E-3</v>
      </c>
      <c r="H51" s="67">
        <v>3</v>
      </c>
      <c r="I51" s="68">
        <v>8.0000000000000002E-3</v>
      </c>
      <c r="J51" s="67">
        <v>3</v>
      </c>
      <c r="K51" s="68">
        <v>8.356545961002786E-3</v>
      </c>
      <c r="L51" s="67">
        <v>1</v>
      </c>
      <c r="M51" s="68">
        <v>2.4449877750611247E-3</v>
      </c>
      <c r="N51" s="67">
        <v>3</v>
      </c>
      <c r="O51" s="68">
        <v>6.0975609756097563E-3</v>
      </c>
      <c r="P51" s="67">
        <v>3</v>
      </c>
      <c r="Q51" s="68">
        <v>3.8809831824062097E-3</v>
      </c>
      <c r="R51" s="67"/>
      <c r="S51" s="68"/>
      <c r="T51" s="67">
        <v>18</v>
      </c>
      <c r="U51" s="68">
        <v>5.2816901408450703E-3</v>
      </c>
      <c r="X51" s="86" t="s">
        <v>17</v>
      </c>
      <c r="Y51" s="64">
        <v>3</v>
      </c>
      <c r="Z51" s="68">
        <v>2.1126760563380281E-2</v>
      </c>
      <c r="AA51" s="64">
        <v>5</v>
      </c>
      <c r="AB51" s="83">
        <v>4.7619047619047616E-2</v>
      </c>
      <c r="AC51" s="86">
        <f t="shared" si="0"/>
        <v>8</v>
      </c>
      <c r="AD51" s="83">
        <f t="shared" si="1"/>
        <v>6.8745808182427898E-2</v>
      </c>
      <c r="AE51" s="86">
        <v>3</v>
      </c>
      <c r="AF51" s="68">
        <v>2.2900763358778626E-2</v>
      </c>
      <c r="AG51" s="64">
        <v>8</v>
      </c>
      <c r="AH51" s="68">
        <v>4.145077720207254E-2</v>
      </c>
      <c r="AI51" s="64">
        <v>1</v>
      </c>
      <c r="AJ51" s="68">
        <v>6.4935064935064939E-3</v>
      </c>
      <c r="AK51" s="64">
        <v>2</v>
      </c>
      <c r="AL51" s="68">
        <v>1.2269938650306749E-2</v>
      </c>
      <c r="AM51" s="64">
        <v>4</v>
      </c>
      <c r="AN51" s="68">
        <v>2.072538860103627E-2</v>
      </c>
      <c r="AO51" s="64">
        <v>6</v>
      </c>
      <c r="AP51" s="87">
        <v>2.1582733812949641E-2</v>
      </c>
      <c r="AQ51" s="120">
        <f t="shared" si="2"/>
        <v>24</v>
      </c>
      <c r="AR51" s="123">
        <f t="shared" si="3"/>
        <v>0.12542310811865032</v>
      </c>
      <c r="AS51" s="111">
        <v>32</v>
      </c>
      <c r="AT51" s="68">
        <v>2.35467255334805E-2</v>
      </c>
    </row>
    <row r="52" spans="1:46" x14ac:dyDescent="0.25">
      <c r="A52" s="69" t="s">
        <v>66</v>
      </c>
      <c r="B52" s="67">
        <v>2</v>
      </c>
      <c r="C52" s="68">
        <v>1</v>
      </c>
      <c r="D52" s="67">
        <v>2</v>
      </c>
      <c r="E52" s="68">
        <v>1</v>
      </c>
      <c r="F52" s="67">
        <v>1</v>
      </c>
      <c r="G52" s="68">
        <v>1</v>
      </c>
      <c r="H52" s="67">
        <v>3</v>
      </c>
      <c r="I52" s="68">
        <v>1</v>
      </c>
      <c r="J52" s="67">
        <v>3</v>
      </c>
      <c r="K52" s="68">
        <v>1</v>
      </c>
      <c r="L52" s="67">
        <v>1</v>
      </c>
      <c r="M52" s="68">
        <v>1</v>
      </c>
      <c r="N52" s="67">
        <v>3</v>
      </c>
      <c r="O52" s="68">
        <v>1</v>
      </c>
      <c r="P52" s="67">
        <v>3</v>
      </c>
      <c r="Q52" s="68">
        <v>1</v>
      </c>
      <c r="R52" s="67"/>
      <c r="S52" s="68"/>
      <c r="T52" s="67">
        <v>18</v>
      </c>
      <c r="U52" s="68">
        <v>1</v>
      </c>
      <c r="X52" s="86" t="s">
        <v>119</v>
      </c>
      <c r="Y52" s="64"/>
      <c r="Z52" s="68">
        <v>0</v>
      </c>
      <c r="AA52" s="64"/>
      <c r="AB52" s="83">
        <v>0</v>
      </c>
      <c r="AC52" s="86">
        <f t="shared" si="0"/>
        <v>0</v>
      </c>
      <c r="AD52" s="83">
        <f t="shared" si="1"/>
        <v>0</v>
      </c>
      <c r="AE52" s="86"/>
      <c r="AF52" s="68">
        <v>0</v>
      </c>
      <c r="AG52" s="64">
        <v>3</v>
      </c>
      <c r="AH52" s="68">
        <v>1.5544041450777202E-2</v>
      </c>
      <c r="AI52" s="64">
        <v>3</v>
      </c>
      <c r="AJ52" s="68">
        <v>1.948051948051948E-2</v>
      </c>
      <c r="AK52" s="64">
        <v>1</v>
      </c>
      <c r="AL52" s="68">
        <v>6.1349693251533744E-3</v>
      </c>
      <c r="AM52" s="64"/>
      <c r="AN52" s="68">
        <v>0</v>
      </c>
      <c r="AO52" s="64"/>
      <c r="AP52" s="87">
        <v>0</v>
      </c>
      <c r="AQ52" s="120">
        <f t="shared" si="2"/>
        <v>7</v>
      </c>
      <c r="AR52" s="123">
        <f t="shared" si="3"/>
        <v>4.1159530256450055E-2</v>
      </c>
      <c r="AS52" s="111">
        <v>7</v>
      </c>
      <c r="AT52" s="68">
        <v>5.1508462104488595E-3</v>
      </c>
    </row>
    <row r="53" spans="1:46" x14ac:dyDescent="0.25">
      <c r="A53" s="66" t="s">
        <v>238</v>
      </c>
      <c r="B53" s="67"/>
      <c r="C53" s="68">
        <v>0</v>
      </c>
      <c r="D53" s="67"/>
      <c r="E53" s="68">
        <v>0</v>
      </c>
      <c r="F53" s="67"/>
      <c r="G53" s="68">
        <v>0</v>
      </c>
      <c r="H53" s="67"/>
      <c r="I53" s="68">
        <v>0</v>
      </c>
      <c r="J53" s="67"/>
      <c r="K53" s="68">
        <v>0</v>
      </c>
      <c r="L53" s="67"/>
      <c r="M53" s="68">
        <v>0</v>
      </c>
      <c r="N53" s="67"/>
      <c r="O53" s="68">
        <v>0</v>
      </c>
      <c r="P53" s="67"/>
      <c r="Q53" s="68">
        <v>0</v>
      </c>
      <c r="R53" s="67"/>
      <c r="S53" s="68"/>
      <c r="T53" s="67"/>
      <c r="U53" s="68">
        <v>0</v>
      </c>
      <c r="X53" s="86" t="s">
        <v>6</v>
      </c>
      <c r="Y53" s="64">
        <v>1</v>
      </c>
      <c r="Z53" s="68">
        <v>7.0422535211267607E-3</v>
      </c>
      <c r="AA53" s="64">
        <v>2</v>
      </c>
      <c r="AB53" s="83">
        <v>1.9047619047619049E-2</v>
      </c>
      <c r="AC53" s="86">
        <f t="shared" si="0"/>
        <v>3</v>
      </c>
      <c r="AD53" s="83">
        <f t="shared" si="1"/>
        <v>2.6089872568745811E-2</v>
      </c>
      <c r="AE53" s="86"/>
      <c r="AF53" s="68">
        <v>0</v>
      </c>
      <c r="AG53" s="64">
        <v>1</v>
      </c>
      <c r="AH53" s="68">
        <v>5.1813471502590676E-3</v>
      </c>
      <c r="AI53" s="64">
        <v>5</v>
      </c>
      <c r="AJ53" s="68">
        <v>3.2467532467532464E-2</v>
      </c>
      <c r="AK53" s="64"/>
      <c r="AL53" s="68">
        <v>0</v>
      </c>
      <c r="AM53" s="64">
        <v>8</v>
      </c>
      <c r="AN53" s="68">
        <v>4.145077720207254E-2</v>
      </c>
      <c r="AO53" s="64">
        <v>6</v>
      </c>
      <c r="AP53" s="87">
        <v>2.1582733812949641E-2</v>
      </c>
      <c r="AQ53" s="120">
        <f t="shared" si="2"/>
        <v>20</v>
      </c>
      <c r="AR53" s="123">
        <f t="shared" si="3"/>
        <v>0.10068239063281371</v>
      </c>
      <c r="AS53" s="111">
        <v>23</v>
      </c>
      <c r="AT53" s="68">
        <v>1.692420897718911E-2</v>
      </c>
    </row>
    <row r="54" spans="1:46" x14ac:dyDescent="0.25">
      <c r="A54" s="69" t="s">
        <v>238</v>
      </c>
      <c r="B54" s="67"/>
      <c r="C54" s="68"/>
      <c r="D54" s="67"/>
      <c r="E54" s="68"/>
      <c r="F54" s="67"/>
      <c r="G54" s="68"/>
      <c r="H54" s="67"/>
      <c r="I54" s="68"/>
      <c r="J54" s="67"/>
      <c r="K54" s="68"/>
      <c r="L54" s="67"/>
      <c r="M54" s="68"/>
      <c r="N54" s="67"/>
      <c r="O54" s="68"/>
      <c r="P54" s="67"/>
      <c r="Q54" s="68"/>
      <c r="R54" s="67"/>
      <c r="S54" s="68"/>
      <c r="T54" s="67"/>
      <c r="U54" s="68"/>
      <c r="X54" s="86" t="s">
        <v>318</v>
      </c>
      <c r="Y54" s="64"/>
      <c r="Z54" s="68">
        <v>0</v>
      </c>
      <c r="AA54" s="64"/>
      <c r="AB54" s="83">
        <v>0</v>
      </c>
      <c r="AC54" s="86">
        <f t="shared" si="0"/>
        <v>0</v>
      </c>
      <c r="AD54" s="83">
        <f t="shared" si="1"/>
        <v>0</v>
      </c>
      <c r="AE54" s="86"/>
      <c r="AF54" s="68">
        <v>0</v>
      </c>
      <c r="AG54" s="64"/>
      <c r="AH54" s="68">
        <v>0</v>
      </c>
      <c r="AI54" s="64"/>
      <c r="AJ54" s="68">
        <v>0</v>
      </c>
      <c r="AK54" s="64"/>
      <c r="AL54" s="68">
        <v>0</v>
      </c>
      <c r="AM54" s="64">
        <v>1</v>
      </c>
      <c r="AN54" s="68">
        <v>5.1813471502590676E-3</v>
      </c>
      <c r="AO54" s="64"/>
      <c r="AP54" s="87">
        <v>0</v>
      </c>
      <c r="AQ54" s="120">
        <f t="shared" si="2"/>
        <v>1</v>
      </c>
      <c r="AR54" s="123">
        <f t="shared" si="3"/>
        <v>5.1813471502590676E-3</v>
      </c>
      <c r="AS54" s="111">
        <v>1</v>
      </c>
      <c r="AT54" s="68">
        <v>7.3583517292126564E-4</v>
      </c>
    </row>
    <row r="55" spans="1:46" x14ac:dyDescent="0.25">
      <c r="A55" s="66" t="s">
        <v>239</v>
      </c>
      <c r="B55" s="67">
        <v>282</v>
      </c>
      <c r="C55" s="68">
        <v>1</v>
      </c>
      <c r="D55" s="67">
        <v>485</v>
      </c>
      <c r="E55" s="68">
        <v>1</v>
      </c>
      <c r="F55" s="67">
        <v>233</v>
      </c>
      <c r="G55" s="68">
        <v>1</v>
      </c>
      <c r="H55" s="67">
        <v>375</v>
      </c>
      <c r="I55" s="68">
        <v>1</v>
      </c>
      <c r="J55" s="67">
        <v>359</v>
      </c>
      <c r="K55" s="68">
        <v>1</v>
      </c>
      <c r="L55" s="67">
        <v>409</v>
      </c>
      <c r="M55" s="68">
        <v>1</v>
      </c>
      <c r="N55" s="67">
        <v>492</v>
      </c>
      <c r="O55" s="68">
        <v>1</v>
      </c>
      <c r="P55" s="67">
        <v>773</v>
      </c>
      <c r="Q55" s="68">
        <v>1</v>
      </c>
      <c r="R55" s="67"/>
      <c r="S55" s="68"/>
      <c r="T55" s="67">
        <v>3408</v>
      </c>
      <c r="U55" s="68">
        <v>1</v>
      </c>
      <c r="X55" s="86" t="s">
        <v>76</v>
      </c>
      <c r="Y55" s="64"/>
      <c r="Z55" s="68">
        <v>0</v>
      </c>
      <c r="AA55" s="64"/>
      <c r="AB55" s="83">
        <v>0</v>
      </c>
      <c r="AC55" s="86">
        <f t="shared" si="0"/>
        <v>0</v>
      </c>
      <c r="AD55" s="83">
        <f t="shared" si="1"/>
        <v>0</v>
      </c>
      <c r="AE55" s="86"/>
      <c r="AF55" s="68">
        <v>0</v>
      </c>
      <c r="AG55" s="64">
        <v>3</v>
      </c>
      <c r="AH55" s="68">
        <v>1.5544041450777202E-2</v>
      </c>
      <c r="AI55" s="64"/>
      <c r="AJ55" s="68">
        <v>0</v>
      </c>
      <c r="AK55" s="64">
        <v>1</v>
      </c>
      <c r="AL55" s="68">
        <v>6.1349693251533744E-3</v>
      </c>
      <c r="AM55" s="64">
        <v>3</v>
      </c>
      <c r="AN55" s="68">
        <v>1.5544041450777202E-2</v>
      </c>
      <c r="AO55" s="64">
        <v>4</v>
      </c>
      <c r="AP55" s="87">
        <v>1.4388489208633094E-2</v>
      </c>
      <c r="AQ55" s="120">
        <f t="shared" si="2"/>
        <v>11</v>
      </c>
      <c r="AR55" s="123">
        <f t="shared" si="3"/>
        <v>5.1611541435340871E-2</v>
      </c>
      <c r="AS55" s="111">
        <v>11</v>
      </c>
      <c r="AT55" s="68">
        <v>8.0941869021339229E-3</v>
      </c>
    </row>
    <row r="56" spans="1:46" x14ac:dyDescent="0.25">
      <c r="X56" s="86" t="s">
        <v>12</v>
      </c>
      <c r="Y56" s="64">
        <v>1</v>
      </c>
      <c r="Z56" s="68">
        <v>7.0422535211267607E-3</v>
      </c>
      <c r="AA56" s="64"/>
      <c r="AB56" s="83">
        <v>0</v>
      </c>
      <c r="AC56" s="86">
        <f t="shared" si="0"/>
        <v>1</v>
      </c>
      <c r="AD56" s="83">
        <f t="shared" si="1"/>
        <v>7.0422535211267607E-3</v>
      </c>
      <c r="AE56" s="86"/>
      <c r="AF56" s="68">
        <v>0</v>
      </c>
      <c r="AG56" s="64"/>
      <c r="AH56" s="68">
        <v>0</v>
      </c>
      <c r="AI56" s="64"/>
      <c r="AJ56" s="68">
        <v>0</v>
      </c>
      <c r="AK56" s="64"/>
      <c r="AL56" s="68">
        <v>0</v>
      </c>
      <c r="AM56" s="64">
        <v>2</v>
      </c>
      <c r="AN56" s="68">
        <v>1.0362694300518135E-2</v>
      </c>
      <c r="AO56" s="64">
        <v>4</v>
      </c>
      <c r="AP56" s="87">
        <v>1.4388489208633094E-2</v>
      </c>
      <c r="AQ56" s="120">
        <f t="shared" si="2"/>
        <v>6</v>
      </c>
      <c r="AR56" s="123">
        <f t="shared" si="3"/>
        <v>2.4751183509151231E-2</v>
      </c>
      <c r="AS56" s="111">
        <v>7</v>
      </c>
      <c r="AT56" s="68">
        <v>5.1508462104488595E-3</v>
      </c>
    </row>
    <row r="57" spans="1:46" x14ac:dyDescent="0.25">
      <c r="X57" s="86" t="s">
        <v>148</v>
      </c>
      <c r="Y57" s="64">
        <v>2</v>
      </c>
      <c r="Z57" s="68">
        <v>1.4084507042253521E-2</v>
      </c>
      <c r="AA57" s="64"/>
      <c r="AB57" s="83">
        <v>0</v>
      </c>
      <c r="AC57" s="86">
        <f t="shared" si="0"/>
        <v>2</v>
      </c>
      <c r="AD57" s="83">
        <f t="shared" si="1"/>
        <v>1.4084507042253521E-2</v>
      </c>
      <c r="AE57" s="86">
        <v>1</v>
      </c>
      <c r="AF57" s="68">
        <v>7.6335877862595417E-3</v>
      </c>
      <c r="AG57" s="64"/>
      <c r="AH57" s="68">
        <v>0</v>
      </c>
      <c r="AI57" s="64">
        <v>1</v>
      </c>
      <c r="AJ57" s="68">
        <v>6.4935064935064939E-3</v>
      </c>
      <c r="AK57" s="64"/>
      <c r="AL57" s="68">
        <v>0</v>
      </c>
      <c r="AM57" s="64"/>
      <c r="AN57" s="68">
        <v>0</v>
      </c>
      <c r="AO57" s="64"/>
      <c r="AP57" s="87">
        <v>0</v>
      </c>
      <c r="AQ57" s="120">
        <f t="shared" si="2"/>
        <v>2</v>
      </c>
      <c r="AR57" s="123">
        <f t="shared" si="3"/>
        <v>1.4127094279766036E-2</v>
      </c>
      <c r="AS57" s="111">
        <v>4</v>
      </c>
      <c r="AT57" s="68">
        <v>2.9433406916850625E-3</v>
      </c>
    </row>
    <row r="58" spans="1:46" x14ac:dyDescent="0.25">
      <c r="X58" s="88" t="s">
        <v>7</v>
      </c>
      <c r="Y58" s="80">
        <v>4</v>
      </c>
      <c r="Z58" s="81">
        <v>2.8169014084507043E-2</v>
      </c>
      <c r="AA58" s="80">
        <v>8</v>
      </c>
      <c r="AB58" s="84">
        <v>7.6190476190476197E-2</v>
      </c>
      <c r="AC58" s="88">
        <f t="shared" si="0"/>
        <v>12</v>
      </c>
      <c r="AD58" s="84">
        <f t="shared" si="1"/>
        <v>0.10435949027498324</v>
      </c>
      <c r="AE58" s="86">
        <v>12</v>
      </c>
      <c r="AF58" s="68">
        <v>9.1603053435114504E-2</v>
      </c>
      <c r="AG58" s="64">
        <v>7</v>
      </c>
      <c r="AH58" s="68">
        <v>3.6269430051813469E-2</v>
      </c>
      <c r="AI58" s="64">
        <v>6</v>
      </c>
      <c r="AJ58" s="68">
        <v>3.896103896103896E-2</v>
      </c>
      <c r="AK58" s="64">
        <v>5</v>
      </c>
      <c r="AL58" s="68">
        <v>3.0674846625766871E-2</v>
      </c>
      <c r="AM58" s="64">
        <v>9</v>
      </c>
      <c r="AN58" s="68">
        <v>4.6632124352331605E-2</v>
      </c>
      <c r="AO58" s="64">
        <v>12</v>
      </c>
      <c r="AP58" s="87">
        <v>4.3165467625899283E-2</v>
      </c>
      <c r="AQ58" s="120">
        <f t="shared" si="2"/>
        <v>51</v>
      </c>
      <c r="AR58" s="123">
        <f t="shared" si="3"/>
        <v>0.28730596105196471</v>
      </c>
      <c r="AS58" s="111">
        <v>63</v>
      </c>
      <c r="AT58" s="68">
        <v>4.6357615894039736E-2</v>
      </c>
    </row>
    <row r="59" spans="1:46" x14ac:dyDescent="0.25">
      <c r="X59" s="89" t="s">
        <v>11</v>
      </c>
      <c r="Y59" s="82">
        <v>29</v>
      </c>
      <c r="Z59" s="73">
        <v>0.20422535211267606</v>
      </c>
      <c r="AA59" s="82">
        <v>7</v>
      </c>
      <c r="AB59" s="85">
        <v>6.6666666666666666E-2</v>
      </c>
      <c r="AC59" s="89">
        <f t="shared" si="0"/>
        <v>36</v>
      </c>
      <c r="AD59" s="85">
        <f t="shared" si="1"/>
        <v>0.27089201877934271</v>
      </c>
      <c r="AE59" s="89">
        <v>17</v>
      </c>
      <c r="AF59" s="73">
        <v>0.12977099236641221</v>
      </c>
      <c r="AG59" s="82">
        <v>4</v>
      </c>
      <c r="AH59" s="73">
        <v>2.072538860103627E-2</v>
      </c>
      <c r="AI59" s="82">
        <v>27</v>
      </c>
      <c r="AJ59" s="73">
        <v>0.17532467532467533</v>
      </c>
      <c r="AK59" s="82">
        <v>20</v>
      </c>
      <c r="AL59" s="73">
        <v>0.12269938650306748</v>
      </c>
      <c r="AM59" s="82">
        <v>6</v>
      </c>
      <c r="AN59" s="73">
        <v>3.1088082901554404E-2</v>
      </c>
      <c r="AO59" s="82">
        <v>19</v>
      </c>
      <c r="AP59" s="90">
        <v>6.83453237410072E-2</v>
      </c>
      <c r="AQ59" s="130">
        <f t="shared" si="2"/>
        <v>93</v>
      </c>
      <c r="AR59" s="131">
        <f t="shared" si="3"/>
        <v>0.54795384943775283</v>
      </c>
      <c r="AS59" s="111">
        <v>129</v>
      </c>
      <c r="AT59" s="68">
        <v>9.4922737306843266E-2</v>
      </c>
    </row>
    <row r="60" spans="1:46" x14ac:dyDescent="0.25">
      <c r="X60" s="86" t="s">
        <v>240</v>
      </c>
      <c r="Y60" s="64"/>
      <c r="Z60" s="68">
        <v>0</v>
      </c>
      <c r="AA60" s="64"/>
      <c r="AB60" s="83">
        <v>0</v>
      </c>
      <c r="AC60" s="86">
        <f t="shared" si="0"/>
        <v>0</v>
      </c>
      <c r="AD60" s="83">
        <f t="shared" si="1"/>
        <v>0</v>
      </c>
      <c r="AE60" s="86"/>
      <c r="AF60" s="68">
        <v>0</v>
      </c>
      <c r="AG60" s="64"/>
      <c r="AH60" s="68">
        <v>0</v>
      </c>
      <c r="AI60" s="64">
        <v>1</v>
      </c>
      <c r="AJ60" s="68">
        <v>6.4935064935064939E-3</v>
      </c>
      <c r="AK60" s="64"/>
      <c r="AL60" s="68">
        <v>0</v>
      </c>
      <c r="AM60" s="64"/>
      <c r="AN60" s="68">
        <v>0</v>
      </c>
      <c r="AO60" s="64"/>
      <c r="AP60" s="87">
        <v>0</v>
      </c>
      <c r="AQ60" s="120">
        <f t="shared" si="2"/>
        <v>1</v>
      </c>
      <c r="AR60" s="123">
        <f t="shared" si="3"/>
        <v>6.4935064935064939E-3</v>
      </c>
      <c r="AS60" s="111">
        <v>1</v>
      </c>
      <c r="AT60" s="68">
        <v>7.3583517292126564E-4</v>
      </c>
    </row>
    <row r="61" spans="1:46" x14ac:dyDescent="0.25">
      <c r="X61" s="86" t="s">
        <v>124</v>
      </c>
      <c r="Y61" s="64"/>
      <c r="Z61" s="68">
        <v>0</v>
      </c>
      <c r="AA61" s="64"/>
      <c r="AB61" s="83">
        <v>0</v>
      </c>
      <c r="AC61" s="86">
        <f t="shared" si="0"/>
        <v>0</v>
      </c>
      <c r="AD61" s="83">
        <f t="shared" si="1"/>
        <v>0</v>
      </c>
      <c r="AE61" s="86"/>
      <c r="AF61" s="68">
        <v>0</v>
      </c>
      <c r="AG61" s="64">
        <v>1</v>
      </c>
      <c r="AH61" s="68">
        <v>5.1813471502590676E-3</v>
      </c>
      <c r="AI61" s="64"/>
      <c r="AJ61" s="68">
        <v>0</v>
      </c>
      <c r="AK61" s="64"/>
      <c r="AL61" s="68">
        <v>0</v>
      </c>
      <c r="AM61" s="64"/>
      <c r="AN61" s="68">
        <v>0</v>
      </c>
      <c r="AO61" s="64"/>
      <c r="AP61" s="87">
        <v>0</v>
      </c>
      <c r="AQ61" s="120">
        <f t="shared" si="2"/>
        <v>1</v>
      </c>
      <c r="AR61" s="123">
        <f t="shared" si="3"/>
        <v>5.1813471502590676E-3</v>
      </c>
      <c r="AS61" s="111">
        <v>1</v>
      </c>
      <c r="AT61" s="68">
        <v>7.3583517292126564E-4</v>
      </c>
    </row>
    <row r="62" spans="1:46" x14ac:dyDescent="0.25">
      <c r="X62" s="86" t="s">
        <v>122</v>
      </c>
      <c r="Y62" s="64"/>
      <c r="Z62" s="68">
        <v>0</v>
      </c>
      <c r="AA62" s="64"/>
      <c r="AB62" s="83">
        <v>0</v>
      </c>
      <c r="AC62" s="86">
        <f t="shared" si="0"/>
        <v>0</v>
      </c>
      <c r="AD62" s="83">
        <f t="shared" si="1"/>
        <v>0</v>
      </c>
      <c r="AE62" s="86"/>
      <c r="AF62" s="68">
        <v>0</v>
      </c>
      <c r="AG62" s="64">
        <v>3</v>
      </c>
      <c r="AH62" s="68">
        <v>1.5544041450777202E-2</v>
      </c>
      <c r="AI62" s="64"/>
      <c r="AJ62" s="68">
        <v>0</v>
      </c>
      <c r="AK62" s="64">
        <v>2</v>
      </c>
      <c r="AL62" s="68">
        <v>1.2269938650306749E-2</v>
      </c>
      <c r="AM62" s="64"/>
      <c r="AN62" s="68">
        <v>0</v>
      </c>
      <c r="AO62" s="64"/>
      <c r="AP62" s="87">
        <v>0</v>
      </c>
      <c r="AQ62" s="120">
        <f t="shared" si="2"/>
        <v>5</v>
      </c>
      <c r="AR62" s="123">
        <f t="shared" si="3"/>
        <v>2.7813980101083949E-2</v>
      </c>
      <c r="AS62" s="111">
        <v>5</v>
      </c>
      <c r="AT62" s="68">
        <v>3.6791758646063282E-3</v>
      </c>
    </row>
    <row r="63" spans="1:46" x14ac:dyDescent="0.25">
      <c r="X63" s="86" t="s">
        <v>172</v>
      </c>
      <c r="Y63" s="64"/>
      <c r="Z63" s="68">
        <v>0</v>
      </c>
      <c r="AA63" s="64"/>
      <c r="AB63" s="83">
        <v>0</v>
      </c>
      <c r="AC63" s="86">
        <f t="shared" si="0"/>
        <v>0</v>
      </c>
      <c r="AD63" s="83">
        <f t="shared" si="1"/>
        <v>0</v>
      </c>
      <c r="AE63" s="86"/>
      <c r="AF63" s="68">
        <v>0</v>
      </c>
      <c r="AG63" s="64"/>
      <c r="AH63" s="68">
        <v>0</v>
      </c>
      <c r="AI63" s="64">
        <v>1</v>
      </c>
      <c r="AJ63" s="68">
        <v>6.4935064935064939E-3</v>
      </c>
      <c r="AK63" s="64">
        <v>1</v>
      </c>
      <c r="AL63" s="68">
        <v>6.1349693251533744E-3</v>
      </c>
      <c r="AM63" s="64"/>
      <c r="AN63" s="68">
        <v>0</v>
      </c>
      <c r="AO63" s="64"/>
      <c r="AP63" s="87">
        <v>0</v>
      </c>
      <c r="AQ63" s="120">
        <f t="shared" si="2"/>
        <v>2</v>
      </c>
      <c r="AR63" s="123">
        <f t="shared" si="3"/>
        <v>1.2628475818659869E-2</v>
      </c>
      <c r="AS63" s="111">
        <v>2</v>
      </c>
      <c r="AT63" s="68">
        <v>1.4716703458425313E-3</v>
      </c>
    </row>
    <row r="64" spans="1:46" x14ac:dyDescent="0.25">
      <c r="X64" s="86" t="s">
        <v>114</v>
      </c>
      <c r="Y64" s="64">
        <v>1</v>
      </c>
      <c r="Z64" s="68">
        <v>7.0422535211267607E-3</v>
      </c>
      <c r="AA64" s="64"/>
      <c r="AB64" s="83">
        <v>0</v>
      </c>
      <c r="AC64" s="86">
        <f t="shared" si="0"/>
        <v>1</v>
      </c>
      <c r="AD64" s="83">
        <f t="shared" si="1"/>
        <v>7.0422535211267607E-3</v>
      </c>
      <c r="AE64" s="86"/>
      <c r="AF64" s="68">
        <v>0</v>
      </c>
      <c r="AG64" s="64">
        <v>1</v>
      </c>
      <c r="AH64" s="68">
        <v>5.1813471502590676E-3</v>
      </c>
      <c r="AI64" s="64"/>
      <c r="AJ64" s="68">
        <v>0</v>
      </c>
      <c r="AK64" s="64"/>
      <c r="AL64" s="68">
        <v>0</v>
      </c>
      <c r="AM64" s="64"/>
      <c r="AN64" s="68">
        <v>0</v>
      </c>
      <c r="AO64" s="64"/>
      <c r="AP64" s="87">
        <v>0</v>
      </c>
      <c r="AQ64" s="120">
        <f t="shared" si="2"/>
        <v>1</v>
      </c>
      <c r="AR64" s="123">
        <f t="shared" si="3"/>
        <v>5.1813471502590676E-3</v>
      </c>
      <c r="AS64" s="111">
        <v>2</v>
      </c>
      <c r="AT64" s="68">
        <v>1.4716703458425313E-3</v>
      </c>
    </row>
    <row r="65" spans="24:46" x14ac:dyDescent="0.25">
      <c r="X65" s="89" t="s">
        <v>10</v>
      </c>
      <c r="Y65" s="82">
        <v>59</v>
      </c>
      <c r="Z65" s="73">
        <v>0.41549295774647887</v>
      </c>
      <c r="AA65" s="82">
        <v>14</v>
      </c>
      <c r="AB65" s="85">
        <v>0.13333333333333333</v>
      </c>
      <c r="AC65" s="89">
        <f t="shared" si="0"/>
        <v>73</v>
      </c>
      <c r="AD65" s="85">
        <f t="shared" si="1"/>
        <v>0.54882629107981218</v>
      </c>
      <c r="AE65" s="89">
        <v>34</v>
      </c>
      <c r="AF65" s="73">
        <v>0.25954198473282442</v>
      </c>
      <c r="AG65" s="82">
        <v>77</v>
      </c>
      <c r="AH65" s="73">
        <v>0.39896373056994816</v>
      </c>
      <c r="AI65" s="82">
        <v>55</v>
      </c>
      <c r="AJ65" s="73">
        <v>0.35714285714285715</v>
      </c>
      <c r="AK65" s="82">
        <v>59</v>
      </c>
      <c r="AL65" s="73">
        <v>0.3619631901840491</v>
      </c>
      <c r="AM65" s="82">
        <v>102</v>
      </c>
      <c r="AN65" s="73">
        <v>0.52849740932642486</v>
      </c>
      <c r="AO65" s="82">
        <v>127</v>
      </c>
      <c r="AP65" s="90">
        <v>0.45683453237410071</v>
      </c>
      <c r="AQ65" s="130">
        <f t="shared" si="2"/>
        <v>454</v>
      </c>
      <c r="AR65" s="131">
        <f t="shared" si="3"/>
        <v>2.3629437043302044</v>
      </c>
      <c r="AS65" s="111">
        <v>527</v>
      </c>
      <c r="AT65" s="68">
        <v>0.38778513612950699</v>
      </c>
    </row>
    <row r="66" spans="24:46" x14ac:dyDescent="0.25">
      <c r="X66" s="86" t="s">
        <v>203</v>
      </c>
      <c r="Y66" s="64"/>
      <c r="Z66" s="68">
        <v>0</v>
      </c>
      <c r="AA66" s="64"/>
      <c r="AB66" s="83">
        <v>0</v>
      </c>
      <c r="AC66" s="86">
        <f t="shared" si="0"/>
        <v>0</v>
      </c>
      <c r="AD66" s="83">
        <f t="shared" si="1"/>
        <v>0</v>
      </c>
      <c r="AE66" s="86"/>
      <c r="AF66" s="68">
        <v>0</v>
      </c>
      <c r="AG66" s="64"/>
      <c r="AH66" s="68">
        <v>0</v>
      </c>
      <c r="AI66" s="64"/>
      <c r="AJ66" s="68">
        <v>0</v>
      </c>
      <c r="AK66" s="64"/>
      <c r="AL66" s="68">
        <v>0</v>
      </c>
      <c r="AM66" s="64"/>
      <c r="AN66" s="68">
        <v>0</v>
      </c>
      <c r="AO66" s="64">
        <v>2</v>
      </c>
      <c r="AP66" s="87">
        <v>7.1942446043165471E-3</v>
      </c>
      <c r="AQ66" s="120">
        <f t="shared" si="2"/>
        <v>2</v>
      </c>
      <c r="AR66" s="123">
        <f t="shared" si="3"/>
        <v>7.1942446043165471E-3</v>
      </c>
      <c r="AS66" s="111">
        <v>2</v>
      </c>
      <c r="AT66" s="68">
        <v>1.4716703458425313E-3</v>
      </c>
    </row>
    <row r="67" spans="24:46" x14ac:dyDescent="0.25">
      <c r="X67" s="86" t="s">
        <v>16</v>
      </c>
      <c r="Y67" s="64">
        <v>8</v>
      </c>
      <c r="Z67" s="68">
        <v>5.6338028169014086E-2</v>
      </c>
      <c r="AA67" s="64">
        <v>2</v>
      </c>
      <c r="AB67" s="83">
        <v>1.9047619047619049E-2</v>
      </c>
      <c r="AC67" s="86">
        <f t="shared" si="0"/>
        <v>10</v>
      </c>
      <c r="AD67" s="83">
        <f t="shared" si="1"/>
        <v>7.5385647216633128E-2</v>
      </c>
      <c r="AE67" s="86">
        <v>7</v>
      </c>
      <c r="AF67" s="68">
        <v>5.3435114503816793E-2</v>
      </c>
      <c r="AG67" s="64">
        <v>3</v>
      </c>
      <c r="AH67" s="68">
        <v>1.5544041450777202E-2</v>
      </c>
      <c r="AI67" s="64">
        <v>1</v>
      </c>
      <c r="AJ67" s="68">
        <v>6.4935064935064939E-3</v>
      </c>
      <c r="AK67" s="64">
        <v>20</v>
      </c>
      <c r="AL67" s="68">
        <v>0.12269938650306748</v>
      </c>
      <c r="AM67" s="64">
        <v>4</v>
      </c>
      <c r="AN67" s="68">
        <v>2.072538860103627E-2</v>
      </c>
      <c r="AO67" s="64">
        <v>17</v>
      </c>
      <c r="AP67" s="87">
        <v>6.1151079136690649E-2</v>
      </c>
      <c r="AQ67" s="120">
        <f t="shared" si="2"/>
        <v>52</v>
      </c>
      <c r="AR67" s="123">
        <f t="shared" si="3"/>
        <v>0.28004851668889486</v>
      </c>
      <c r="AS67" s="111">
        <v>62</v>
      </c>
      <c r="AT67" s="68">
        <v>4.5621780721118471E-2</v>
      </c>
    </row>
    <row r="68" spans="24:46" ht="15.75" thickBot="1" x14ac:dyDescent="0.3">
      <c r="X68" s="97" t="s">
        <v>81</v>
      </c>
      <c r="Y68" s="98"/>
      <c r="Z68" s="99">
        <v>0</v>
      </c>
      <c r="AA68" s="98"/>
      <c r="AB68" s="100">
        <v>0</v>
      </c>
      <c r="AC68" s="97">
        <f t="shared" si="0"/>
        <v>0</v>
      </c>
      <c r="AD68" s="100">
        <f t="shared" si="1"/>
        <v>0</v>
      </c>
      <c r="AE68" s="97"/>
      <c r="AF68" s="99">
        <v>0</v>
      </c>
      <c r="AG68" s="98"/>
      <c r="AH68" s="99">
        <v>0</v>
      </c>
      <c r="AI68" s="98"/>
      <c r="AJ68" s="99">
        <v>0</v>
      </c>
      <c r="AK68" s="98"/>
      <c r="AL68" s="99">
        <v>0</v>
      </c>
      <c r="AM68" s="98">
        <v>1</v>
      </c>
      <c r="AN68" s="99">
        <v>5.1813471502590676E-3</v>
      </c>
      <c r="AO68" s="98"/>
      <c r="AP68" s="101">
        <v>0</v>
      </c>
      <c r="AQ68" s="121">
        <f t="shared" si="2"/>
        <v>1</v>
      </c>
      <c r="AR68" s="124">
        <f t="shared" si="3"/>
        <v>5.1813471502590676E-3</v>
      </c>
      <c r="AS68" s="113">
        <v>1</v>
      </c>
      <c r="AT68" s="99">
        <v>7.3583517292126564E-4</v>
      </c>
    </row>
    <row r="69" spans="24:46" x14ac:dyDescent="0.25">
      <c r="X69" s="93" t="s">
        <v>56</v>
      </c>
      <c r="Y69" s="107">
        <v>7</v>
      </c>
      <c r="Z69" s="108">
        <v>4.9295774647887321E-2</v>
      </c>
      <c r="AA69" s="107"/>
      <c r="AB69" s="109">
        <v>0</v>
      </c>
      <c r="AC69" s="93">
        <f t="shared" si="0"/>
        <v>7</v>
      </c>
      <c r="AD69" s="109">
        <f t="shared" si="1"/>
        <v>4.9295774647887321E-2</v>
      </c>
      <c r="AE69" s="93"/>
      <c r="AF69" s="108">
        <v>0</v>
      </c>
      <c r="AG69" s="107"/>
      <c r="AH69" s="108">
        <v>0</v>
      </c>
      <c r="AI69" s="107"/>
      <c r="AJ69" s="108">
        <v>0</v>
      </c>
      <c r="AK69" s="107"/>
      <c r="AL69" s="108">
        <v>0</v>
      </c>
      <c r="AM69" s="107">
        <v>10</v>
      </c>
      <c r="AN69" s="108">
        <v>5.181347150259067E-2</v>
      </c>
      <c r="AO69" s="107">
        <v>16</v>
      </c>
      <c r="AP69" s="110">
        <v>5.7553956834532377E-2</v>
      </c>
      <c r="AQ69" s="122">
        <f t="shared" si="2"/>
        <v>26</v>
      </c>
      <c r="AR69" s="125">
        <f t="shared" si="3"/>
        <v>0.10936742833712304</v>
      </c>
      <c r="AS69" s="116">
        <v>33</v>
      </c>
      <c r="AT69" s="110">
        <v>2.4282560706401765E-2</v>
      </c>
    </row>
    <row r="70" spans="24:46" x14ac:dyDescent="0.25">
      <c r="X70" s="86" t="s">
        <v>3</v>
      </c>
      <c r="Y70" s="64">
        <v>2</v>
      </c>
      <c r="Z70" s="68">
        <v>1.4084507042253521E-2</v>
      </c>
      <c r="AA70" s="64">
        <v>25</v>
      </c>
      <c r="AB70" s="83">
        <v>0.23809523809523808</v>
      </c>
      <c r="AC70" s="86">
        <f t="shared" si="0"/>
        <v>27</v>
      </c>
      <c r="AD70" s="83">
        <f t="shared" si="1"/>
        <v>0.25217974513749158</v>
      </c>
      <c r="AE70" s="86">
        <v>36</v>
      </c>
      <c r="AF70" s="68">
        <v>0.27480916030534353</v>
      </c>
      <c r="AG70" s="64">
        <v>42</v>
      </c>
      <c r="AH70" s="68">
        <v>0.21761658031088082</v>
      </c>
      <c r="AI70" s="64">
        <v>27</v>
      </c>
      <c r="AJ70" s="68">
        <v>0.17532467532467533</v>
      </c>
      <c r="AK70" s="64">
        <v>24</v>
      </c>
      <c r="AL70" s="68">
        <v>0.14723926380368099</v>
      </c>
      <c r="AM70" s="64">
        <v>12</v>
      </c>
      <c r="AN70" s="68">
        <v>6.2176165803108807E-2</v>
      </c>
      <c r="AO70" s="64">
        <v>23</v>
      </c>
      <c r="AP70" s="87">
        <v>8.2733812949640287E-2</v>
      </c>
      <c r="AQ70" s="120">
        <f t="shared" si="2"/>
        <v>164</v>
      </c>
      <c r="AR70" s="123">
        <f t="shared" si="3"/>
        <v>0.95989965849732983</v>
      </c>
      <c r="AS70" s="111">
        <v>191</v>
      </c>
      <c r="AT70" s="87">
        <v>0.14054451802796172</v>
      </c>
    </row>
    <row r="71" spans="24:46" x14ac:dyDescent="0.25">
      <c r="X71" s="86" t="s">
        <v>303</v>
      </c>
      <c r="Y71" s="64">
        <v>2</v>
      </c>
      <c r="Z71" s="68">
        <v>1.4084507042253521E-2</v>
      </c>
      <c r="AA71" s="64"/>
      <c r="AB71" s="83">
        <v>0</v>
      </c>
      <c r="AC71" s="86">
        <f t="shared" si="0"/>
        <v>2</v>
      </c>
      <c r="AD71" s="83">
        <f t="shared" si="1"/>
        <v>1.4084507042253521E-2</v>
      </c>
      <c r="AE71" s="86">
        <v>3</v>
      </c>
      <c r="AF71" s="68">
        <v>2.2900763358778626E-2</v>
      </c>
      <c r="AG71" s="64"/>
      <c r="AH71" s="68">
        <v>0</v>
      </c>
      <c r="AI71" s="64"/>
      <c r="AJ71" s="68">
        <v>0</v>
      </c>
      <c r="AK71" s="64"/>
      <c r="AL71" s="68">
        <v>0</v>
      </c>
      <c r="AM71" s="64"/>
      <c r="AN71" s="68">
        <v>0</v>
      </c>
      <c r="AO71" s="64"/>
      <c r="AP71" s="87">
        <v>0</v>
      </c>
      <c r="AQ71" s="120">
        <f t="shared" si="2"/>
        <v>3</v>
      </c>
      <c r="AR71" s="123">
        <f t="shared" si="3"/>
        <v>2.2900763358778626E-2</v>
      </c>
      <c r="AS71" s="111">
        <v>5</v>
      </c>
      <c r="AT71" s="87">
        <v>3.6791758646063282E-3</v>
      </c>
    </row>
    <row r="72" spans="24:46" ht="15.75" thickBot="1" x14ac:dyDescent="0.3">
      <c r="X72" s="91" t="s">
        <v>303</v>
      </c>
      <c r="Y72" s="94">
        <f>SUM(Y69:Y71)</f>
        <v>11</v>
      </c>
      <c r="Z72" s="95">
        <f t="shared" ref="Z72:AT72" si="4">SUM(Z69:Z71)</f>
        <v>7.746478873239436E-2</v>
      </c>
      <c r="AA72" s="94">
        <f t="shared" si="4"/>
        <v>25</v>
      </c>
      <c r="AB72" s="96">
        <f t="shared" si="4"/>
        <v>0.23809523809523808</v>
      </c>
      <c r="AC72" s="91">
        <f t="shared" si="0"/>
        <v>36</v>
      </c>
      <c r="AD72" s="96">
        <f t="shared" si="1"/>
        <v>0.31556002682763246</v>
      </c>
      <c r="AE72" s="91">
        <f t="shared" si="4"/>
        <v>39</v>
      </c>
      <c r="AF72" s="95">
        <f t="shared" si="4"/>
        <v>0.29770992366412213</v>
      </c>
      <c r="AG72" s="94">
        <f t="shared" si="4"/>
        <v>42</v>
      </c>
      <c r="AH72" s="95">
        <f t="shared" si="4"/>
        <v>0.21761658031088082</v>
      </c>
      <c r="AI72" s="94">
        <f t="shared" si="4"/>
        <v>27</v>
      </c>
      <c r="AJ72" s="95">
        <f t="shared" si="4"/>
        <v>0.17532467532467533</v>
      </c>
      <c r="AK72" s="94">
        <f t="shared" si="4"/>
        <v>24</v>
      </c>
      <c r="AL72" s="95">
        <f t="shared" si="4"/>
        <v>0.14723926380368099</v>
      </c>
      <c r="AM72" s="94">
        <f t="shared" si="4"/>
        <v>22</v>
      </c>
      <c r="AN72" s="95">
        <f t="shared" si="4"/>
        <v>0.11398963730569947</v>
      </c>
      <c r="AO72" s="94">
        <f t="shared" si="4"/>
        <v>39</v>
      </c>
      <c r="AP72" s="92">
        <f t="shared" si="4"/>
        <v>0.14028776978417268</v>
      </c>
      <c r="AQ72" s="126">
        <f t="shared" si="2"/>
        <v>193</v>
      </c>
      <c r="AR72" s="127">
        <f t="shared" si="3"/>
        <v>1.0921678501932315</v>
      </c>
      <c r="AS72" s="117">
        <f t="shared" si="4"/>
        <v>229</v>
      </c>
      <c r="AT72" s="112">
        <f t="shared" si="4"/>
        <v>0.16850625459896981</v>
      </c>
    </row>
    <row r="73" spans="24:46" x14ac:dyDescent="0.25">
      <c r="X73" s="102" t="s">
        <v>9</v>
      </c>
      <c r="Y73" s="103">
        <v>9</v>
      </c>
      <c r="Z73" s="104">
        <v>6.3380281690140844E-2</v>
      </c>
      <c r="AA73" s="103">
        <v>10</v>
      </c>
      <c r="AB73" s="105">
        <v>9.5238095238095233E-2</v>
      </c>
      <c r="AC73" s="102">
        <f t="shared" si="0"/>
        <v>19</v>
      </c>
      <c r="AD73" s="105">
        <f t="shared" si="1"/>
        <v>0.15861837692823608</v>
      </c>
      <c r="AE73" s="102">
        <v>4</v>
      </c>
      <c r="AF73" s="104">
        <v>3.0534351145038167E-2</v>
      </c>
      <c r="AG73" s="103">
        <v>20</v>
      </c>
      <c r="AH73" s="104">
        <v>0.10362694300518134</v>
      </c>
      <c r="AI73" s="103">
        <v>11</v>
      </c>
      <c r="AJ73" s="104">
        <v>7.1428571428571425E-2</v>
      </c>
      <c r="AK73" s="103">
        <v>15</v>
      </c>
      <c r="AL73" s="104">
        <v>9.202453987730061E-2</v>
      </c>
      <c r="AM73" s="103">
        <v>10</v>
      </c>
      <c r="AN73" s="104">
        <v>5.181347150259067E-2</v>
      </c>
      <c r="AO73" s="103">
        <v>9</v>
      </c>
      <c r="AP73" s="106">
        <v>3.237410071942446E-2</v>
      </c>
      <c r="AQ73" s="128">
        <f t="shared" si="2"/>
        <v>69</v>
      </c>
      <c r="AR73" s="129">
        <f t="shared" si="3"/>
        <v>0.3818019776781067</v>
      </c>
      <c r="AS73" s="115">
        <v>88</v>
      </c>
      <c r="AT73" s="114">
        <v>6.4753495217071383E-2</v>
      </c>
    </row>
    <row r="74" spans="24:46" ht="15.75" thickBot="1" x14ac:dyDescent="0.3">
      <c r="X74" s="91" t="s">
        <v>57</v>
      </c>
      <c r="Y74" s="94">
        <v>12</v>
      </c>
      <c r="Z74" s="95">
        <v>8.4507042253521125E-2</v>
      </c>
      <c r="AA74" s="94">
        <v>30</v>
      </c>
      <c r="AB74" s="96">
        <v>0.2857142857142857</v>
      </c>
      <c r="AC74" s="91">
        <f t="shared" si="0"/>
        <v>42</v>
      </c>
      <c r="AD74" s="96">
        <f t="shared" si="1"/>
        <v>0.37022132796780682</v>
      </c>
      <c r="AE74" s="91">
        <v>13</v>
      </c>
      <c r="AF74" s="95">
        <v>9.9236641221374045E-2</v>
      </c>
      <c r="AG74" s="94">
        <v>19</v>
      </c>
      <c r="AH74" s="95">
        <v>9.8445595854922283E-2</v>
      </c>
      <c r="AI74" s="94">
        <v>10</v>
      </c>
      <c r="AJ74" s="95">
        <v>6.4935064935064929E-2</v>
      </c>
      <c r="AK74" s="94">
        <v>8</v>
      </c>
      <c r="AL74" s="95">
        <v>4.9079754601226995E-2</v>
      </c>
      <c r="AM74" s="94">
        <v>20</v>
      </c>
      <c r="AN74" s="95">
        <v>0.10362694300518134</v>
      </c>
      <c r="AO74" s="94">
        <v>31</v>
      </c>
      <c r="AP74" s="92">
        <v>0.11151079136690648</v>
      </c>
      <c r="AQ74" s="126">
        <f t="shared" si="2"/>
        <v>101</v>
      </c>
      <c r="AR74" s="127">
        <f t="shared" si="3"/>
        <v>0.526834790984676</v>
      </c>
      <c r="AS74" s="111">
        <v>143</v>
      </c>
      <c r="AT74" s="68">
        <v>0.10522442972774099</v>
      </c>
    </row>
    <row r="75" spans="24:46" x14ac:dyDescent="0.25">
      <c r="AD75" s="225">
        <f>SUM(Y59,Y65,Y72:Y74,AA59,AA65,AA72:AA74)/SUM(Y47:Y74,AA47:AA74)</f>
        <v>0.72791519434628971</v>
      </c>
      <c r="AR75" s="226">
        <f>SUM(AE59,AE65,AE72:AE74,AG59,AG65,AG72:AG73,AG74,AI59,AI65,AI72:AI74,AK59,AK65,AK72:AK74,AM59,AM65,AM72:AM74,AO59,AO65,AO72:AO74)/SUM(AE47:AE74,AG47:AG74,AI47:AI74,AK47:AK74,AM47:AM74,AO47:AO74)</f>
        <v>0.69731800766283525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4"/>
  <sheetViews>
    <sheetView topLeftCell="F1" workbookViewId="0">
      <selection activeCell="U49" sqref="U49"/>
    </sheetView>
  </sheetViews>
  <sheetFormatPr defaultRowHeight="15" x14ac:dyDescent="0.25"/>
  <cols>
    <col min="1" max="1" width="6.28515625" style="136" bestFit="1" customWidth="1"/>
    <col min="2" max="2" width="12" style="136" customWidth="1"/>
    <col min="3" max="3" width="12.7109375" style="136" customWidth="1"/>
    <col min="4" max="4" width="8.85546875" style="136" customWidth="1"/>
    <col min="5" max="5" width="14.85546875" style="149" customWidth="1"/>
    <col min="6" max="6" width="26.42578125" style="140" customWidth="1"/>
    <col min="7" max="7" width="7.28515625" style="136" customWidth="1"/>
    <col min="8" max="16384" width="9.140625" style="79"/>
  </cols>
  <sheetData>
    <row r="1" spans="1:15" ht="30" x14ac:dyDescent="0.25">
      <c r="A1" s="170" t="s">
        <v>41</v>
      </c>
      <c r="B1" s="171" t="s">
        <v>304</v>
      </c>
      <c r="C1" s="171" t="s">
        <v>305</v>
      </c>
      <c r="D1" s="171" t="s">
        <v>19</v>
      </c>
      <c r="E1" s="171" t="s">
        <v>20</v>
      </c>
      <c r="F1" s="172" t="s">
        <v>21</v>
      </c>
      <c r="G1" s="171" t="s">
        <v>22</v>
      </c>
      <c r="H1" s="171" t="s">
        <v>473</v>
      </c>
    </row>
    <row r="2" spans="1:15" x14ac:dyDescent="0.25">
      <c r="A2" s="51">
        <v>1</v>
      </c>
      <c r="B2" s="52" t="s">
        <v>207</v>
      </c>
      <c r="C2" s="52" t="s">
        <v>208</v>
      </c>
      <c r="D2" s="52" t="s">
        <v>67</v>
      </c>
      <c r="E2" s="53" t="s">
        <v>110</v>
      </c>
      <c r="F2" s="141" t="s">
        <v>40</v>
      </c>
      <c r="G2" s="52">
        <v>1</v>
      </c>
      <c r="H2" s="51">
        <v>15</v>
      </c>
      <c r="J2" s="22" t="s">
        <v>459</v>
      </c>
      <c r="K2" s="22"/>
    </row>
    <row r="3" spans="1:15" ht="15.75" thickBot="1" x14ac:dyDescent="0.3">
      <c r="A3" s="51">
        <v>1</v>
      </c>
      <c r="B3" s="52" t="s">
        <v>207</v>
      </c>
      <c r="C3" s="52" t="s">
        <v>208</v>
      </c>
      <c r="D3" s="52" t="s">
        <v>67</v>
      </c>
      <c r="E3" s="53" t="s">
        <v>110</v>
      </c>
      <c r="F3" s="141" t="s">
        <v>40</v>
      </c>
      <c r="G3" s="52">
        <v>1</v>
      </c>
      <c r="H3" s="51">
        <v>15</v>
      </c>
      <c r="J3">
        <v>5</v>
      </c>
      <c r="K3" s="163" t="s">
        <v>460</v>
      </c>
      <c r="M3" s="79" t="s">
        <v>207</v>
      </c>
    </row>
    <row r="4" spans="1:15" x14ac:dyDescent="0.25">
      <c r="A4" s="51">
        <v>1</v>
      </c>
      <c r="B4" s="52" t="s">
        <v>207</v>
      </c>
      <c r="C4" s="52" t="s">
        <v>208</v>
      </c>
      <c r="D4" s="52" t="s">
        <v>67</v>
      </c>
      <c r="E4" s="53" t="s">
        <v>110</v>
      </c>
      <c r="F4" s="141" t="s">
        <v>40</v>
      </c>
      <c r="G4" s="52">
        <v>1</v>
      </c>
      <c r="H4" s="51">
        <v>15</v>
      </c>
      <c r="J4">
        <v>20</v>
      </c>
      <c r="K4" s="164" t="s">
        <v>461</v>
      </c>
      <c r="M4" s="169" t="s">
        <v>459</v>
      </c>
      <c r="N4" s="169" t="s">
        <v>467</v>
      </c>
      <c r="O4" s="224"/>
    </row>
    <row r="5" spans="1:15" x14ac:dyDescent="0.25">
      <c r="A5" s="51">
        <v>1</v>
      </c>
      <c r="B5" s="52" t="s">
        <v>207</v>
      </c>
      <c r="C5" s="52" t="s">
        <v>208</v>
      </c>
      <c r="D5" s="52" t="s">
        <v>67</v>
      </c>
      <c r="E5" s="53" t="s">
        <v>110</v>
      </c>
      <c r="F5" s="141" t="s">
        <v>40</v>
      </c>
      <c r="G5" s="52">
        <v>1</v>
      </c>
      <c r="H5" s="51">
        <v>15</v>
      </c>
      <c r="J5">
        <v>35</v>
      </c>
      <c r="K5" s="164" t="s">
        <v>462</v>
      </c>
      <c r="M5" s="166">
        <v>5</v>
      </c>
      <c r="N5" s="167">
        <v>15</v>
      </c>
      <c r="O5" s="167">
        <f>N5/$O$10</f>
        <v>0.12605042016806722</v>
      </c>
    </row>
    <row r="6" spans="1:15" x14ac:dyDescent="0.25">
      <c r="A6" s="51">
        <v>1</v>
      </c>
      <c r="B6" s="52" t="s">
        <v>207</v>
      </c>
      <c r="C6" s="52" t="s">
        <v>208</v>
      </c>
      <c r="D6" s="52" t="s">
        <v>67</v>
      </c>
      <c r="E6" s="53" t="s">
        <v>110</v>
      </c>
      <c r="F6" s="141" t="s">
        <v>40</v>
      </c>
      <c r="G6" s="52">
        <v>1</v>
      </c>
      <c r="H6" s="51">
        <v>15</v>
      </c>
      <c r="J6">
        <v>50</v>
      </c>
      <c r="K6" s="164" t="s">
        <v>463</v>
      </c>
      <c r="M6" s="166">
        <v>20</v>
      </c>
      <c r="N6" s="167">
        <v>60</v>
      </c>
      <c r="O6" s="167">
        <f t="shared" ref="O6:O9" si="0">N6/$O$10</f>
        <v>0.50420168067226889</v>
      </c>
    </row>
    <row r="7" spans="1:15" x14ac:dyDescent="0.25">
      <c r="A7" s="51">
        <v>1</v>
      </c>
      <c r="B7" s="52" t="s">
        <v>207</v>
      </c>
      <c r="C7" s="52" t="s">
        <v>208</v>
      </c>
      <c r="D7" s="52" t="s">
        <v>67</v>
      </c>
      <c r="E7" s="53" t="s">
        <v>110</v>
      </c>
      <c r="F7" s="141" t="s">
        <v>40</v>
      </c>
      <c r="G7" s="52">
        <v>1</v>
      </c>
      <c r="H7" s="51">
        <v>20</v>
      </c>
      <c r="J7">
        <v>300</v>
      </c>
      <c r="K7" s="164" t="s">
        <v>464</v>
      </c>
      <c r="M7" s="166">
        <v>35</v>
      </c>
      <c r="N7" s="167">
        <v>21</v>
      </c>
      <c r="O7" s="167">
        <f t="shared" si="0"/>
        <v>0.17647058823529413</v>
      </c>
    </row>
    <row r="8" spans="1:15" x14ac:dyDescent="0.25">
      <c r="A8" s="51">
        <v>1</v>
      </c>
      <c r="B8" s="52" t="s">
        <v>207</v>
      </c>
      <c r="C8" s="52" t="s">
        <v>208</v>
      </c>
      <c r="D8" s="52" t="s">
        <v>67</v>
      </c>
      <c r="E8" s="53" t="s">
        <v>110</v>
      </c>
      <c r="F8" s="141" t="s">
        <v>40</v>
      </c>
      <c r="G8" s="52">
        <v>1</v>
      </c>
      <c r="H8" s="51">
        <v>20</v>
      </c>
      <c r="M8" s="166">
        <v>50</v>
      </c>
      <c r="N8" s="167">
        <v>19</v>
      </c>
      <c r="O8" s="167">
        <f t="shared" si="0"/>
        <v>0.15966386554621848</v>
      </c>
    </row>
    <row r="9" spans="1:15" x14ac:dyDescent="0.25">
      <c r="A9" s="51">
        <v>1</v>
      </c>
      <c r="B9" s="52" t="s">
        <v>207</v>
      </c>
      <c r="C9" s="52" t="s">
        <v>208</v>
      </c>
      <c r="D9" s="52" t="s">
        <v>67</v>
      </c>
      <c r="E9" s="53" t="s">
        <v>110</v>
      </c>
      <c r="F9" s="141" t="s">
        <v>40</v>
      </c>
      <c r="G9" s="52">
        <v>1</v>
      </c>
      <c r="H9" s="51">
        <v>20</v>
      </c>
      <c r="M9" s="166">
        <v>300</v>
      </c>
      <c r="N9" s="167">
        <v>4</v>
      </c>
      <c r="O9" s="167">
        <f t="shared" si="0"/>
        <v>3.3613445378151259E-2</v>
      </c>
    </row>
    <row r="10" spans="1:15" ht="15.75" thickBot="1" x14ac:dyDescent="0.3">
      <c r="A10" s="51">
        <v>1</v>
      </c>
      <c r="B10" s="52" t="s">
        <v>207</v>
      </c>
      <c r="C10" s="52" t="s">
        <v>208</v>
      </c>
      <c r="D10" s="52" t="s">
        <v>67</v>
      </c>
      <c r="E10" s="53" t="s">
        <v>110</v>
      </c>
      <c r="F10" s="141" t="s">
        <v>40</v>
      </c>
      <c r="G10" s="52">
        <v>1</v>
      </c>
      <c r="H10" s="51">
        <v>20</v>
      </c>
      <c r="M10" s="168" t="s">
        <v>466</v>
      </c>
      <c r="N10" s="168">
        <v>0</v>
      </c>
      <c r="O10" s="167">
        <f>SUM(N5:N9)</f>
        <v>119</v>
      </c>
    </row>
    <row r="11" spans="1:15" x14ac:dyDescent="0.25">
      <c r="A11" s="51">
        <v>1</v>
      </c>
      <c r="B11" s="52" t="s">
        <v>207</v>
      </c>
      <c r="C11" s="52" t="s">
        <v>208</v>
      </c>
      <c r="D11" s="52" t="s">
        <v>67</v>
      </c>
      <c r="E11" s="53" t="s">
        <v>110</v>
      </c>
      <c r="F11" s="141" t="s">
        <v>40</v>
      </c>
      <c r="G11" s="52">
        <v>1</v>
      </c>
      <c r="H11" s="51">
        <v>20</v>
      </c>
    </row>
    <row r="12" spans="1:15" ht="15.75" thickBot="1" x14ac:dyDescent="0.3">
      <c r="A12" s="51">
        <v>1</v>
      </c>
      <c r="B12" s="52" t="s">
        <v>207</v>
      </c>
      <c r="C12" s="52" t="s">
        <v>208</v>
      </c>
      <c r="D12" s="52" t="s">
        <v>67</v>
      </c>
      <c r="E12" s="53" t="s">
        <v>110</v>
      </c>
      <c r="F12" s="141" t="s">
        <v>40</v>
      </c>
      <c r="G12" s="52">
        <v>1</v>
      </c>
      <c r="H12" s="51">
        <v>10</v>
      </c>
      <c r="M12" s="79" t="s">
        <v>0</v>
      </c>
    </row>
    <row r="13" spans="1:15" x14ac:dyDescent="0.25">
      <c r="A13" s="51">
        <v>1</v>
      </c>
      <c r="B13" s="52" t="s">
        <v>207</v>
      </c>
      <c r="C13" s="52" t="s">
        <v>208</v>
      </c>
      <c r="D13" s="52" t="s">
        <v>67</v>
      </c>
      <c r="E13" s="53" t="s">
        <v>110</v>
      </c>
      <c r="F13" s="141" t="s">
        <v>69</v>
      </c>
      <c r="G13" s="52">
        <v>1</v>
      </c>
      <c r="H13" s="51">
        <v>50</v>
      </c>
      <c r="M13" s="169" t="s">
        <v>459</v>
      </c>
      <c r="N13" s="169" t="s">
        <v>467</v>
      </c>
      <c r="O13" s="224"/>
    </row>
    <row r="14" spans="1:15" x14ac:dyDescent="0.25">
      <c r="A14" s="51">
        <v>1</v>
      </c>
      <c r="B14" s="52" t="s">
        <v>207</v>
      </c>
      <c r="C14" s="52" t="s">
        <v>208</v>
      </c>
      <c r="D14" s="52" t="s">
        <v>67</v>
      </c>
      <c r="E14" s="53" t="s">
        <v>110</v>
      </c>
      <c r="F14" s="141" t="s">
        <v>71</v>
      </c>
      <c r="G14" s="52">
        <v>1</v>
      </c>
      <c r="H14" s="51">
        <v>50</v>
      </c>
      <c r="M14" s="166">
        <v>5</v>
      </c>
      <c r="N14" s="167">
        <v>5</v>
      </c>
      <c r="O14" s="167">
        <f>N14/$O$19</f>
        <v>1.4124293785310734E-2</v>
      </c>
    </row>
    <row r="15" spans="1:15" x14ac:dyDescent="0.25">
      <c r="A15" s="51">
        <v>1</v>
      </c>
      <c r="B15" s="52" t="s">
        <v>207</v>
      </c>
      <c r="C15" s="52" t="s">
        <v>208</v>
      </c>
      <c r="D15" s="52" t="s">
        <v>67</v>
      </c>
      <c r="E15" s="53" t="s">
        <v>110</v>
      </c>
      <c r="F15" s="141" t="s">
        <v>71</v>
      </c>
      <c r="G15" s="52">
        <v>1</v>
      </c>
      <c r="H15" s="51">
        <v>50</v>
      </c>
      <c r="M15" s="166">
        <v>20</v>
      </c>
      <c r="N15" s="167">
        <v>147</v>
      </c>
      <c r="O15" s="167">
        <f t="shared" ref="O15:O18" si="1">N15/$O$19</f>
        <v>0.4152542372881356</v>
      </c>
    </row>
    <row r="16" spans="1:15" x14ac:dyDescent="0.25">
      <c r="A16" s="51">
        <v>1</v>
      </c>
      <c r="B16" s="52" t="s">
        <v>207</v>
      </c>
      <c r="C16" s="52" t="s">
        <v>208</v>
      </c>
      <c r="D16" s="52" t="s">
        <v>67</v>
      </c>
      <c r="E16" s="53" t="s">
        <v>110</v>
      </c>
      <c r="F16" s="141" t="s">
        <v>71</v>
      </c>
      <c r="G16" s="52">
        <v>1</v>
      </c>
      <c r="H16" s="51">
        <v>50</v>
      </c>
      <c r="M16" s="166">
        <v>35</v>
      </c>
      <c r="N16" s="167">
        <v>121</v>
      </c>
      <c r="O16" s="167">
        <f t="shared" si="1"/>
        <v>0.34180790960451979</v>
      </c>
    </row>
    <row r="17" spans="1:15" x14ac:dyDescent="0.25">
      <c r="A17" s="51">
        <v>1</v>
      </c>
      <c r="B17" s="52" t="s">
        <v>207</v>
      </c>
      <c r="C17" s="52" t="s">
        <v>208</v>
      </c>
      <c r="D17" s="52" t="s">
        <v>67</v>
      </c>
      <c r="E17" s="53" t="s">
        <v>110</v>
      </c>
      <c r="F17" s="141" t="s">
        <v>71</v>
      </c>
      <c r="G17" s="52">
        <v>1</v>
      </c>
      <c r="H17" s="51">
        <v>40</v>
      </c>
      <c r="M17" s="166">
        <v>50</v>
      </c>
      <c r="N17" s="167">
        <v>41</v>
      </c>
      <c r="O17" s="167">
        <f t="shared" si="1"/>
        <v>0.11581920903954802</v>
      </c>
    </row>
    <row r="18" spans="1:15" x14ac:dyDescent="0.25">
      <c r="A18" s="51">
        <v>1</v>
      </c>
      <c r="B18" s="52" t="s">
        <v>207</v>
      </c>
      <c r="C18" s="52" t="s">
        <v>208</v>
      </c>
      <c r="D18" s="52" t="s">
        <v>67</v>
      </c>
      <c r="E18" s="53" t="s">
        <v>110</v>
      </c>
      <c r="F18" s="141" t="s">
        <v>71</v>
      </c>
      <c r="G18" s="52">
        <v>1</v>
      </c>
      <c r="H18" s="51">
        <v>40</v>
      </c>
      <c r="M18" s="166">
        <v>300</v>
      </c>
      <c r="N18" s="167">
        <v>40</v>
      </c>
      <c r="O18" s="167">
        <f t="shared" si="1"/>
        <v>0.11299435028248588</v>
      </c>
    </row>
    <row r="19" spans="1:15" ht="15.75" thickBot="1" x14ac:dyDescent="0.3">
      <c r="A19" s="51">
        <v>1</v>
      </c>
      <c r="B19" s="52" t="s">
        <v>207</v>
      </c>
      <c r="C19" s="52" t="s">
        <v>208</v>
      </c>
      <c r="D19" s="52" t="s">
        <v>67</v>
      </c>
      <c r="E19" s="53" t="s">
        <v>110</v>
      </c>
      <c r="F19" s="141" t="s">
        <v>71</v>
      </c>
      <c r="G19" s="52">
        <v>1</v>
      </c>
      <c r="H19" s="51">
        <v>40</v>
      </c>
      <c r="M19" s="168" t="s">
        <v>466</v>
      </c>
      <c r="N19" s="168">
        <v>0</v>
      </c>
      <c r="O19" s="167">
        <f>SUM(N14:N18)</f>
        <v>354</v>
      </c>
    </row>
    <row r="20" spans="1:15" x14ac:dyDescent="0.25">
      <c r="A20" s="51">
        <v>1</v>
      </c>
      <c r="B20" s="52" t="s">
        <v>207</v>
      </c>
      <c r="C20" s="52" t="s">
        <v>208</v>
      </c>
      <c r="D20" s="52" t="s">
        <v>67</v>
      </c>
      <c r="E20" s="53" t="s">
        <v>110</v>
      </c>
      <c r="F20" s="141" t="s">
        <v>71</v>
      </c>
      <c r="G20" s="52">
        <v>1</v>
      </c>
      <c r="H20" s="51">
        <v>15</v>
      </c>
    </row>
    <row r="21" spans="1:15" ht="15.75" thickBot="1" x14ac:dyDescent="0.3">
      <c r="A21" s="51">
        <v>1</v>
      </c>
      <c r="B21" s="52" t="s">
        <v>207</v>
      </c>
      <c r="C21" s="52" t="s">
        <v>208</v>
      </c>
      <c r="D21" s="52" t="s">
        <v>67</v>
      </c>
      <c r="E21" s="53" t="s">
        <v>110</v>
      </c>
      <c r="F21" s="141" t="s">
        <v>71</v>
      </c>
      <c r="G21" s="52">
        <v>1</v>
      </c>
      <c r="H21" s="51">
        <v>15</v>
      </c>
      <c r="M21" s="79" t="s">
        <v>135</v>
      </c>
    </row>
    <row r="22" spans="1:15" x14ac:dyDescent="0.25">
      <c r="A22" s="51">
        <v>1</v>
      </c>
      <c r="B22" s="52" t="s">
        <v>207</v>
      </c>
      <c r="C22" s="52" t="s">
        <v>208</v>
      </c>
      <c r="D22" s="52" t="s">
        <v>67</v>
      </c>
      <c r="E22" s="53" t="s">
        <v>110</v>
      </c>
      <c r="F22" s="141" t="s">
        <v>71</v>
      </c>
      <c r="G22" s="52">
        <v>1</v>
      </c>
      <c r="H22" s="51">
        <v>30</v>
      </c>
      <c r="M22" s="169" t="s">
        <v>459</v>
      </c>
      <c r="N22" s="169" t="s">
        <v>467</v>
      </c>
      <c r="O22" s="224"/>
    </row>
    <row r="23" spans="1:15" x14ac:dyDescent="0.25">
      <c r="A23" s="51">
        <v>1</v>
      </c>
      <c r="B23" s="52" t="s">
        <v>207</v>
      </c>
      <c r="C23" s="52" t="s">
        <v>208</v>
      </c>
      <c r="D23" s="52" t="s">
        <v>67</v>
      </c>
      <c r="E23" s="53" t="s">
        <v>110</v>
      </c>
      <c r="F23" s="141" t="s">
        <v>71</v>
      </c>
      <c r="G23" s="52">
        <v>1</v>
      </c>
      <c r="H23" s="51">
        <v>30</v>
      </c>
      <c r="M23" s="166">
        <v>5</v>
      </c>
      <c r="N23" s="167">
        <v>3</v>
      </c>
      <c r="O23" s="167">
        <f>N23/$O$28</f>
        <v>3.5714285714285712E-2</v>
      </c>
    </row>
    <row r="24" spans="1:15" x14ac:dyDescent="0.25">
      <c r="A24" s="51">
        <v>1</v>
      </c>
      <c r="B24" s="52" t="s">
        <v>207</v>
      </c>
      <c r="C24" s="52" t="s">
        <v>208</v>
      </c>
      <c r="D24" s="52" t="s">
        <v>67</v>
      </c>
      <c r="E24" s="53" t="s">
        <v>110</v>
      </c>
      <c r="F24" s="141" t="s">
        <v>71</v>
      </c>
      <c r="G24" s="52">
        <v>1</v>
      </c>
      <c r="H24" s="51">
        <v>30</v>
      </c>
      <c r="M24" s="166">
        <v>20</v>
      </c>
      <c r="N24" s="167">
        <v>31</v>
      </c>
      <c r="O24" s="167">
        <f>N24/$O$28</f>
        <v>0.36904761904761907</v>
      </c>
    </row>
    <row r="25" spans="1:15" x14ac:dyDescent="0.25">
      <c r="A25" s="51">
        <v>1</v>
      </c>
      <c r="B25" s="52" t="s">
        <v>207</v>
      </c>
      <c r="C25" s="52" t="s">
        <v>208</v>
      </c>
      <c r="D25" s="52" t="s">
        <v>67</v>
      </c>
      <c r="E25" s="53" t="s">
        <v>110</v>
      </c>
      <c r="F25" s="141" t="s">
        <v>71</v>
      </c>
      <c r="G25" s="52">
        <v>1</v>
      </c>
      <c r="H25" s="51">
        <v>30</v>
      </c>
      <c r="M25" s="166">
        <v>35</v>
      </c>
      <c r="N25" s="167">
        <v>36</v>
      </c>
      <c r="O25" s="167">
        <f>N25/$O$28</f>
        <v>0.42857142857142855</v>
      </c>
    </row>
    <row r="26" spans="1:15" x14ac:dyDescent="0.25">
      <c r="A26" s="51">
        <v>1</v>
      </c>
      <c r="B26" s="52" t="s">
        <v>207</v>
      </c>
      <c r="C26" s="52" t="s">
        <v>208</v>
      </c>
      <c r="D26" s="52" t="s">
        <v>67</v>
      </c>
      <c r="E26" s="53" t="s">
        <v>110</v>
      </c>
      <c r="F26" s="141" t="s">
        <v>71</v>
      </c>
      <c r="G26" s="52">
        <v>1</v>
      </c>
      <c r="H26" s="51">
        <v>20</v>
      </c>
      <c r="M26" s="166">
        <v>50</v>
      </c>
      <c r="N26" s="167">
        <v>14</v>
      </c>
      <c r="O26" s="167">
        <f>N26/$O$28</f>
        <v>0.16666666666666666</v>
      </c>
    </row>
    <row r="27" spans="1:15" x14ac:dyDescent="0.25">
      <c r="A27" s="51">
        <v>1</v>
      </c>
      <c r="B27" s="52" t="s">
        <v>207</v>
      </c>
      <c r="C27" s="52" t="s">
        <v>208</v>
      </c>
      <c r="D27" s="52" t="s">
        <v>67</v>
      </c>
      <c r="E27" s="53" t="s">
        <v>110</v>
      </c>
      <c r="F27" s="141" t="s">
        <v>71</v>
      </c>
      <c r="G27" s="52">
        <v>1</v>
      </c>
      <c r="H27" s="51">
        <v>20</v>
      </c>
      <c r="M27" s="166">
        <v>300</v>
      </c>
      <c r="N27" s="167">
        <v>0</v>
      </c>
      <c r="O27" s="167">
        <f>N27/$O$28</f>
        <v>0</v>
      </c>
    </row>
    <row r="28" spans="1:15" ht="15.75" thickBot="1" x14ac:dyDescent="0.3">
      <c r="A28" s="51">
        <v>1</v>
      </c>
      <c r="B28" s="52" t="s">
        <v>207</v>
      </c>
      <c r="C28" s="52" t="s">
        <v>208</v>
      </c>
      <c r="D28" s="52" t="s">
        <v>67</v>
      </c>
      <c r="E28" s="53" t="s">
        <v>110</v>
      </c>
      <c r="F28" s="141" t="s">
        <v>71</v>
      </c>
      <c r="G28" s="52">
        <v>1</v>
      </c>
      <c r="H28" s="51">
        <v>20</v>
      </c>
      <c r="M28" s="168" t="s">
        <v>466</v>
      </c>
      <c r="N28" s="168">
        <v>0</v>
      </c>
      <c r="O28" s="167">
        <f>SUM(N23:N27)</f>
        <v>84</v>
      </c>
    </row>
    <row r="29" spans="1:15" x14ac:dyDescent="0.25">
      <c r="A29" s="51">
        <v>1</v>
      </c>
      <c r="B29" s="52" t="s">
        <v>207</v>
      </c>
      <c r="C29" s="52" t="s">
        <v>208</v>
      </c>
      <c r="D29" s="52" t="s">
        <v>67</v>
      </c>
      <c r="E29" s="53" t="s">
        <v>110</v>
      </c>
      <c r="F29" s="141" t="s">
        <v>71</v>
      </c>
      <c r="G29" s="52">
        <v>1</v>
      </c>
      <c r="H29" s="51">
        <v>5</v>
      </c>
    </row>
    <row r="30" spans="1:15" ht="15.75" thickBot="1" x14ac:dyDescent="0.3">
      <c r="A30" s="51">
        <v>1</v>
      </c>
      <c r="B30" s="52" t="s">
        <v>207</v>
      </c>
      <c r="C30" s="52" t="s">
        <v>208</v>
      </c>
      <c r="D30" s="52" t="s">
        <v>67</v>
      </c>
      <c r="E30" s="53" t="s">
        <v>110</v>
      </c>
      <c r="F30" s="141" t="s">
        <v>71</v>
      </c>
      <c r="G30" s="52">
        <v>1</v>
      </c>
      <c r="H30" s="51">
        <v>25</v>
      </c>
      <c r="M30" s="79" t="s">
        <v>109</v>
      </c>
    </row>
    <row r="31" spans="1:15" x14ac:dyDescent="0.25">
      <c r="A31" s="51">
        <v>1</v>
      </c>
      <c r="B31" s="52" t="s">
        <v>207</v>
      </c>
      <c r="C31" s="52" t="s">
        <v>208</v>
      </c>
      <c r="D31" s="52" t="s">
        <v>67</v>
      </c>
      <c r="E31" s="53" t="s">
        <v>110</v>
      </c>
      <c r="F31" s="141" t="s">
        <v>71</v>
      </c>
      <c r="G31" s="52">
        <v>1</v>
      </c>
      <c r="H31" s="51">
        <v>25</v>
      </c>
      <c r="M31" s="169" t="s">
        <v>459</v>
      </c>
      <c r="N31" s="169" t="s">
        <v>467</v>
      </c>
      <c r="O31" s="224"/>
    </row>
    <row r="32" spans="1:15" x14ac:dyDescent="0.25">
      <c r="A32" s="51">
        <v>1</v>
      </c>
      <c r="B32" s="52" t="s">
        <v>207</v>
      </c>
      <c r="C32" s="52" t="s">
        <v>208</v>
      </c>
      <c r="D32" s="52" t="s">
        <v>67</v>
      </c>
      <c r="E32" s="53" t="s">
        <v>110</v>
      </c>
      <c r="F32" s="141" t="s">
        <v>71</v>
      </c>
      <c r="G32" s="52">
        <v>1</v>
      </c>
      <c r="H32" s="51">
        <v>10</v>
      </c>
      <c r="M32" s="166">
        <v>5</v>
      </c>
      <c r="N32" s="167">
        <v>9</v>
      </c>
      <c r="O32" s="167">
        <f>N32/$O$37</f>
        <v>5.6250000000000001E-2</v>
      </c>
    </row>
    <row r="33" spans="1:15" x14ac:dyDescent="0.25">
      <c r="A33" s="51">
        <v>1</v>
      </c>
      <c r="B33" s="52" t="s">
        <v>207</v>
      </c>
      <c r="C33" s="52" t="s">
        <v>208</v>
      </c>
      <c r="D33" s="52" t="s">
        <v>67</v>
      </c>
      <c r="E33" s="53" t="s">
        <v>110</v>
      </c>
      <c r="F33" s="141" t="s">
        <v>71</v>
      </c>
      <c r="G33" s="52">
        <v>1</v>
      </c>
      <c r="H33" s="51">
        <v>10</v>
      </c>
      <c r="M33" s="166">
        <v>20</v>
      </c>
      <c r="N33" s="167">
        <v>52</v>
      </c>
      <c r="O33" s="167">
        <f t="shared" ref="O33:O36" si="2">N33/$O$37</f>
        <v>0.32500000000000001</v>
      </c>
    </row>
    <row r="34" spans="1:15" x14ac:dyDescent="0.25">
      <c r="A34" s="51">
        <v>1</v>
      </c>
      <c r="B34" s="52" t="s">
        <v>207</v>
      </c>
      <c r="C34" s="52" t="s">
        <v>208</v>
      </c>
      <c r="D34" s="52" t="s">
        <v>67</v>
      </c>
      <c r="E34" s="53" t="s">
        <v>110</v>
      </c>
      <c r="F34" s="141" t="s">
        <v>71</v>
      </c>
      <c r="G34" s="52">
        <v>1</v>
      </c>
      <c r="H34" s="51">
        <v>35</v>
      </c>
      <c r="M34" s="166">
        <v>35</v>
      </c>
      <c r="N34" s="167">
        <v>50</v>
      </c>
      <c r="O34" s="167">
        <f t="shared" si="2"/>
        <v>0.3125</v>
      </c>
    </row>
    <row r="35" spans="1:15" x14ac:dyDescent="0.25">
      <c r="A35" s="51">
        <v>1</v>
      </c>
      <c r="B35" s="52" t="s">
        <v>207</v>
      </c>
      <c r="C35" s="52" t="s">
        <v>208</v>
      </c>
      <c r="D35" s="52" t="s">
        <v>67</v>
      </c>
      <c r="E35" s="53" t="s">
        <v>110</v>
      </c>
      <c r="F35" s="141" t="s">
        <v>71</v>
      </c>
      <c r="G35" s="52">
        <v>1</v>
      </c>
      <c r="H35" s="51">
        <v>35</v>
      </c>
      <c r="M35" s="166">
        <v>50</v>
      </c>
      <c r="N35" s="167">
        <v>30</v>
      </c>
      <c r="O35" s="167">
        <f t="shared" si="2"/>
        <v>0.1875</v>
      </c>
    </row>
    <row r="36" spans="1:15" x14ac:dyDescent="0.25">
      <c r="A36" s="51">
        <v>1</v>
      </c>
      <c r="B36" s="52" t="s">
        <v>207</v>
      </c>
      <c r="C36" s="52" t="s">
        <v>208</v>
      </c>
      <c r="D36" s="52" t="s">
        <v>67</v>
      </c>
      <c r="E36" s="53" t="s">
        <v>110</v>
      </c>
      <c r="F36" s="141" t="s">
        <v>71</v>
      </c>
      <c r="G36" s="52">
        <v>1</v>
      </c>
      <c r="H36" s="51">
        <v>35</v>
      </c>
      <c r="M36" s="166">
        <v>300</v>
      </c>
      <c r="N36" s="167">
        <v>19</v>
      </c>
      <c r="O36" s="167">
        <f t="shared" si="2"/>
        <v>0.11874999999999999</v>
      </c>
    </row>
    <row r="37" spans="1:15" ht="15.75" thickBot="1" x14ac:dyDescent="0.3">
      <c r="A37" s="51">
        <v>1</v>
      </c>
      <c r="B37" s="52" t="s">
        <v>207</v>
      </c>
      <c r="C37" s="52" t="s">
        <v>209</v>
      </c>
      <c r="D37" s="52" t="s">
        <v>67</v>
      </c>
      <c r="E37" s="53" t="s">
        <v>110</v>
      </c>
      <c r="F37" s="141" t="s">
        <v>40</v>
      </c>
      <c r="G37" s="52">
        <v>1</v>
      </c>
      <c r="H37" s="51">
        <v>5</v>
      </c>
      <c r="M37" s="168" t="s">
        <v>466</v>
      </c>
      <c r="N37" s="168">
        <v>0</v>
      </c>
      <c r="O37" s="167">
        <f>SUM(N32:N36)</f>
        <v>160</v>
      </c>
    </row>
    <row r="38" spans="1:15" x14ac:dyDescent="0.25">
      <c r="A38" s="51">
        <v>1</v>
      </c>
      <c r="B38" s="52" t="s">
        <v>207</v>
      </c>
      <c r="C38" s="52" t="s">
        <v>209</v>
      </c>
      <c r="D38" s="52" t="s">
        <v>67</v>
      </c>
      <c r="E38" s="53" t="s">
        <v>110</v>
      </c>
      <c r="F38" s="141" t="s">
        <v>40</v>
      </c>
      <c r="G38" s="52">
        <v>1</v>
      </c>
      <c r="H38" s="51">
        <v>5</v>
      </c>
    </row>
    <row r="39" spans="1:15" ht="15.75" thickBot="1" x14ac:dyDescent="0.3">
      <c r="A39" s="51">
        <v>1</v>
      </c>
      <c r="B39" s="52" t="s">
        <v>207</v>
      </c>
      <c r="C39" s="52" t="s">
        <v>209</v>
      </c>
      <c r="D39" s="52" t="s">
        <v>67</v>
      </c>
      <c r="E39" s="53" t="s">
        <v>110</v>
      </c>
      <c r="F39" s="141" t="s">
        <v>40</v>
      </c>
      <c r="G39" s="52">
        <v>1</v>
      </c>
      <c r="H39" s="51">
        <v>10</v>
      </c>
      <c r="M39" s="79" t="s">
        <v>233</v>
      </c>
    </row>
    <row r="40" spans="1:15" x14ac:dyDescent="0.25">
      <c r="A40" s="51">
        <v>1</v>
      </c>
      <c r="B40" s="52" t="s">
        <v>207</v>
      </c>
      <c r="C40" s="52" t="s">
        <v>209</v>
      </c>
      <c r="D40" s="52" t="s">
        <v>67</v>
      </c>
      <c r="E40" s="53" t="s">
        <v>110</v>
      </c>
      <c r="F40" s="141" t="s">
        <v>40</v>
      </c>
      <c r="G40" s="52">
        <v>1</v>
      </c>
      <c r="H40" s="51">
        <v>10</v>
      </c>
      <c r="M40" s="169" t="s">
        <v>459</v>
      </c>
      <c r="N40" s="169" t="s">
        <v>467</v>
      </c>
      <c r="O40" s="224"/>
    </row>
    <row r="41" spans="1:15" x14ac:dyDescent="0.25">
      <c r="A41" s="51">
        <v>1</v>
      </c>
      <c r="B41" s="52" t="s">
        <v>207</v>
      </c>
      <c r="C41" s="52" t="s">
        <v>209</v>
      </c>
      <c r="D41" s="52" t="s">
        <v>67</v>
      </c>
      <c r="E41" s="53" t="s">
        <v>110</v>
      </c>
      <c r="F41" s="141" t="s">
        <v>40</v>
      </c>
      <c r="G41" s="52">
        <v>1</v>
      </c>
      <c r="H41" s="51">
        <v>10</v>
      </c>
      <c r="M41" s="166">
        <v>5</v>
      </c>
      <c r="N41" s="167">
        <v>12</v>
      </c>
      <c r="O41" s="167">
        <f>N41/$O$46</f>
        <v>6.5573770491803282E-2</v>
      </c>
    </row>
    <row r="42" spans="1:15" x14ac:dyDescent="0.25">
      <c r="A42" s="51">
        <v>1</v>
      </c>
      <c r="B42" s="52" t="s">
        <v>207</v>
      </c>
      <c r="C42" s="52" t="s">
        <v>209</v>
      </c>
      <c r="D42" s="52" t="s">
        <v>67</v>
      </c>
      <c r="E42" s="53" t="s">
        <v>110</v>
      </c>
      <c r="F42" s="141" t="s">
        <v>40</v>
      </c>
      <c r="G42" s="52">
        <v>1</v>
      </c>
      <c r="H42" s="51">
        <v>10</v>
      </c>
      <c r="M42" s="166">
        <v>20</v>
      </c>
      <c r="N42" s="167">
        <v>49</v>
      </c>
      <c r="O42" s="167">
        <f t="shared" ref="O42:O45" si="3">N42/$O$46</f>
        <v>0.26775956284153007</v>
      </c>
    </row>
    <row r="43" spans="1:15" x14ac:dyDescent="0.25">
      <c r="A43" s="51">
        <v>1</v>
      </c>
      <c r="B43" s="52" t="s">
        <v>207</v>
      </c>
      <c r="C43" s="52" t="s">
        <v>209</v>
      </c>
      <c r="D43" s="52" t="s">
        <v>67</v>
      </c>
      <c r="E43" s="53" t="s">
        <v>110</v>
      </c>
      <c r="F43" s="141" t="s">
        <v>40</v>
      </c>
      <c r="G43" s="52">
        <v>1</v>
      </c>
      <c r="H43" s="51">
        <v>10</v>
      </c>
      <c r="M43" s="166">
        <v>35</v>
      </c>
      <c r="N43" s="167">
        <v>59</v>
      </c>
      <c r="O43" s="167">
        <f t="shared" si="3"/>
        <v>0.32240437158469948</v>
      </c>
    </row>
    <row r="44" spans="1:15" x14ac:dyDescent="0.25">
      <c r="A44" s="51">
        <v>1</v>
      </c>
      <c r="B44" s="52" t="s">
        <v>207</v>
      </c>
      <c r="C44" s="52" t="s">
        <v>209</v>
      </c>
      <c r="D44" s="52" t="s">
        <v>67</v>
      </c>
      <c r="E44" s="53" t="s">
        <v>110</v>
      </c>
      <c r="F44" s="141" t="s">
        <v>40</v>
      </c>
      <c r="G44" s="52">
        <v>1</v>
      </c>
      <c r="H44" s="51">
        <v>10</v>
      </c>
      <c r="M44" s="166">
        <v>50</v>
      </c>
      <c r="N44" s="167">
        <v>43</v>
      </c>
      <c r="O44" s="167">
        <f t="shared" si="3"/>
        <v>0.23497267759562843</v>
      </c>
    </row>
    <row r="45" spans="1:15" x14ac:dyDescent="0.25">
      <c r="A45" s="51">
        <v>1</v>
      </c>
      <c r="B45" s="52" t="s">
        <v>207</v>
      </c>
      <c r="C45" s="52" t="s">
        <v>209</v>
      </c>
      <c r="D45" s="52" t="s">
        <v>67</v>
      </c>
      <c r="E45" s="53" t="s">
        <v>110</v>
      </c>
      <c r="F45" s="141" t="s">
        <v>40</v>
      </c>
      <c r="G45" s="52">
        <v>1</v>
      </c>
      <c r="H45" s="51">
        <v>30</v>
      </c>
      <c r="M45" s="166">
        <v>300</v>
      </c>
      <c r="N45" s="167">
        <v>20</v>
      </c>
      <c r="O45" s="167">
        <f t="shared" si="3"/>
        <v>0.10928961748633879</v>
      </c>
    </row>
    <row r="46" spans="1:15" ht="15.75" thickBot="1" x14ac:dyDescent="0.3">
      <c r="A46" s="51">
        <v>1</v>
      </c>
      <c r="B46" s="52" t="s">
        <v>207</v>
      </c>
      <c r="C46" s="52" t="s">
        <v>209</v>
      </c>
      <c r="D46" s="52" t="s">
        <v>67</v>
      </c>
      <c r="E46" s="53" t="s">
        <v>110</v>
      </c>
      <c r="F46" s="141" t="s">
        <v>40</v>
      </c>
      <c r="G46" s="52">
        <v>1</v>
      </c>
      <c r="H46" s="51">
        <v>15</v>
      </c>
      <c r="M46" s="168" t="s">
        <v>466</v>
      </c>
      <c r="N46" s="168">
        <v>0</v>
      </c>
      <c r="O46" s="167">
        <f>SUM(N41:N45)</f>
        <v>183</v>
      </c>
    </row>
    <row r="47" spans="1:15" x14ac:dyDescent="0.25">
      <c r="A47" s="51">
        <v>1</v>
      </c>
      <c r="B47" s="52" t="s">
        <v>207</v>
      </c>
      <c r="C47" s="52" t="s">
        <v>209</v>
      </c>
      <c r="D47" s="52" t="s">
        <v>67</v>
      </c>
      <c r="E47" s="53" t="s">
        <v>110</v>
      </c>
      <c r="F47" s="141" t="s">
        <v>40</v>
      </c>
      <c r="G47" s="52">
        <v>1</v>
      </c>
      <c r="H47" s="51">
        <v>15</v>
      </c>
    </row>
    <row r="48" spans="1:15" ht="15.75" thickBot="1" x14ac:dyDescent="0.3">
      <c r="A48" s="51">
        <v>1</v>
      </c>
      <c r="B48" s="52" t="s">
        <v>207</v>
      </c>
      <c r="C48" s="52" t="s">
        <v>209</v>
      </c>
      <c r="D48" s="52" t="s">
        <v>67</v>
      </c>
      <c r="E48" s="53" t="s">
        <v>110</v>
      </c>
      <c r="F48" s="141" t="s">
        <v>40</v>
      </c>
      <c r="G48" s="52">
        <v>1</v>
      </c>
      <c r="H48" s="51">
        <v>15</v>
      </c>
      <c r="M48" s="79" t="s">
        <v>176</v>
      </c>
    </row>
    <row r="49" spans="1:15" x14ac:dyDescent="0.25">
      <c r="A49" s="51">
        <v>1</v>
      </c>
      <c r="B49" s="52" t="s">
        <v>207</v>
      </c>
      <c r="C49" s="52" t="s">
        <v>209</v>
      </c>
      <c r="D49" s="52" t="s">
        <v>67</v>
      </c>
      <c r="E49" s="53" t="s">
        <v>110</v>
      </c>
      <c r="F49" s="141" t="s">
        <v>40</v>
      </c>
      <c r="G49" s="52">
        <v>1</v>
      </c>
      <c r="H49" s="51">
        <v>20</v>
      </c>
      <c r="M49" s="169" t="s">
        <v>459</v>
      </c>
      <c r="N49" s="169" t="s">
        <v>467</v>
      </c>
      <c r="O49" s="224"/>
    </row>
    <row r="50" spans="1:15" x14ac:dyDescent="0.25">
      <c r="A50" s="51">
        <v>1</v>
      </c>
      <c r="B50" s="52" t="s">
        <v>207</v>
      </c>
      <c r="C50" s="52" t="s">
        <v>209</v>
      </c>
      <c r="D50" s="52" t="s">
        <v>67</v>
      </c>
      <c r="E50" s="53" t="s">
        <v>110</v>
      </c>
      <c r="F50" s="141" t="s">
        <v>40</v>
      </c>
      <c r="G50" s="52">
        <v>1</v>
      </c>
      <c r="H50" s="51">
        <v>50</v>
      </c>
      <c r="M50" s="166">
        <v>5</v>
      </c>
      <c r="N50" s="167">
        <v>13</v>
      </c>
      <c r="O50" s="167">
        <f>N50/$O$55</f>
        <v>5.909090909090909E-2</v>
      </c>
    </row>
    <row r="51" spans="1:15" x14ac:dyDescent="0.25">
      <c r="A51" s="51">
        <v>1</v>
      </c>
      <c r="B51" s="52" t="s">
        <v>207</v>
      </c>
      <c r="C51" s="52" t="s">
        <v>209</v>
      </c>
      <c r="D51" s="52" t="s">
        <v>67</v>
      </c>
      <c r="E51" s="53" t="s">
        <v>110</v>
      </c>
      <c r="F51" s="141" t="s">
        <v>71</v>
      </c>
      <c r="G51" s="52">
        <v>1</v>
      </c>
      <c r="H51" s="51">
        <v>30</v>
      </c>
      <c r="M51" s="166">
        <v>20</v>
      </c>
      <c r="N51" s="167">
        <v>132</v>
      </c>
      <c r="O51" s="167">
        <f t="shared" ref="O51:O54" si="4">N51/$O$55</f>
        <v>0.6</v>
      </c>
    </row>
    <row r="52" spans="1:15" x14ac:dyDescent="0.25">
      <c r="A52" s="51">
        <v>1</v>
      </c>
      <c r="B52" s="52" t="s">
        <v>207</v>
      </c>
      <c r="C52" s="52" t="s">
        <v>209</v>
      </c>
      <c r="D52" s="52" t="s">
        <v>67</v>
      </c>
      <c r="E52" s="53" t="s">
        <v>110</v>
      </c>
      <c r="F52" s="141" t="s">
        <v>71</v>
      </c>
      <c r="G52" s="52">
        <v>1</v>
      </c>
      <c r="H52" s="51">
        <v>30</v>
      </c>
      <c r="M52" s="166">
        <v>35</v>
      </c>
      <c r="N52" s="167">
        <v>53</v>
      </c>
      <c r="O52" s="167">
        <f t="shared" si="4"/>
        <v>0.24090909090909091</v>
      </c>
    </row>
    <row r="53" spans="1:15" x14ac:dyDescent="0.25">
      <c r="A53" s="51">
        <v>1</v>
      </c>
      <c r="B53" s="52" t="s">
        <v>207</v>
      </c>
      <c r="C53" s="52" t="s">
        <v>209</v>
      </c>
      <c r="D53" s="52" t="s">
        <v>67</v>
      </c>
      <c r="E53" s="53" t="s">
        <v>110</v>
      </c>
      <c r="F53" s="141" t="s">
        <v>71</v>
      </c>
      <c r="G53" s="52">
        <v>1</v>
      </c>
      <c r="H53" s="51">
        <v>30</v>
      </c>
      <c r="M53" s="166">
        <v>50</v>
      </c>
      <c r="N53" s="167">
        <v>17</v>
      </c>
      <c r="O53" s="167">
        <f t="shared" si="4"/>
        <v>7.7272727272727271E-2</v>
      </c>
    </row>
    <row r="54" spans="1:15" x14ac:dyDescent="0.25">
      <c r="A54" s="51">
        <v>1</v>
      </c>
      <c r="B54" s="52" t="s">
        <v>207</v>
      </c>
      <c r="C54" s="52" t="s">
        <v>209</v>
      </c>
      <c r="D54" s="52" t="s">
        <v>67</v>
      </c>
      <c r="E54" s="53" t="s">
        <v>110</v>
      </c>
      <c r="F54" s="141" t="s">
        <v>71</v>
      </c>
      <c r="G54" s="52">
        <v>1</v>
      </c>
      <c r="H54" s="51">
        <v>30</v>
      </c>
      <c r="M54" s="166">
        <v>300</v>
      </c>
      <c r="N54" s="167">
        <v>5</v>
      </c>
      <c r="O54" s="167">
        <f t="shared" si="4"/>
        <v>2.2727272727272728E-2</v>
      </c>
    </row>
    <row r="55" spans="1:15" ht="15.75" thickBot="1" x14ac:dyDescent="0.3">
      <c r="A55" s="51">
        <v>1</v>
      </c>
      <c r="B55" s="52" t="s">
        <v>207</v>
      </c>
      <c r="C55" s="52" t="s">
        <v>209</v>
      </c>
      <c r="D55" s="52" t="s">
        <v>67</v>
      </c>
      <c r="E55" s="53" t="s">
        <v>110</v>
      </c>
      <c r="F55" s="141" t="s">
        <v>71</v>
      </c>
      <c r="G55" s="52">
        <v>1</v>
      </c>
      <c r="H55" s="51">
        <v>50</v>
      </c>
      <c r="M55" s="168" t="s">
        <v>466</v>
      </c>
      <c r="N55" s="168">
        <v>0</v>
      </c>
      <c r="O55" s="167">
        <f>SUM(N50:N54)</f>
        <v>220</v>
      </c>
    </row>
    <row r="56" spans="1:15" x14ac:dyDescent="0.25">
      <c r="A56" s="51">
        <v>1</v>
      </c>
      <c r="B56" s="52" t="s">
        <v>207</v>
      </c>
      <c r="C56" s="52" t="s">
        <v>209</v>
      </c>
      <c r="D56" s="52" t="s">
        <v>67</v>
      </c>
      <c r="E56" s="53" t="s">
        <v>110</v>
      </c>
      <c r="F56" s="141" t="s">
        <v>71</v>
      </c>
      <c r="G56" s="52">
        <v>1</v>
      </c>
      <c r="H56" s="51">
        <v>50</v>
      </c>
    </row>
    <row r="57" spans="1:15" ht="15.75" thickBot="1" x14ac:dyDescent="0.3">
      <c r="A57" s="51">
        <v>1</v>
      </c>
      <c r="B57" s="52" t="s">
        <v>207</v>
      </c>
      <c r="C57" s="52" t="s">
        <v>209</v>
      </c>
      <c r="D57" s="52" t="s">
        <v>67</v>
      </c>
      <c r="E57" s="53" t="s">
        <v>110</v>
      </c>
      <c r="F57" s="141" t="s">
        <v>71</v>
      </c>
      <c r="G57" s="52">
        <v>1</v>
      </c>
      <c r="H57" s="51">
        <v>5</v>
      </c>
      <c r="M57" s="79" t="s">
        <v>48</v>
      </c>
    </row>
    <row r="58" spans="1:15" x14ac:dyDescent="0.25">
      <c r="A58" s="51">
        <v>1</v>
      </c>
      <c r="B58" s="52" t="s">
        <v>207</v>
      </c>
      <c r="C58" s="52" t="s">
        <v>209</v>
      </c>
      <c r="D58" s="52" t="s">
        <v>67</v>
      </c>
      <c r="E58" s="53" t="s">
        <v>110</v>
      </c>
      <c r="F58" s="141" t="s">
        <v>71</v>
      </c>
      <c r="G58" s="52">
        <v>1</v>
      </c>
      <c r="H58" s="51">
        <v>5</v>
      </c>
      <c r="M58" s="169" t="s">
        <v>459</v>
      </c>
      <c r="N58" s="169" t="s">
        <v>467</v>
      </c>
      <c r="O58" s="224"/>
    </row>
    <row r="59" spans="1:15" x14ac:dyDescent="0.25">
      <c r="A59" s="51">
        <v>1</v>
      </c>
      <c r="B59" s="52" t="s">
        <v>207</v>
      </c>
      <c r="C59" s="52" t="s">
        <v>209</v>
      </c>
      <c r="D59" s="52" t="s">
        <v>67</v>
      </c>
      <c r="E59" s="53" t="s">
        <v>110</v>
      </c>
      <c r="F59" s="141" t="s">
        <v>71</v>
      </c>
      <c r="G59" s="52">
        <v>1</v>
      </c>
      <c r="H59" s="51">
        <v>5</v>
      </c>
      <c r="M59" s="166">
        <v>5</v>
      </c>
      <c r="N59" s="167">
        <v>56</v>
      </c>
      <c r="O59" s="167">
        <f>N59/$O$64</f>
        <v>0.20071684587813621</v>
      </c>
    </row>
    <row r="60" spans="1:15" x14ac:dyDescent="0.25">
      <c r="A60" s="51">
        <v>1</v>
      </c>
      <c r="B60" s="52" t="s">
        <v>207</v>
      </c>
      <c r="C60" s="52" t="s">
        <v>209</v>
      </c>
      <c r="D60" s="52" t="s">
        <v>67</v>
      </c>
      <c r="E60" s="53" t="s">
        <v>110</v>
      </c>
      <c r="F60" s="141" t="s">
        <v>71</v>
      </c>
      <c r="G60" s="52">
        <v>1</v>
      </c>
      <c r="H60" s="51">
        <v>5</v>
      </c>
      <c r="M60" s="166">
        <v>20</v>
      </c>
      <c r="N60" s="167">
        <v>140</v>
      </c>
      <c r="O60" s="167">
        <f t="shared" ref="O60:O63" si="5">N60/$O$64</f>
        <v>0.50179211469534046</v>
      </c>
    </row>
    <row r="61" spans="1:15" x14ac:dyDescent="0.25">
      <c r="A61" s="51">
        <v>1</v>
      </c>
      <c r="B61" s="52" t="s">
        <v>207</v>
      </c>
      <c r="C61" s="52" t="s">
        <v>209</v>
      </c>
      <c r="D61" s="52" t="s">
        <v>67</v>
      </c>
      <c r="E61" s="53" t="s">
        <v>110</v>
      </c>
      <c r="F61" s="141" t="s">
        <v>71</v>
      </c>
      <c r="G61" s="52">
        <v>1</v>
      </c>
      <c r="H61" s="51">
        <v>5</v>
      </c>
      <c r="M61" s="166">
        <v>35</v>
      </c>
      <c r="N61" s="167">
        <v>35</v>
      </c>
      <c r="O61" s="167">
        <f t="shared" si="5"/>
        <v>0.12544802867383512</v>
      </c>
    </row>
    <row r="62" spans="1:15" x14ac:dyDescent="0.25">
      <c r="A62" s="51">
        <v>1</v>
      </c>
      <c r="B62" s="52" t="s">
        <v>207</v>
      </c>
      <c r="C62" s="52" t="s">
        <v>209</v>
      </c>
      <c r="D62" s="52" t="s">
        <v>67</v>
      </c>
      <c r="E62" s="53" t="s">
        <v>110</v>
      </c>
      <c r="F62" s="141" t="s">
        <v>71</v>
      </c>
      <c r="G62" s="52">
        <v>1</v>
      </c>
      <c r="H62" s="51">
        <v>5</v>
      </c>
      <c r="M62" s="166">
        <v>50</v>
      </c>
      <c r="N62" s="167">
        <v>39</v>
      </c>
      <c r="O62" s="167">
        <f t="shared" si="5"/>
        <v>0.13978494623655913</v>
      </c>
    </row>
    <row r="63" spans="1:15" x14ac:dyDescent="0.25">
      <c r="A63" s="51">
        <v>1</v>
      </c>
      <c r="B63" s="52" t="s">
        <v>207</v>
      </c>
      <c r="C63" s="52" t="s">
        <v>209</v>
      </c>
      <c r="D63" s="52" t="s">
        <v>67</v>
      </c>
      <c r="E63" s="53" t="s">
        <v>110</v>
      </c>
      <c r="F63" s="141" t="s">
        <v>71</v>
      </c>
      <c r="G63" s="52">
        <v>1</v>
      </c>
      <c r="H63" s="51">
        <v>5</v>
      </c>
      <c r="M63" s="166">
        <v>300</v>
      </c>
      <c r="N63" s="167">
        <v>9</v>
      </c>
      <c r="O63" s="167">
        <f t="shared" si="5"/>
        <v>3.2258064516129031E-2</v>
      </c>
    </row>
    <row r="64" spans="1:15" ht="15.75" thickBot="1" x14ac:dyDescent="0.3">
      <c r="A64" s="51">
        <v>1</v>
      </c>
      <c r="B64" s="52" t="s">
        <v>207</v>
      </c>
      <c r="C64" s="52" t="s">
        <v>209</v>
      </c>
      <c r="D64" s="52" t="s">
        <v>67</v>
      </c>
      <c r="E64" s="53" t="s">
        <v>110</v>
      </c>
      <c r="F64" s="141" t="s">
        <v>71</v>
      </c>
      <c r="G64" s="52">
        <v>1</v>
      </c>
      <c r="H64" s="51">
        <v>40</v>
      </c>
      <c r="M64" s="168" t="s">
        <v>466</v>
      </c>
      <c r="N64" s="168">
        <v>0</v>
      </c>
      <c r="O64" s="167">
        <f>SUM(N59:N63)</f>
        <v>279</v>
      </c>
    </row>
    <row r="65" spans="1:15" x14ac:dyDescent="0.25">
      <c r="A65" s="51">
        <v>1</v>
      </c>
      <c r="B65" s="52" t="s">
        <v>207</v>
      </c>
      <c r="C65" s="52" t="s">
        <v>209</v>
      </c>
      <c r="D65" s="52" t="s">
        <v>67</v>
      </c>
      <c r="E65" s="53" t="s">
        <v>110</v>
      </c>
      <c r="F65" s="141" t="s">
        <v>71</v>
      </c>
      <c r="G65" s="52">
        <v>1</v>
      </c>
      <c r="H65" s="51">
        <v>40</v>
      </c>
    </row>
    <row r="66" spans="1:15" ht="15.75" thickBot="1" x14ac:dyDescent="0.3">
      <c r="A66" s="51">
        <v>1</v>
      </c>
      <c r="B66" s="52" t="s">
        <v>207</v>
      </c>
      <c r="C66" s="52" t="s">
        <v>209</v>
      </c>
      <c r="D66" s="52" t="s">
        <v>67</v>
      </c>
      <c r="E66" s="53" t="s">
        <v>110</v>
      </c>
      <c r="F66" s="141" t="s">
        <v>71</v>
      </c>
      <c r="G66" s="52">
        <v>1</v>
      </c>
      <c r="H66" s="51">
        <v>40</v>
      </c>
      <c r="M66" s="79" t="s">
        <v>229</v>
      </c>
    </row>
    <row r="67" spans="1:15" x14ac:dyDescent="0.25">
      <c r="A67" s="51">
        <v>1</v>
      </c>
      <c r="B67" s="52" t="s">
        <v>207</v>
      </c>
      <c r="C67" s="52" t="s">
        <v>209</v>
      </c>
      <c r="D67" s="52" t="s">
        <v>67</v>
      </c>
      <c r="E67" s="53" t="s">
        <v>110</v>
      </c>
      <c r="F67" s="141" t="s">
        <v>71</v>
      </c>
      <c r="G67" s="52">
        <v>1</v>
      </c>
      <c r="H67" s="51">
        <v>70</v>
      </c>
      <c r="M67" s="169" t="s">
        <v>459</v>
      </c>
      <c r="N67" s="169" t="s">
        <v>467</v>
      </c>
      <c r="O67" s="224"/>
    </row>
    <row r="68" spans="1:15" x14ac:dyDescent="0.25">
      <c r="A68" s="51">
        <v>1</v>
      </c>
      <c r="B68" s="52" t="s">
        <v>207</v>
      </c>
      <c r="C68" s="52" t="s">
        <v>209</v>
      </c>
      <c r="D68" s="52" t="s">
        <v>67</v>
      </c>
      <c r="E68" s="53" t="s">
        <v>110</v>
      </c>
      <c r="F68" s="141" t="s">
        <v>71</v>
      </c>
      <c r="G68" s="52">
        <v>1</v>
      </c>
      <c r="H68" s="51">
        <v>70</v>
      </c>
      <c r="M68" s="166">
        <v>5</v>
      </c>
      <c r="N68" s="167">
        <v>116</v>
      </c>
      <c r="O68" s="167">
        <f>N68/$O$73</f>
        <v>0.24472573839662448</v>
      </c>
    </row>
    <row r="69" spans="1:15" x14ac:dyDescent="0.25">
      <c r="A69" s="51">
        <v>1</v>
      </c>
      <c r="B69" s="52" t="s">
        <v>207</v>
      </c>
      <c r="C69" s="52" t="s">
        <v>209</v>
      </c>
      <c r="D69" s="52" t="s">
        <v>67</v>
      </c>
      <c r="E69" s="53" t="s">
        <v>110</v>
      </c>
      <c r="F69" s="141" t="s">
        <v>71</v>
      </c>
      <c r="G69" s="52">
        <v>1</v>
      </c>
      <c r="H69" s="51">
        <v>20</v>
      </c>
      <c r="M69" s="166">
        <v>20</v>
      </c>
      <c r="N69" s="167">
        <v>244</v>
      </c>
      <c r="O69" s="167">
        <f t="shared" ref="O69:O72" si="6">N69/$O$73</f>
        <v>0.51476793248945152</v>
      </c>
    </row>
    <row r="70" spans="1:15" x14ac:dyDescent="0.25">
      <c r="A70" s="51">
        <v>1</v>
      </c>
      <c r="B70" s="52" t="s">
        <v>207</v>
      </c>
      <c r="C70" s="52" t="s">
        <v>209</v>
      </c>
      <c r="D70" s="52" t="s">
        <v>67</v>
      </c>
      <c r="E70" s="53" t="s">
        <v>110</v>
      </c>
      <c r="F70" s="141" t="s">
        <v>71</v>
      </c>
      <c r="G70" s="52">
        <v>1</v>
      </c>
      <c r="H70" s="51">
        <v>20</v>
      </c>
      <c r="M70" s="166">
        <v>35</v>
      </c>
      <c r="N70" s="167">
        <v>57</v>
      </c>
      <c r="O70" s="167">
        <f t="shared" si="6"/>
        <v>0.12025316455696203</v>
      </c>
    </row>
    <row r="71" spans="1:15" x14ac:dyDescent="0.25">
      <c r="A71" s="51">
        <v>1</v>
      </c>
      <c r="B71" s="52" t="s">
        <v>207</v>
      </c>
      <c r="C71" s="52" t="s">
        <v>209</v>
      </c>
      <c r="D71" s="52" t="s">
        <v>67</v>
      </c>
      <c r="E71" s="53" t="s">
        <v>110</v>
      </c>
      <c r="F71" s="141" t="s">
        <v>71</v>
      </c>
      <c r="G71" s="52">
        <v>1</v>
      </c>
      <c r="H71" s="51">
        <v>20</v>
      </c>
      <c r="M71" s="166">
        <v>50</v>
      </c>
      <c r="N71" s="167">
        <v>45</v>
      </c>
      <c r="O71" s="167">
        <f t="shared" si="6"/>
        <v>9.49367088607595E-2</v>
      </c>
    </row>
    <row r="72" spans="1:15" x14ac:dyDescent="0.25">
      <c r="A72" s="51">
        <v>1</v>
      </c>
      <c r="B72" s="52" t="s">
        <v>207</v>
      </c>
      <c r="C72" s="52" t="s">
        <v>209</v>
      </c>
      <c r="D72" s="52" t="s">
        <v>67</v>
      </c>
      <c r="E72" s="53" t="s">
        <v>110</v>
      </c>
      <c r="F72" s="141" t="s">
        <v>71</v>
      </c>
      <c r="G72" s="53">
        <v>1</v>
      </c>
      <c r="H72" s="51">
        <v>10</v>
      </c>
      <c r="M72" s="166">
        <v>300</v>
      </c>
      <c r="N72" s="167">
        <v>12</v>
      </c>
      <c r="O72" s="167">
        <f t="shared" si="6"/>
        <v>2.5316455696202531E-2</v>
      </c>
    </row>
    <row r="73" spans="1:15" ht="15.75" thickBot="1" x14ac:dyDescent="0.3">
      <c r="A73" s="51">
        <v>1</v>
      </c>
      <c r="B73" s="52" t="s">
        <v>207</v>
      </c>
      <c r="C73" s="52" t="s">
        <v>209</v>
      </c>
      <c r="D73" s="52" t="s">
        <v>67</v>
      </c>
      <c r="E73" s="53" t="s">
        <v>110</v>
      </c>
      <c r="F73" s="141" t="s">
        <v>71</v>
      </c>
      <c r="G73" s="52">
        <v>1</v>
      </c>
      <c r="H73" s="51">
        <v>15</v>
      </c>
      <c r="M73" s="168" t="s">
        <v>466</v>
      </c>
      <c r="N73" s="168">
        <v>0</v>
      </c>
      <c r="O73" s="167">
        <f>SUM(N68:N72)</f>
        <v>474</v>
      </c>
    </row>
    <row r="74" spans="1:15" x14ac:dyDescent="0.25">
      <c r="A74" s="51">
        <v>1</v>
      </c>
      <c r="B74" s="52" t="s">
        <v>207</v>
      </c>
      <c r="C74" s="52" t="s">
        <v>209</v>
      </c>
      <c r="D74" s="52" t="s">
        <v>67</v>
      </c>
      <c r="E74" s="53" t="s">
        <v>110</v>
      </c>
      <c r="F74" s="141" t="s">
        <v>71</v>
      </c>
      <c r="G74" s="53">
        <v>1</v>
      </c>
      <c r="H74" s="51">
        <v>15</v>
      </c>
    </row>
    <row r="75" spans="1:15" x14ac:dyDescent="0.25">
      <c r="A75" s="51">
        <v>1</v>
      </c>
      <c r="B75" s="52" t="s">
        <v>207</v>
      </c>
      <c r="C75" s="52" t="s">
        <v>209</v>
      </c>
      <c r="D75" s="52" t="s">
        <v>67</v>
      </c>
      <c r="E75" s="53" t="s">
        <v>110</v>
      </c>
      <c r="F75" s="141" t="s">
        <v>71</v>
      </c>
      <c r="G75" s="53">
        <v>1</v>
      </c>
      <c r="H75" s="51">
        <v>35</v>
      </c>
    </row>
    <row r="76" spans="1:15" x14ac:dyDescent="0.25">
      <c r="A76" s="51">
        <v>1</v>
      </c>
      <c r="B76" s="52" t="s">
        <v>207</v>
      </c>
      <c r="C76" s="52" t="s">
        <v>212</v>
      </c>
      <c r="D76" s="52" t="s">
        <v>67</v>
      </c>
      <c r="E76" s="52" t="s">
        <v>110</v>
      </c>
      <c r="F76" s="141" t="s">
        <v>40</v>
      </c>
      <c r="G76" s="53">
        <v>1</v>
      </c>
      <c r="H76" s="51">
        <v>15</v>
      </c>
    </row>
    <row r="77" spans="1:15" x14ac:dyDescent="0.25">
      <c r="A77" s="51">
        <v>1</v>
      </c>
      <c r="B77" s="52" t="s">
        <v>207</v>
      </c>
      <c r="C77" s="52" t="s">
        <v>212</v>
      </c>
      <c r="D77" s="52" t="s">
        <v>67</v>
      </c>
      <c r="E77" s="52" t="s">
        <v>110</v>
      </c>
      <c r="F77" s="141" t="s">
        <v>40</v>
      </c>
      <c r="G77" s="53">
        <v>1</v>
      </c>
      <c r="H77" s="51">
        <v>15</v>
      </c>
    </row>
    <row r="78" spans="1:15" x14ac:dyDescent="0.25">
      <c r="A78" s="51">
        <v>1</v>
      </c>
      <c r="B78" s="52" t="s">
        <v>207</v>
      </c>
      <c r="C78" s="52" t="s">
        <v>212</v>
      </c>
      <c r="D78" s="52" t="s">
        <v>67</v>
      </c>
      <c r="E78" s="52" t="s">
        <v>110</v>
      </c>
      <c r="F78" s="141" t="s">
        <v>40</v>
      </c>
      <c r="G78" s="53">
        <v>1</v>
      </c>
      <c r="H78" s="51">
        <v>15</v>
      </c>
    </row>
    <row r="79" spans="1:15" x14ac:dyDescent="0.25">
      <c r="A79" s="51">
        <v>1</v>
      </c>
      <c r="B79" s="52" t="s">
        <v>207</v>
      </c>
      <c r="C79" s="52" t="s">
        <v>212</v>
      </c>
      <c r="D79" s="52" t="s">
        <v>67</v>
      </c>
      <c r="E79" s="52" t="s">
        <v>110</v>
      </c>
      <c r="F79" s="141" t="s">
        <v>40</v>
      </c>
      <c r="G79" s="53">
        <v>1</v>
      </c>
      <c r="H79" s="51">
        <v>15</v>
      </c>
    </row>
    <row r="80" spans="1:15" x14ac:dyDescent="0.25">
      <c r="A80" s="51">
        <v>1</v>
      </c>
      <c r="B80" s="52" t="s">
        <v>207</v>
      </c>
      <c r="C80" s="52" t="s">
        <v>212</v>
      </c>
      <c r="D80" s="52" t="s">
        <v>67</v>
      </c>
      <c r="E80" s="52" t="s">
        <v>110</v>
      </c>
      <c r="F80" s="141" t="s">
        <v>40</v>
      </c>
      <c r="G80" s="53">
        <v>1</v>
      </c>
      <c r="H80" s="51">
        <v>15</v>
      </c>
    </row>
    <row r="81" spans="1:8" x14ac:dyDescent="0.25">
      <c r="A81" s="51">
        <v>1</v>
      </c>
      <c r="B81" s="52" t="s">
        <v>207</v>
      </c>
      <c r="C81" s="52" t="s">
        <v>212</v>
      </c>
      <c r="D81" s="52" t="s">
        <v>67</v>
      </c>
      <c r="E81" s="52" t="s">
        <v>110</v>
      </c>
      <c r="F81" s="141" t="s">
        <v>40</v>
      </c>
      <c r="G81" s="53">
        <v>1</v>
      </c>
      <c r="H81" s="51">
        <v>15</v>
      </c>
    </row>
    <row r="82" spans="1:8" x14ac:dyDescent="0.25">
      <c r="A82" s="51">
        <v>1</v>
      </c>
      <c r="B82" s="52" t="s">
        <v>207</v>
      </c>
      <c r="C82" s="52" t="s">
        <v>212</v>
      </c>
      <c r="D82" s="52" t="s">
        <v>67</v>
      </c>
      <c r="E82" s="52" t="s">
        <v>110</v>
      </c>
      <c r="F82" s="141" t="s">
        <v>40</v>
      </c>
      <c r="G82" s="53">
        <v>1</v>
      </c>
      <c r="H82" s="51">
        <v>15</v>
      </c>
    </row>
    <row r="83" spans="1:8" x14ac:dyDescent="0.25">
      <c r="A83" s="51">
        <v>1</v>
      </c>
      <c r="B83" s="52" t="s">
        <v>207</v>
      </c>
      <c r="C83" s="52" t="s">
        <v>212</v>
      </c>
      <c r="D83" s="52" t="s">
        <v>67</v>
      </c>
      <c r="E83" s="52" t="s">
        <v>110</v>
      </c>
      <c r="F83" s="141" t="s">
        <v>40</v>
      </c>
      <c r="G83" s="53">
        <v>1</v>
      </c>
      <c r="H83" s="51">
        <v>15</v>
      </c>
    </row>
    <row r="84" spans="1:8" x14ac:dyDescent="0.25">
      <c r="A84" s="51">
        <v>1</v>
      </c>
      <c r="B84" s="52" t="s">
        <v>207</v>
      </c>
      <c r="C84" s="52" t="s">
        <v>212</v>
      </c>
      <c r="D84" s="52" t="s">
        <v>67</v>
      </c>
      <c r="E84" s="52" t="s">
        <v>110</v>
      </c>
      <c r="F84" s="141" t="s">
        <v>40</v>
      </c>
      <c r="G84" s="53">
        <v>1</v>
      </c>
      <c r="H84" s="51">
        <v>10</v>
      </c>
    </row>
    <row r="85" spans="1:8" x14ac:dyDescent="0.25">
      <c r="A85" s="51">
        <v>1</v>
      </c>
      <c r="B85" s="52" t="s">
        <v>207</v>
      </c>
      <c r="C85" s="52" t="s">
        <v>212</v>
      </c>
      <c r="D85" s="52" t="s">
        <v>67</v>
      </c>
      <c r="E85" s="52" t="s">
        <v>110</v>
      </c>
      <c r="F85" s="141" t="s">
        <v>40</v>
      </c>
      <c r="G85" s="53">
        <v>1</v>
      </c>
      <c r="H85" s="51">
        <v>10</v>
      </c>
    </row>
    <row r="86" spans="1:8" x14ac:dyDescent="0.25">
      <c r="A86" s="51">
        <v>1</v>
      </c>
      <c r="B86" s="52" t="s">
        <v>207</v>
      </c>
      <c r="C86" s="52" t="s">
        <v>212</v>
      </c>
      <c r="D86" s="52" t="s">
        <v>67</v>
      </c>
      <c r="E86" s="52" t="s">
        <v>110</v>
      </c>
      <c r="F86" s="141" t="s">
        <v>40</v>
      </c>
      <c r="G86" s="53">
        <v>1</v>
      </c>
      <c r="H86" s="51">
        <v>10</v>
      </c>
    </row>
    <row r="87" spans="1:8" x14ac:dyDescent="0.25">
      <c r="A87" s="51">
        <v>1</v>
      </c>
      <c r="B87" s="52" t="s">
        <v>207</v>
      </c>
      <c r="C87" s="52" t="s">
        <v>212</v>
      </c>
      <c r="D87" s="52" t="s">
        <v>67</v>
      </c>
      <c r="E87" s="52" t="s">
        <v>110</v>
      </c>
      <c r="F87" s="141" t="s">
        <v>40</v>
      </c>
      <c r="G87" s="53">
        <v>1</v>
      </c>
      <c r="H87" s="51">
        <v>10</v>
      </c>
    </row>
    <row r="88" spans="1:8" x14ac:dyDescent="0.25">
      <c r="A88" s="51">
        <v>1</v>
      </c>
      <c r="B88" s="52" t="s">
        <v>207</v>
      </c>
      <c r="C88" s="52" t="s">
        <v>212</v>
      </c>
      <c r="D88" s="52" t="s">
        <v>67</v>
      </c>
      <c r="E88" s="52" t="s">
        <v>110</v>
      </c>
      <c r="F88" s="141" t="s">
        <v>40</v>
      </c>
      <c r="G88" s="53">
        <v>1</v>
      </c>
      <c r="H88" s="51">
        <v>10</v>
      </c>
    </row>
    <row r="89" spans="1:8" x14ac:dyDescent="0.25">
      <c r="A89" s="51">
        <v>1</v>
      </c>
      <c r="B89" s="52" t="s">
        <v>207</v>
      </c>
      <c r="C89" s="52" t="s">
        <v>212</v>
      </c>
      <c r="D89" s="52" t="s">
        <v>67</v>
      </c>
      <c r="E89" s="52" t="s">
        <v>110</v>
      </c>
      <c r="F89" s="141" t="s">
        <v>40</v>
      </c>
      <c r="G89" s="53">
        <v>1</v>
      </c>
      <c r="H89" s="51">
        <v>20</v>
      </c>
    </row>
    <row r="90" spans="1:8" x14ac:dyDescent="0.25">
      <c r="A90" s="51">
        <v>1</v>
      </c>
      <c r="B90" s="52" t="s">
        <v>207</v>
      </c>
      <c r="C90" s="52" t="s">
        <v>212</v>
      </c>
      <c r="D90" s="52" t="s">
        <v>67</v>
      </c>
      <c r="E90" s="52" t="s">
        <v>110</v>
      </c>
      <c r="F90" s="141" t="s">
        <v>40</v>
      </c>
      <c r="G90" s="53">
        <v>1</v>
      </c>
      <c r="H90" s="51">
        <v>20</v>
      </c>
    </row>
    <row r="91" spans="1:8" x14ac:dyDescent="0.25">
      <c r="A91" s="51">
        <v>1</v>
      </c>
      <c r="B91" s="52" t="s">
        <v>207</v>
      </c>
      <c r="C91" s="52" t="s">
        <v>212</v>
      </c>
      <c r="D91" s="52" t="s">
        <v>67</v>
      </c>
      <c r="E91" s="52" t="s">
        <v>110</v>
      </c>
      <c r="F91" s="141" t="s">
        <v>40</v>
      </c>
      <c r="G91" s="53">
        <v>1</v>
      </c>
      <c r="H91" s="51">
        <v>20</v>
      </c>
    </row>
    <row r="92" spans="1:8" x14ac:dyDescent="0.25">
      <c r="A92" s="51">
        <v>1</v>
      </c>
      <c r="B92" s="52" t="s">
        <v>207</v>
      </c>
      <c r="C92" s="52" t="s">
        <v>212</v>
      </c>
      <c r="D92" s="52" t="s">
        <v>67</v>
      </c>
      <c r="E92" s="52" t="s">
        <v>110</v>
      </c>
      <c r="F92" s="141" t="s">
        <v>40</v>
      </c>
      <c r="G92" s="53">
        <v>1</v>
      </c>
      <c r="H92" s="51">
        <v>20</v>
      </c>
    </row>
    <row r="93" spans="1:8" x14ac:dyDescent="0.25">
      <c r="A93" s="51">
        <v>1</v>
      </c>
      <c r="B93" s="52" t="s">
        <v>207</v>
      </c>
      <c r="C93" s="52" t="s">
        <v>212</v>
      </c>
      <c r="D93" s="52" t="s">
        <v>67</v>
      </c>
      <c r="E93" s="52" t="s">
        <v>110</v>
      </c>
      <c r="F93" s="141" t="s">
        <v>40</v>
      </c>
      <c r="G93" s="53">
        <v>1</v>
      </c>
      <c r="H93" s="51">
        <v>20</v>
      </c>
    </row>
    <row r="94" spans="1:8" x14ac:dyDescent="0.25">
      <c r="A94" s="51">
        <v>1</v>
      </c>
      <c r="B94" s="52" t="s">
        <v>207</v>
      </c>
      <c r="C94" s="52" t="s">
        <v>212</v>
      </c>
      <c r="D94" s="52" t="s">
        <v>67</v>
      </c>
      <c r="E94" s="52" t="s">
        <v>110</v>
      </c>
      <c r="F94" s="141" t="s">
        <v>40</v>
      </c>
      <c r="G94" s="53">
        <v>1</v>
      </c>
      <c r="H94" s="51">
        <v>20</v>
      </c>
    </row>
    <row r="95" spans="1:8" x14ac:dyDescent="0.25">
      <c r="A95" s="51">
        <v>1</v>
      </c>
      <c r="B95" s="52" t="s">
        <v>207</v>
      </c>
      <c r="C95" s="52" t="s">
        <v>212</v>
      </c>
      <c r="D95" s="52" t="s">
        <v>67</v>
      </c>
      <c r="E95" s="52" t="s">
        <v>110</v>
      </c>
      <c r="F95" s="141" t="s">
        <v>40</v>
      </c>
      <c r="G95" s="53">
        <v>1</v>
      </c>
      <c r="H95" s="51">
        <v>25</v>
      </c>
    </row>
    <row r="96" spans="1:8" x14ac:dyDescent="0.25">
      <c r="A96" s="51">
        <v>1</v>
      </c>
      <c r="B96" s="52" t="s">
        <v>207</v>
      </c>
      <c r="C96" s="52" t="s">
        <v>212</v>
      </c>
      <c r="D96" s="52" t="s">
        <v>67</v>
      </c>
      <c r="E96" s="52" t="s">
        <v>110</v>
      </c>
      <c r="F96" s="141" t="s">
        <v>40</v>
      </c>
      <c r="G96" s="53">
        <v>1</v>
      </c>
      <c r="H96" s="51">
        <v>25</v>
      </c>
    </row>
    <row r="97" spans="1:8" x14ac:dyDescent="0.25">
      <c r="A97" s="51">
        <v>1</v>
      </c>
      <c r="B97" s="52" t="s">
        <v>207</v>
      </c>
      <c r="C97" s="52" t="s">
        <v>212</v>
      </c>
      <c r="D97" s="52" t="s">
        <v>67</v>
      </c>
      <c r="E97" s="52" t="s">
        <v>110</v>
      </c>
      <c r="F97" s="141" t="s">
        <v>40</v>
      </c>
      <c r="G97" s="53">
        <v>1</v>
      </c>
      <c r="H97" s="51">
        <v>30</v>
      </c>
    </row>
    <row r="98" spans="1:8" x14ac:dyDescent="0.25">
      <c r="A98" s="51">
        <v>1</v>
      </c>
      <c r="B98" s="52" t="s">
        <v>207</v>
      </c>
      <c r="C98" s="52" t="s">
        <v>212</v>
      </c>
      <c r="D98" s="52" t="s">
        <v>67</v>
      </c>
      <c r="E98" s="52" t="s">
        <v>110</v>
      </c>
      <c r="F98" s="141" t="s">
        <v>40</v>
      </c>
      <c r="G98" s="53">
        <v>1</v>
      </c>
      <c r="H98" s="51">
        <v>5</v>
      </c>
    </row>
    <row r="99" spans="1:8" x14ac:dyDescent="0.25">
      <c r="A99" s="51">
        <v>1</v>
      </c>
      <c r="B99" s="52" t="s">
        <v>207</v>
      </c>
      <c r="C99" s="52" t="s">
        <v>212</v>
      </c>
      <c r="D99" s="52" t="s">
        <v>67</v>
      </c>
      <c r="E99" s="52" t="s">
        <v>110</v>
      </c>
      <c r="F99" s="141" t="s">
        <v>40</v>
      </c>
      <c r="G99" s="53">
        <v>1</v>
      </c>
      <c r="H99" s="51">
        <v>5</v>
      </c>
    </row>
    <row r="100" spans="1:8" x14ac:dyDescent="0.25">
      <c r="A100" s="51">
        <v>1</v>
      </c>
      <c r="B100" s="52" t="s">
        <v>207</v>
      </c>
      <c r="C100" s="52" t="s">
        <v>212</v>
      </c>
      <c r="D100" s="52" t="s">
        <v>67</v>
      </c>
      <c r="E100" s="52" t="s">
        <v>110</v>
      </c>
      <c r="F100" s="141" t="s">
        <v>70</v>
      </c>
      <c r="G100" s="53">
        <v>1</v>
      </c>
      <c r="H100" s="53">
        <v>20</v>
      </c>
    </row>
    <row r="101" spans="1:8" x14ac:dyDescent="0.25">
      <c r="A101" s="51">
        <v>1</v>
      </c>
      <c r="B101" s="52" t="s">
        <v>207</v>
      </c>
      <c r="C101" s="52" t="s">
        <v>212</v>
      </c>
      <c r="D101" s="52" t="s">
        <v>67</v>
      </c>
      <c r="E101" s="52" t="s">
        <v>110</v>
      </c>
      <c r="F101" s="141" t="s">
        <v>71</v>
      </c>
      <c r="G101" s="53">
        <v>1</v>
      </c>
      <c r="H101" s="53">
        <v>5</v>
      </c>
    </row>
    <row r="102" spans="1:8" x14ac:dyDescent="0.25">
      <c r="A102" s="51">
        <v>1</v>
      </c>
      <c r="B102" s="52" t="s">
        <v>207</v>
      </c>
      <c r="C102" s="52" t="s">
        <v>212</v>
      </c>
      <c r="D102" s="52" t="s">
        <v>67</v>
      </c>
      <c r="E102" s="52" t="s">
        <v>110</v>
      </c>
      <c r="F102" s="141" t="s">
        <v>71</v>
      </c>
      <c r="G102" s="53">
        <v>1</v>
      </c>
      <c r="H102" s="53">
        <v>5</v>
      </c>
    </row>
    <row r="103" spans="1:8" x14ac:dyDescent="0.25">
      <c r="A103" s="51">
        <v>1</v>
      </c>
      <c r="B103" s="52" t="s">
        <v>207</v>
      </c>
      <c r="C103" s="52" t="s">
        <v>212</v>
      </c>
      <c r="D103" s="52" t="s">
        <v>67</v>
      </c>
      <c r="E103" s="52" t="s">
        <v>110</v>
      </c>
      <c r="F103" s="141" t="s">
        <v>71</v>
      </c>
      <c r="G103" s="53">
        <v>1</v>
      </c>
      <c r="H103" s="52">
        <v>5</v>
      </c>
    </row>
    <row r="104" spans="1:8" x14ac:dyDescent="0.25">
      <c r="A104" s="51">
        <v>1</v>
      </c>
      <c r="B104" s="52" t="s">
        <v>207</v>
      </c>
      <c r="C104" s="52" t="s">
        <v>212</v>
      </c>
      <c r="D104" s="52" t="s">
        <v>67</v>
      </c>
      <c r="E104" s="52" t="s">
        <v>110</v>
      </c>
      <c r="F104" s="141" t="s">
        <v>71</v>
      </c>
      <c r="G104" s="53">
        <v>1</v>
      </c>
      <c r="H104" s="52">
        <v>50</v>
      </c>
    </row>
    <row r="105" spans="1:8" x14ac:dyDescent="0.25">
      <c r="A105" s="51">
        <v>1</v>
      </c>
      <c r="B105" s="52" t="s">
        <v>207</v>
      </c>
      <c r="C105" s="52" t="s">
        <v>212</v>
      </c>
      <c r="D105" s="52" t="s">
        <v>67</v>
      </c>
      <c r="E105" s="52" t="s">
        <v>110</v>
      </c>
      <c r="F105" s="141" t="s">
        <v>71</v>
      </c>
      <c r="G105" s="53">
        <v>1</v>
      </c>
      <c r="H105" s="52">
        <v>50</v>
      </c>
    </row>
    <row r="106" spans="1:8" x14ac:dyDescent="0.25">
      <c r="A106" s="51">
        <v>1</v>
      </c>
      <c r="B106" s="52" t="s">
        <v>207</v>
      </c>
      <c r="C106" s="52" t="s">
        <v>212</v>
      </c>
      <c r="D106" s="52" t="s">
        <v>67</v>
      </c>
      <c r="E106" s="52" t="s">
        <v>110</v>
      </c>
      <c r="F106" s="141" t="s">
        <v>71</v>
      </c>
      <c r="G106" s="53">
        <v>1</v>
      </c>
      <c r="H106" s="52">
        <v>50</v>
      </c>
    </row>
    <row r="107" spans="1:8" x14ac:dyDescent="0.25">
      <c r="A107" s="51">
        <v>1</v>
      </c>
      <c r="B107" s="52" t="s">
        <v>207</v>
      </c>
      <c r="C107" s="52" t="s">
        <v>212</v>
      </c>
      <c r="D107" s="52" t="s">
        <v>67</v>
      </c>
      <c r="E107" s="52" t="s">
        <v>110</v>
      </c>
      <c r="F107" s="141" t="s">
        <v>71</v>
      </c>
      <c r="G107" s="53">
        <v>1</v>
      </c>
      <c r="H107" s="52">
        <v>40</v>
      </c>
    </row>
    <row r="108" spans="1:8" x14ac:dyDescent="0.25">
      <c r="A108" s="51">
        <v>1</v>
      </c>
      <c r="B108" s="52" t="s">
        <v>207</v>
      </c>
      <c r="C108" s="52" t="s">
        <v>212</v>
      </c>
      <c r="D108" s="52" t="s">
        <v>67</v>
      </c>
      <c r="E108" s="52" t="s">
        <v>110</v>
      </c>
      <c r="F108" s="141" t="s">
        <v>71</v>
      </c>
      <c r="G108" s="53">
        <v>1</v>
      </c>
      <c r="H108" s="52">
        <v>40</v>
      </c>
    </row>
    <row r="109" spans="1:8" x14ac:dyDescent="0.25">
      <c r="A109" s="51">
        <v>1</v>
      </c>
      <c r="B109" s="52" t="s">
        <v>207</v>
      </c>
      <c r="C109" s="52" t="s">
        <v>212</v>
      </c>
      <c r="D109" s="52" t="s">
        <v>67</v>
      </c>
      <c r="E109" s="52" t="s">
        <v>110</v>
      </c>
      <c r="F109" s="141" t="s">
        <v>71</v>
      </c>
      <c r="G109" s="53">
        <v>1</v>
      </c>
      <c r="H109" s="52">
        <v>40</v>
      </c>
    </row>
    <row r="110" spans="1:8" x14ac:dyDescent="0.25">
      <c r="A110" s="51">
        <v>1</v>
      </c>
      <c r="B110" s="52" t="s">
        <v>207</v>
      </c>
      <c r="C110" s="52" t="s">
        <v>212</v>
      </c>
      <c r="D110" s="52" t="s">
        <v>67</v>
      </c>
      <c r="E110" s="52" t="s">
        <v>110</v>
      </c>
      <c r="F110" s="141" t="s">
        <v>71</v>
      </c>
      <c r="G110" s="53">
        <v>1</v>
      </c>
      <c r="H110" s="52">
        <v>15</v>
      </c>
    </row>
    <row r="111" spans="1:8" x14ac:dyDescent="0.25">
      <c r="A111" s="51">
        <v>1</v>
      </c>
      <c r="B111" s="52" t="s">
        <v>207</v>
      </c>
      <c r="C111" s="52" t="s">
        <v>212</v>
      </c>
      <c r="D111" s="52" t="s">
        <v>67</v>
      </c>
      <c r="E111" s="52" t="s">
        <v>110</v>
      </c>
      <c r="F111" s="141" t="s">
        <v>71</v>
      </c>
      <c r="G111" s="53">
        <v>1</v>
      </c>
      <c r="H111" s="52">
        <v>15</v>
      </c>
    </row>
    <row r="112" spans="1:8" x14ac:dyDescent="0.25">
      <c r="A112" s="51">
        <v>1</v>
      </c>
      <c r="B112" s="52" t="s">
        <v>207</v>
      </c>
      <c r="C112" s="52" t="s">
        <v>212</v>
      </c>
      <c r="D112" s="52" t="s">
        <v>67</v>
      </c>
      <c r="E112" s="52" t="s">
        <v>110</v>
      </c>
      <c r="F112" s="141" t="s">
        <v>71</v>
      </c>
      <c r="G112" s="53">
        <v>1</v>
      </c>
      <c r="H112" s="52">
        <v>20</v>
      </c>
    </row>
    <row r="113" spans="1:8" x14ac:dyDescent="0.25">
      <c r="A113" s="51">
        <v>1</v>
      </c>
      <c r="B113" s="52" t="s">
        <v>207</v>
      </c>
      <c r="C113" s="52" t="s">
        <v>212</v>
      </c>
      <c r="D113" s="52" t="s">
        <v>67</v>
      </c>
      <c r="E113" s="52" t="s">
        <v>110</v>
      </c>
      <c r="F113" s="141" t="s">
        <v>71</v>
      </c>
      <c r="G113" s="53">
        <v>1</v>
      </c>
      <c r="H113" s="52">
        <v>20</v>
      </c>
    </row>
    <row r="114" spans="1:8" x14ac:dyDescent="0.25">
      <c r="A114" s="51">
        <v>1</v>
      </c>
      <c r="B114" s="52" t="s">
        <v>207</v>
      </c>
      <c r="C114" s="52" t="s">
        <v>212</v>
      </c>
      <c r="D114" s="52" t="s">
        <v>67</v>
      </c>
      <c r="E114" s="52" t="s">
        <v>110</v>
      </c>
      <c r="F114" s="141" t="s">
        <v>71</v>
      </c>
      <c r="G114" s="52">
        <v>1</v>
      </c>
      <c r="H114" s="52">
        <v>60</v>
      </c>
    </row>
    <row r="115" spans="1:8" x14ac:dyDescent="0.25">
      <c r="A115" s="51">
        <v>1</v>
      </c>
      <c r="B115" s="52" t="s">
        <v>207</v>
      </c>
      <c r="C115" s="52" t="s">
        <v>212</v>
      </c>
      <c r="D115" s="52" t="s">
        <v>67</v>
      </c>
      <c r="E115" s="52" t="s">
        <v>110</v>
      </c>
      <c r="F115" s="141" t="s">
        <v>71</v>
      </c>
      <c r="G115" s="52">
        <v>1</v>
      </c>
      <c r="H115" s="52">
        <v>30</v>
      </c>
    </row>
    <row r="116" spans="1:8" x14ac:dyDescent="0.25">
      <c r="A116" s="51">
        <v>1</v>
      </c>
      <c r="B116" s="52" t="s">
        <v>207</v>
      </c>
      <c r="C116" s="52" t="s">
        <v>212</v>
      </c>
      <c r="D116" s="52" t="s">
        <v>67</v>
      </c>
      <c r="E116" s="52" t="s">
        <v>110</v>
      </c>
      <c r="F116" s="141" t="s">
        <v>71</v>
      </c>
      <c r="G116" s="52">
        <v>1</v>
      </c>
      <c r="H116" s="52">
        <v>10</v>
      </c>
    </row>
    <row r="117" spans="1:8" x14ac:dyDescent="0.25">
      <c r="A117" s="51">
        <v>1</v>
      </c>
      <c r="B117" s="52" t="s">
        <v>207</v>
      </c>
      <c r="C117" s="52" t="s">
        <v>212</v>
      </c>
      <c r="D117" s="52" t="s">
        <v>67</v>
      </c>
      <c r="E117" s="52" t="s">
        <v>110</v>
      </c>
      <c r="F117" s="141" t="s">
        <v>71</v>
      </c>
      <c r="G117" s="52">
        <v>1</v>
      </c>
      <c r="H117" s="52">
        <v>10</v>
      </c>
    </row>
    <row r="118" spans="1:8" x14ac:dyDescent="0.25">
      <c r="A118" s="51">
        <v>1</v>
      </c>
      <c r="B118" s="52" t="s">
        <v>207</v>
      </c>
      <c r="C118" s="52" t="s">
        <v>212</v>
      </c>
      <c r="D118" s="52" t="s">
        <v>67</v>
      </c>
      <c r="E118" s="52" t="s">
        <v>110</v>
      </c>
      <c r="F118" s="141" t="s">
        <v>71</v>
      </c>
      <c r="G118" s="52">
        <v>1</v>
      </c>
      <c r="H118" s="52">
        <v>80</v>
      </c>
    </row>
    <row r="119" spans="1:8" x14ac:dyDescent="0.25">
      <c r="A119" s="51">
        <v>1</v>
      </c>
      <c r="B119" s="52" t="s">
        <v>207</v>
      </c>
      <c r="C119" s="52" t="s">
        <v>212</v>
      </c>
      <c r="D119" s="52" t="s">
        <v>67</v>
      </c>
      <c r="E119" s="52" t="s">
        <v>110</v>
      </c>
      <c r="F119" s="141" t="s">
        <v>71</v>
      </c>
      <c r="G119" s="52">
        <v>1</v>
      </c>
      <c r="H119" s="52">
        <v>25</v>
      </c>
    </row>
    <row r="120" spans="1:8" x14ac:dyDescent="0.25">
      <c r="A120" s="51">
        <v>1</v>
      </c>
      <c r="B120" s="52" t="s">
        <v>207</v>
      </c>
      <c r="C120" s="52" t="s">
        <v>212</v>
      </c>
      <c r="D120" s="52" t="s">
        <v>67</v>
      </c>
      <c r="E120" s="52" t="s">
        <v>110</v>
      </c>
      <c r="F120" s="141" t="s">
        <v>71</v>
      </c>
      <c r="G120" s="52">
        <v>1</v>
      </c>
      <c r="H120" s="52">
        <v>25</v>
      </c>
    </row>
    <row r="121" spans="1:8" x14ac:dyDescent="0.25">
      <c r="A121" s="51">
        <v>1</v>
      </c>
      <c r="B121" s="52" t="s">
        <v>0</v>
      </c>
      <c r="C121" s="52" t="s">
        <v>1</v>
      </c>
      <c r="D121" s="52" t="s">
        <v>39</v>
      </c>
      <c r="E121" s="52" t="s">
        <v>110</v>
      </c>
      <c r="F121" s="141" t="s">
        <v>40</v>
      </c>
      <c r="G121" s="52">
        <v>1</v>
      </c>
      <c r="H121" s="136">
        <v>15</v>
      </c>
    </row>
    <row r="122" spans="1:8" x14ac:dyDescent="0.25">
      <c r="A122" s="51">
        <v>1</v>
      </c>
      <c r="B122" s="52" t="s">
        <v>0</v>
      </c>
      <c r="C122" s="52" t="s">
        <v>1</v>
      </c>
      <c r="D122" s="52" t="s">
        <v>39</v>
      </c>
      <c r="E122" s="52" t="s">
        <v>110</v>
      </c>
      <c r="F122" s="141" t="s">
        <v>40</v>
      </c>
      <c r="G122" s="52">
        <v>1</v>
      </c>
      <c r="H122" s="52">
        <v>15</v>
      </c>
    </row>
    <row r="123" spans="1:8" x14ac:dyDescent="0.25">
      <c r="A123" s="51">
        <v>1</v>
      </c>
      <c r="B123" s="52" t="s">
        <v>0</v>
      </c>
      <c r="C123" s="52" t="s">
        <v>1</v>
      </c>
      <c r="D123" s="52" t="s">
        <v>39</v>
      </c>
      <c r="E123" s="52" t="s">
        <v>110</v>
      </c>
      <c r="F123" s="141" t="s">
        <v>40</v>
      </c>
      <c r="G123" s="52">
        <v>1</v>
      </c>
      <c r="H123" s="136">
        <v>15</v>
      </c>
    </row>
    <row r="124" spans="1:8" x14ac:dyDescent="0.25">
      <c r="A124" s="51">
        <v>1</v>
      </c>
      <c r="B124" s="52" t="s">
        <v>0</v>
      </c>
      <c r="C124" s="52" t="s">
        <v>1</v>
      </c>
      <c r="D124" s="52" t="s">
        <v>39</v>
      </c>
      <c r="E124" s="52" t="s">
        <v>110</v>
      </c>
      <c r="F124" s="141" t="s">
        <v>40</v>
      </c>
      <c r="G124" s="52">
        <v>1</v>
      </c>
      <c r="H124" s="52">
        <v>15</v>
      </c>
    </row>
    <row r="125" spans="1:8" x14ac:dyDescent="0.25">
      <c r="A125" s="51">
        <v>1</v>
      </c>
      <c r="B125" s="52" t="s">
        <v>0</v>
      </c>
      <c r="C125" s="52" t="s">
        <v>1</v>
      </c>
      <c r="D125" s="52" t="s">
        <v>39</v>
      </c>
      <c r="E125" s="52" t="s">
        <v>110</v>
      </c>
      <c r="F125" s="141" t="s">
        <v>40</v>
      </c>
      <c r="G125" s="52">
        <v>1</v>
      </c>
      <c r="H125" s="136">
        <v>15</v>
      </c>
    </row>
    <row r="126" spans="1:8" x14ac:dyDescent="0.25">
      <c r="A126" s="51">
        <v>1</v>
      </c>
      <c r="B126" s="52" t="s">
        <v>0</v>
      </c>
      <c r="C126" s="52" t="s">
        <v>1</v>
      </c>
      <c r="D126" s="52" t="s">
        <v>39</v>
      </c>
      <c r="E126" s="52" t="s">
        <v>110</v>
      </c>
      <c r="F126" s="141" t="s">
        <v>40</v>
      </c>
      <c r="G126" s="52">
        <v>1</v>
      </c>
      <c r="H126" s="52">
        <v>15</v>
      </c>
    </row>
    <row r="127" spans="1:8" x14ac:dyDescent="0.25">
      <c r="A127" s="51">
        <v>1</v>
      </c>
      <c r="B127" s="52" t="s">
        <v>0</v>
      </c>
      <c r="C127" s="52" t="s">
        <v>1</v>
      </c>
      <c r="D127" s="52" t="s">
        <v>39</v>
      </c>
      <c r="E127" s="52" t="s">
        <v>110</v>
      </c>
      <c r="F127" s="141" t="s">
        <v>40</v>
      </c>
      <c r="G127" s="52">
        <v>1</v>
      </c>
      <c r="H127" s="136">
        <v>15</v>
      </c>
    </row>
    <row r="128" spans="1:8" x14ac:dyDescent="0.25">
      <c r="A128" s="51">
        <v>1</v>
      </c>
      <c r="B128" s="52" t="s">
        <v>0</v>
      </c>
      <c r="C128" s="52" t="s">
        <v>1</v>
      </c>
      <c r="D128" s="52" t="s">
        <v>39</v>
      </c>
      <c r="E128" s="52" t="s">
        <v>110</v>
      </c>
      <c r="F128" s="141" t="s">
        <v>40</v>
      </c>
      <c r="G128" s="52">
        <v>1</v>
      </c>
      <c r="H128" s="52">
        <v>15</v>
      </c>
    </row>
    <row r="129" spans="1:8" x14ac:dyDescent="0.25">
      <c r="A129" s="51">
        <v>1</v>
      </c>
      <c r="B129" s="52" t="s">
        <v>0</v>
      </c>
      <c r="C129" s="52" t="s">
        <v>1</v>
      </c>
      <c r="D129" s="52" t="s">
        <v>39</v>
      </c>
      <c r="E129" s="52" t="s">
        <v>110</v>
      </c>
      <c r="F129" s="141" t="s">
        <v>40</v>
      </c>
      <c r="G129" s="52">
        <v>1</v>
      </c>
      <c r="H129" s="136">
        <v>15</v>
      </c>
    </row>
    <row r="130" spans="1:8" x14ac:dyDescent="0.25">
      <c r="A130" s="51">
        <v>1</v>
      </c>
      <c r="B130" s="52" t="s">
        <v>0</v>
      </c>
      <c r="C130" s="52" t="s">
        <v>1</v>
      </c>
      <c r="D130" s="52" t="s">
        <v>39</v>
      </c>
      <c r="E130" s="52" t="s">
        <v>110</v>
      </c>
      <c r="F130" s="141" t="s">
        <v>40</v>
      </c>
      <c r="G130" s="52">
        <v>1</v>
      </c>
      <c r="H130" s="52">
        <v>15</v>
      </c>
    </row>
    <row r="131" spans="1:8" x14ac:dyDescent="0.25">
      <c r="A131" s="51">
        <v>1</v>
      </c>
      <c r="B131" s="52" t="s">
        <v>0</v>
      </c>
      <c r="C131" s="52" t="s">
        <v>1</v>
      </c>
      <c r="D131" s="52" t="s">
        <v>39</v>
      </c>
      <c r="E131" s="52" t="s">
        <v>110</v>
      </c>
      <c r="F131" s="141" t="s">
        <v>40</v>
      </c>
      <c r="G131" s="52">
        <v>1</v>
      </c>
      <c r="H131" s="52">
        <v>22</v>
      </c>
    </row>
    <row r="132" spans="1:8" x14ac:dyDescent="0.25">
      <c r="A132" s="51">
        <v>1</v>
      </c>
      <c r="B132" s="52" t="s">
        <v>0</v>
      </c>
      <c r="C132" s="52" t="s">
        <v>1</v>
      </c>
      <c r="D132" s="52" t="s">
        <v>39</v>
      </c>
      <c r="E132" s="52" t="s">
        <v>110</v>
      </c>
      <c r="F132" s="141" t="s">
        <v>40</v>
      </c>
      <c r="G132" s="52">
        <v>1</v>
      </c>
      <c r="H132" s="52">
        <v>25</v>
      </c>
    </row>
    <row r="133" spans="1:8" x14ac:dyDescent="0.25">
      <c r="A133" s="51">
        <v>1</v>
      </c>
      <c r="B133" s="52" t="s">
        <v>0</v>
      </c>
      <c r="C133" s="52" t="s">
        <v>1</v>
      </c>
      <c r="D133" s="52" t="s">
        <v>39</v>
      </c>
      <c r="E133" s="52" t="s">
        <v>110</v>
      </c>
      <c r="F133" s="141" t="s">
        <v>40</v>
      </c>
      <c r="G133" s="52">
        <v>1</v>
      </c>
      <c r="H133" s="52">
        <v>25</v>
      </c>
    </row>
    <row r="134" spans="1:8" x14ac:dyDescent="0.25">
      <c r="A134" s="51">
        <v>1</v>
      </c>
      <c r="B134" s="52" t="s">
        <v>0</v>
      </c>
      <c r="C134" s="52" t="s">
        <v>1</v>
      </c>
      <c r="D134" s="52" t="s">
        <v>39</v>
      </c>
      <c r="E134" s="52" t="s">
        <v>110</v>
      </c>
      <c r="F134" s="141" t="s">
        <v>40</v>
      </c>
      <c r="G134" s="52">
        <v>1</v>
      </c>
      <c r="H134" s="52">
        <v>25</v>
      </c>
    </row>
    <row r="135" spans="1:8" x14ac:dyDescent="0.25">
      <c r="A135" s="51">
        <v>1</v>
      </c>
      <c r="B135" s="52" t="s">
        <v>0</v>
      </c>
      <c r="C135" s="52" t="s">
        <v>1</v>
      </c>
      <c r="D135" s="52" t="s">
        <v>39</v>
      </c>
      <c r="E135" s="52" t="s">
        <v>110</v>
      </c>
      <c r="F135" s="141" t="s">
        <v>40</v>
      </c>
      <c r="G135" s="52">
        <v>1</v>
      </c>
      <c r="H135" s="52">
        <v>25</v>
      </c>
    </row>
    <row r="136" spans="1:8" x14ac:dyDescent="0.25">
      <c r="A136" s="51">
        <v>1</v>
      </c>
      <c r="B136" s="52" t="s">
        <v>0</v>
      </c>
      <c r="C136" s="52" t="s">
        <v>1</v>
      </c>
      <c r="D136" s="52" t="s">
        <v>39</v>
      </c>
      <c r="E136" s="52" t="s">
        <v>110</v>
      </c>
      <c r="F136" s="141" t="s">
        <v>40</v>
      </c>
      <c r="G136" s="52">
        <v>1</v>
      </c>
      <c r="H136" s="52">
        <v>25</v>
      </c>
    </row>
    <row r="137" spans="1:8" x14ac:dyDescent="0.25">
      <c r="A137" s="51">
        <v>1</v>
      </c>
      <c r="B137" s="52" t="s">
        <v>0</v>
      </c>
      <c r="C137" s="52" t="s">
        <v>1</v>
      </c>
      <c r="D137" s="52" t="s">
        <v>39</v>
      </c>
      <c r="E137" s="52" t="s">
        <v>110</v>
      </c>
      <c r="F137" s="141" t="s">
        <v>40</v>
      </c>
      <c r="G137" s="52">
        <v>1</v>
      </c>
      <c r="H137" s="52">
        <v>25</v>
      </c>
    </row>
    <row r="138" spans="1:8" x14ac:dyDescent="0.25">
      <c r="A138" s="51">
        <v>1</v>
      </c>
      <c r="B138" s="52" t="s">
        <v>0</v>
      </c>
      <c r="C138" s="52" t="s">
        <v>1</v>
      </c>
      <c r="D138" s="52" t="s">
        <v>39</v>
      </c>
      <c r="E138" s="52" t="s">
        <v>110</v>
      </c>
      <c r="F138" s="141" t="s">
        <v>40</v>
      </c>
      <c r="G138" s="52">
        <v>1</v>
      </c>
      <c r="H138" s="52">
        <v>25</v>
      </c>
    </row>
    <row r="139" spans="1:8" x14ac:dyDescent="0.25">
      <c r="A139" s="51">
        <v>1</v>
      </c>
      <c r="B139" s="52" t="s">
        <v>0</v>
      </c>
      <c r="C139" s="52" t="s">
        <v>1</v>
      </c>
      <c r="D139" s="52" t="s">
        <v>39</v>
      </c>
      <c r="E139" s="52" t="s">
        <v>110</v>
      </c>
      <c r="F139" s="141" t="s">
        <v>40</v>
      </c>
      <c r="G139" s="52">
        <v>1</v>
      </c>
      <c r="H139" s="52">
        <v>25</v>
      </c>
    </row>
    <row r="140" spans="1:8" x14ac:dyDescent="0.25">
      <c r="A140" s="51">
        <v>1</v>
      </c>
      <c r="B140" s="52" t="s">
        <v>0</v>
      </c>
      <c r="C140" s="52" t="s">
        <v>1</v>
      </c>
      <c r="D140" s="52" t="s">
        <v>39</v>
      </c>
      <c r="E140" s="52" t="s">
        <v>110</v>
      </c>
      <c r="F140" s="141" t="s">
        <v>40</v>
      </c>
      <c r="G140" s="52">
        <v>1</v>
      </c>
      <c r="H140" s="52">
        <v>25</v>
      </c>
    </row>
    <row r="141" spans="1:8" x14ac:dyDescent="0.25">
      <c r="A141" s="51">
        <v>1</v>
      </c>
      <c r="B141" s="52" t="s">
        <v>0</v>
      </c>
      <c r="C141" s="52" t="s">
        <v>1</v>
      </c>
      <c r="D141" s="52" t="s">
        <v>39</v>
      </c>
      <c r="E141" s="52" t="s">
        <v>110</v>
      </c>
      <c r="F141" s="141" t="s">
        <v>40</v>
      </c>
      <c r="G141" s="52">
        <v>1</v>
      </c>
      <c r="H141" s="52">
        <v>20</v>
      </c>
    </row>
    <row r="142" spans="1:8" x14ac:dyDescent="0.25">
      <c r="A142" s="51">
        <v>1</v>
      </c>
      <c r="B142" s="52" t="s">
        <v>0</v>
      </c>
      <c r="C142" s="52" t="s">
        <v>1</v>
      </c>
      <c r="D142" s="52" t="s">
        <v>39</v>
      </c>
      <c r="E142" s="52" t="s">
        <v>110</v>
      </c>
      <c r="F142" s="141" t="s">
        <v>40</v>
      </c>
      <c r="G142" s="52">
        <v>1</v>
      </c>
      <c r="H142" s="52">
        <v>20</v>
      </c>
    </row>
    <row r="143" spans="1:8" x14ac:dyDescent="0.25">
      <c r="A143" s="51">
        <v>1</v>
      </c>
      <c r="B143" s="52" t="s">
        <v>0</v>
      </c>
      <c r="C143" s="52" t="s">
        <v>1</v>
      </c>
      <c r="D143" s="52" t="s">
        <v>39</v>
      </c>
      <c r="E143" s="52" t="s">
        <v>110</v>
      </c>
      <c r="F143" s="141" t="s">
        <v>40</v>
      </c>
      <c r="G143" s="52">
        <v>1</v>
      </c>
      <c r="H143" s="52">
        <v>20</v>
      </c>
    </row>
    <row r="144" spans="1:8" x14ac:dyDescent="0.25">
      <c r="A144" s="51">
        <v>1</v>
      </c>
      <c r="B144" s="52" t="s">
        <v>0</v>
      </c>
      <c r="C144" s="52" t="s">
        <v>1</v>
      </c>
      <c r="D144" s="52" t="s">
        <v>39</v>
      </c>
      <c r="E144" s="52" t="s">
        <v>110</v>
      </c>
      <c r="F144" s="141" t="s">
        <v>40</v>
      </c>
      <c r="G144" s="52">
        <v>1</v>
      </c>
      <c r="H144" s="52">
        <v>20</v>
      </c>
    </row>
    <row r="145" spans="1:8" x14ac:dyDescent="0.25">
      <c r="A145" s="51">
        <v>1</v>
      </c>
      <c r="B145" s="52" t="s">
        <v>0</v>
      </c>
      <c r="C145" s="52" t="s">
        <v>1</v>
      </c>
      <c r="D145" s="52" t="s">
        <v>39</v>
      </c>
      <c r="E145" s="52" t="s">
        <v>110</v>
      </c>
      <c r="F145" s="141" t="s">
        <v>40</v>
      </c>
      <c r="G145" s="52">
        <v>1</v>
      </c>
      <c r="H145" s="52">
        <v>20</v>
      </c>
    </row>
    <row r="146" spans="1:8" x14ac:dyDescent="0.25">
      <c r="A146" s="51">
        <v>1</v>
      </c>
      <c r="B146" s="52" t="s">
        <v>0</v>
      </c>
      <c r="C146" s="52" t="s">
        <v>1</v>
      </c>
      <c r="D146" s="52" t="s">
        <v>39</v>
      </c>
      <c r="E146" s="52" t="s">
        <v>110</v>
      </c>
      <c r="F146" s="141" t="s">
        <v>40</v>
      </c>
      <c r="G146" s="52">
        <v>1</v>
      </c>
      <c r="H146" s="52">
        <v>20</v>
      </c>
    </row>
    <row r="147" spans="1:8" x14ac:dyDescent="0.25">
      <c r="A147" s="51">
        <v>1</v>
      </c>
      <c r="B147" s="52" t="s">
        <v>0</v>
      </c>
      <c r="C147" s="52" t="s">
        <v>1</v>
      </c>
      <c r="D147" s="52" t="s">
        <v>39</v>
      </c>
      <c r="E147" s="52" t="s">
        <v>110</v>
      </c>
      <c r="F147" s="141" t="s">
        <v>40</v>
      </c>
      <c r="G147" s="52">
        <v>1</v>
      </c>
      <c r="H147" s="52">
        <v>20</v>
      </c>
    </row>
    <row r="148" spans="1:8" x14ac:dyDescent="0.25">
      <c r="A148" s="51">
        <v>1</v>
      </c>
      <c r="B148" s="52" t="s">
        <v>0</v>
      </c>
      <c r="C148" s="52" t="s">
        <v>1</v>
      </c>
      <c r="D148" s="52" t="s">
        <v>39</v>
      </c>
      <c r="E148" s="52" t="s">
        <v>110</v>
      </c>
      <c r="F148" s="141" t="s">
        <v>40</v>
      </c>
      <c r="G148" s="52">
        <v>1</v>
      </c>
      <c r="H148" s="52">
        <v>20</v>
      </c>
    </row>
    <row r="149" spans="1:8" x14ac:dyDescent="0.25">
      <c r="A149" s="51">
        <v>1</v>
      </c>
      <c r="B149" s="52" t="s">
        <v>0</v>
      </c>
      <c r="C149" s="52" t="s">
        <v>1</v>
      </c>
      <c r="D149" s="52" t="s">
        <v>39</v>
      </c>
      <c r="E149" s="52" t="s">
        <v>110</v>
      </c>
      <c r="F149" s="141" t="s">
        <v>40</v>
      </c>
      <c r="G149" s="52">
        <v>1</v>
      </c>
      <c r="H149" s="52">
        <v>20</v>
      </c>
    </row>
    <row r="150" spans="1:8" x14ac:dyDescent="0.25">
      <c r="A150" s="51">
        <v>1</v>
      </c>
      <c r="B150" s="52" t="s">
        <v>0</v>
      </c>
      <c r="C150" s="52" t="s">
        <v>1</v>
      </c>
      <c r="D150" s="52" t="s">
        <v>39</v>
      </c>
      <c r="E150" s="52" t="s">
        <v>110</v>
      </c>
      <c r="F150" s="141" t="s">
        <v>40</v>
      </c>
      <c r="G150" s="52">
        <v>1</v>
      </c>
      <c r="H150" s="52">
        <v>20</v>
      </c>
    </row>
    <row r="151" spans="1:8" x14ac:dyDescent="0.25">
      <c r="A151" s="51">
        <v>1</v>
      </c>
      <c r="B151" s="52" t="s">
        <v>0</v>
      </c>
      <c r="C151" s="52" t="s">
        <v>1</v>
      </c>
      <c r="D151" s="52" t="s">
        <v>39</v>
      </c>
      <c r="E151" s="52" t="s">
        <v>110</v>
      </c>
      <c r="F151" s="141" t="s">
        <v>40</v>
      </c>
      <c r="G151" s="52">
        <v>1</v>
      </c>
      <c r="H151" s="52">
        <v>20</v>
      </c>
    </row>
    <row r="152" spans="1:8" x14ac:dyDescent="0.25">
      <c r="A152" s="51">
        <v>1</v>
      </c>
      <c r="B152" s="52" t="s">
        <v>0</v>
      </c>
      <c r="C152" s="52" t="s">
        <v>1</v>
      </c>
      <c r="D152" s="52" t="s">
        <v>39</v>
      </c>
      <c r="E152" s="52" t="s">
        <v>110</v>
      </c>
      <c r="F152" s="141" t="s">
        <v>40</v>
      </c>
      <c r="G152" s="52">
        <v>1</v>
      </c>
      <c r="H152" s="52">
        <v>20</v>
      </c>
    </row>
    <row r="153" spans="1:8" x14ac:dyDescent="0.25">
      <c r="A153" s="51">
        <v>1</v>
      </c>
      <c r="B153" s="52" t="s">
        <v>0</v>
      </c>
      <c r="C153" s="52" t="s">
        <v>1</v>
      </c>
      <c r="D153" s="52" t="s">
        <v>39</v>
      </c>
      <c r="E153" s="52" t="s">
        <v>110</v>
      </c>
      <c r="F153" s="141" t="s">
        <v>40</v>
      </c>
      <c r="G153" s="52">
        <v>1</v>
      </c>
      <c r="H153" s="52">
        <v>35</v>
      </c>
    </row>
    <row r="154" spans="1:8" x14ac:dyDescent="0.25">
      <c r="A154" s="51">
        <v>1</v>
      </c>
      <c r="B154" s="52" t="s">
        <v>0</v>
      </c>
      <c r="C154" s="52" t="s">
        <v>1</v>
      </c>
      <c r="D154" s="52" t="s">
        <v>39</v>
      </c>
      <c r="E154" s="52" t="s">
        <v>110</v>
      </c>
      <c r="F154" s="141" t="s">
        <v>40</v>
      </c>
      <c r="G154" s="52">
        <v>1</v>
      </c>
      <c r="H154" s="52">
        <v>35</v>
      </c>
    </row>
    <row r="155" spans="1:8" x14ac:dyDescent="0.25">
      <c r="A155" s="51">
        <v>1</v>
      </c>
      <c r="B155" s="52" t="s">
        <v>0</v>
      </c>
      <c r="C155" s="52" t="s">
        <v>1</v>
      </c>
      <c r="D155" s="52" t="s">
        <v>39</v>
      </c>
      <c r="E155" s="52" t="s">
        <v>110</v>
      </c>
      <c r="F155" s="141" t="s">
        <v>40</v>
      </c>
      <c r="G155" s="52">
        <v>1</v>
      </c>
      <c r="H155" s="52">
        <v>35</v>
      </c>
    </row>
    <row r="156" spans="1:8" x14ac:dyDescent="0.25">
      <c r="A156" s="51">
        <v>1</v>
      </c>
      <c r="B156" s="52" t="s">
        <v>0</v>
      </c>
      <c r="C156" s="52" t="s">
        <v>1</v>
      </c>
      <c r="D156" s="52" t="s">
        <v>39</v>
      </c>
      <c r="E156" s="52" t="s">
        <v>110</v>
      </c>
      <c r="F156" s="141" t="s">
        <v>40</v>
      </c>
      <c r="G156" s="52">
        <v>1</v>
      </c>
      <c r="H156" s="52">
        <v>35</v>
      </c>
    </row>
    <row r="157" spans="1:8" x14ac:dyDescent="0.25">
      <c r="A157" s="51">
        <v>1</v>
      </c>
      <c r="B157" s="52" t="s">
        <v>0</v>
      </c>
      <c r="C157" s="52" t="s">
        <v>1</v>
      </c>
      <c r="D157" s="52" t="s">
        <v>39</v>
      </c>
      <c r="E157" s="52" t="s">
        <v>110</v>
      </c>
      <c r="F157" s="141" t="s">
        <v>40</v>
      </c>
      <c r="G157" s="52">
        <v>1</v>
      </c>
      <c r="H157" s="52">
        <v>55</v>
      </c>
    </row>
    <row r="158" spans="1:8" x14ac:dyDescent="0.25">
      <c r="A158" s="51">
        <v>1</v>
      </c>
      <c r="B158" s="52" t="s">
        <v>0</v>
      </c>
      <c r="C158" s="52" t="s">
        <v>1</v>
      </c>
      <c r="D158" s="52" t="s">
        <v>39</v>
      </c>
      <c r="E158" s="52" t="s">
        <v>110</v>
      </c>
      <c r="F158" s="141" t="s">
        <v>40</v>
      </c>
      <c r="G158" s="52">
        <v>1</v>
      </c>
      <c r="H158" s="52">
        <v>55</v>
      </c>
    </row>
    <row r="159" spans="1:8" x14ac:dyDescent="0.25">
      <c r="A159" s="51">
        <v>1</v>
      </c>
      <c r="B159" s="52" t="s">
        <v>0</v>
      </c>
      <c r="C159" s="52" t="s">
        <v>1</v>
      </c>
      <c r="D159" s="52" t="s">
        <v>39</v>
      </c>
      <c r="E159" s="52" t="s">
        <v>110</v>
      </c>
      <c r="F159" s="141" t="s">
        <v>40</v>
      </c>
      <c r="G159" s="52">
        <v>1</v>
      </c>
      <c r="H159" s="52">
        <v>30</v>
      </c>
    </row>
    <row r="160" spans="1:8" x14ac:dyDescent="0.25">
      <c r="A160" s="51">
        <v>1</v>
      </c>
      <c r="B160" s="52" t="s">
        <v>0</v>
      </c>
      <c r="C160" s="52" t="s">
        <v>1</v>
      </c>
      <c r="D160" s="52" t="s">
        <v>39</v>
      </c>
      <c r="E160" s="52" t="s">
        <v>110</v>
      </c>
      <c r="F160" s="141" t="s">
        <v>40</v>
      </c>
      <c r="G160" s="52">
        <v>1</v>
      </c>
      <c r="H160" s="52">
        <v>30</v>
      </c>
    </row>
    <row r="161" spans="1:8" x14ac:dyDescent="0.25">
      <c r="A161" s="51">
        <v>1</v>
      </c>
      <c r="B161" s="52" t="s">
        <v>0</v>
      </c>
      <c r="C161" s="52" t="s">
        <v>1</v>
      </c>
      <c r="D161" s="52" t="s">
        <v>39</v>
      </c>
      <c r="E161" s="52" t="s">
        <v>110</v>
      </c>
      <c r="F161" s="141" t="s">
        <v>40</v>
      </c>
      <c r="G161" s="52">
        <v>1</v>
      </c>
      <c r="H161" s="52">
        <v>30</v>
      </c>
    </row>
    <row r="162" spans="1:8" x14ac:dyDescent="0.25">
      <c r="A162" s="51">
        <v>1</v>
      </c>
      <c r="B162" s="52" t="s">
        <v>0</v>
      </c>
      <c r="C162" s="52" t="s">
        <v>1</v>
      </c>
      <c r="D162" s="52" t="s">
        <v>39</v>
      </c>
      <c r="E162" s="52" t="s">
        <v>110</v>
      </c>
      <c r="F162" s="141" t="s">
        <v>40</v>
      </c>
      <c r="G162" s="52">
        <v>1</v>
      </c>
      <c r="H162" s="52">
        <v>30</v>
      </c>
    </row>
    <row r="163" spans="1:8" x14ac:dyDescent="0.25">
      <c r="A163" s="51">
        <v>1</v>
      </c>
      <c r="B163" s="52" t="s">
        <v>0</v>
      </c>
      <c r="C163" s="52" t="s">
        <v>1</v>
      </c>
      <c r="D163" s="52" t="s">
        <v>39</v>
      </c>
      <c r="E163" s="52" t="s">
        <v>110</v>
      </c>
      <c r="F163" s="141" t="s">
        <v>40</v>
      </c>
      <c r="G163" s="52">
        <v>1</v>
      </c>
      <c r="H163" s="52">
        <v>30</v>
      </c>
    </row>
    <row r="164" spans="1:8" x14ac:dyDescent="0.25">
      <c r="A164" s="51">
        <v>1</v>
      </c>
      <c r="B164" s="52" t="s">
        <v>0</v>
      </c>
      <c r="C164" s="52" t="s">
        <v>1</v>
      </c>
      <c r="D164" s="52" t="s">
        <v>39</v>
      </c>
      <c r="E164" s="52" t="s">
        <v>110</v>
      </c>
      <c r="F164" s="141" t="s">
        <v>40</v>
      </c>
      <c r="G164" s="52">
        <v>1</v>
      </c>
      <c r="H164" s="52">
        <v>30</v>
      </c>
    </row>
    <row r="165" spans="1:8" x14ac:dyDescent="0.25">
      <c r="A165" s="51">
        <v>1</v>
      </c>
      <c r="B165" s="52" t="s">
        <v>0</v>
      </c>
      <c r="C165" s="52" t="s">
        <v>1</v>
      </c>
      <c r="D165" s="52" t="s">
        <v>39</v>
      </c>
      <c r="E165" s="52" t="s">
        <v>110</v>
      </c>
      <c r="F165" s="141" t="s">
        <v>40</v>
      </c>
      <c r="G165" s="52">
        <v>1</v>
      </c>
      <c r="H165" s="52">
        <v>30</v>
      </c>
    </row>
    <row r="166" spans="1:8" x14ac:dyDescent="0.25">
      <c r="A166" s="51">
        <v>1</v>
      </c>
      <c r="B166" s="52" t="s">
        <v>0</v>
      </c>
      <c r="C166" s="52" t="s">
        <v>1</v>
      </c>
      <c r="D166" s="52" t="s">
        <v>39</v>
      </c>
      <c r="E166" s="52" t="s">
        <v>110</v>
      </c>
      <c r="F166" s="141" t="s">
        <v>40</v>
      </c>
      <c r="G166" s="52">
        <v>1</v>
      </c>
      <c r="H166" s="52">
        <v>30</v>
      </c>
    </row>
    <row r="167" spans="1:8" x14ac:dyDescent="0.25">
      <c r="A167" s="51">
        <v>1</v>
      </c>
      <c r="B167" s="52" t="s">
        <v>0</v>
      </c>
      <c r="C167" s="52" t="s">
        <v>1</v>
      </c>
      <c r="D167" s="52" t="s">
        <v>39</v>
      </c>
      <c r="E167" s="52" t="s">
        <v>110</v>
      </c>
      <c r="F167" s="141" t="s">
        <v>40</v>
      </c>
      <c r="G167" s="52">
        <v>1</v>
      </c>
      <c r="H167" s="52">
        <v>30</v>
      </c>
    </row>
    <row r="168" spans="1:8" x14ac:dyDescent="0.25">
      <c r="A168" s="51">
        <v>1</v>
      </c>
      <c r="B168" s="52" t="s">
        <v>0</v>
      </c>
      <c r="C168" s="52" t="s">
        <v>1</v>
      </c>
      <c r="D168" s="52" t="s">
        <v>39</v>
      </c>
      <c r="E168" s="52" t="s">
        <v>110</v>
      </c>
      <c r="F168" s="141" t="s">
        <v>40</v>
      </c>
      <c r="G168" s="52">
        <v>1</v>
      </c>
      <c r="H168" s="52">
        <v>30</v>
      </c>
    </row>
    <row r="169" spans="1:8" x14ac:dyDescent="0.25">
      <c r="A169" s="51">
        <v>1</v>
      </c>
      <c r="B169" s="52" t="s">
        <v>0</v>
      </c>
      <c r="C169" s="52" t="s">
        <v>1</v>
      </c>
      <c r="D169" s="52" t="s">
        <v>39</v>
      </c>
      <c r="E169" s="52" t="s">
        <v>110</v>
      </c>
      <c r="F169" s="141" t="s">
        <v>40</v>
      </c>
      <c r="G169" s="52">
        <v>1</v>
      </c>
      <c r="H169" s="52">
        <v>65</v>
      </c>
    </row>
    <row r="170" spans="1:8" x14ac:dyDescent="0.25">
      <c r="A170" s="51">
        <v>1</v>
      </c>
      <c r="B170" s="52" t="s">
        <v>0</v>
      </c>
      <c r="C170" s="52" t="s">
        <v>1</v>
      </c>
      <c r="D170" s="52" t="s">
        <v>39</v>
      </c>
      <c r="E170" s="52" t="s">
        <v>110</v>
      </c>
      <c r="F170" s="141" t="s">
        <v>40</v>
      </c>
      <c r="G170" s="52">
        <v>1</v>
      </c>
      <c r="H170" s="52">
        <v>40</v>
      </c>
    </row>
    <row r="171" spans="1:8" x14ac:dyDescent="0.25">
      <c r="A171" s="51">
        <v>1</v>
      </c>
      <c r="B171" s="52" t="s">
        <v>0</v>
      </c>
      <c r="C171" s="52" t="s">
        <v>1</v>
      </c>
      <c r="D171" s="52" t="s">
        <v>39</v>
      </c>
      <c r="E171" s="52" t="s">
        <v>110</v>
      </c>
      <c r="F171" s="141" t="s">
        <v>40</v>
      </c>
      <c r="G171" s="52">
        <v>1</v>
      </c>
      <c r="H171" s="52">
        <v>40</v>
      </c>
    </row>
    <row r="172" spans="1:8" x14ac:dyDescent="0.25">
      <c r="A172" s="51">
        <v>1</v>
      </c>
      <c r="B172" s="52" t="s">
        <v>0</v>
      </c>
      <c r="C172" s="52" t="s">
        <v>1</v>
      </c>
      <c r="D172" s="52" t="s">
        <v>39</v>
      </c>
      <c r="E172" s="52" t="s">
        <v>110</v>
      </c>
      <c r="F172" s="141" t="s">
        <v>40</v>
      </c>
      <c r="G172" s="52">
        <v>1</v>
      </c>
      <c r="H172" s="52">
        <v>100</v>
      </c>
    </row>
    <row r="173" spans="1:8" x14ac:dyDescent="0.25">
      <c r="A173" s="51">
        <v>1</v>
      </c>
      <c r="B173" s="52" t="s">
        <v>0</v>
      </c>
      <c r="C173" s="52" t="s">
        <v>1</v>
      </c>
      <c r="D173" s="52" t="s">
        <v>39</v>
      </c>
      <c r="E173" s="52" t="s">
        <v>110</v>
      </c>
      <c r="F173" s="141" t="s">
        <v>78</v>
      </c>
      <c r="G173" s="52">
        <v>1</v>
      </c>
      <c r="H173" s="52">
        <v>30</v>
      </c>
    </row>
    <row r="174" spans="1:8" x14ac:dyDescent="0.25">
      <c r="A174" s="51">
        <v>1</v>
      </c>
      <c r="B174" s="52" t="s">
        <v>0</v>
      </c>
      <c r="C174" s="52" t="s">
        <v>1</v>
      </c>
      <c r="D174" s="52" t="s">
        <v>39</v>
      </c>
      <c r="E174" s="52" t="s">
        <v>110</v>
      </c>
      <c r="F174" s="141" t="s">
        <v>71</v>
      </c>
      <c r="G174" s="52">
        <v>1</v>
      </c>
      <c r="H174" s="52">
        <v>10</v>
      </c>
    </row>
    <row r="175" spans="1:8" x14ac:dyDescent="0.25">
      <c r="A175" s="51">
        <v>1</v>
      </c>
      <c r="B175" s="52" t="s">
        <v>0</v>
      </c>
      <c r="C175" s="52" t="s">
        <v>1</v>
      </c>
      <c r="D175" s="52" t="s">
        <v>39</v>
      </c>
      <c r="E175" s="52" t="s">
        <v>110</v>
      </c>
      <c r="F175" s="141" t="s">
        <v>71</v>
      </c>
      <c r="G175" s="52">
        <v>1</v>
      </c>
      <c r="H175" s="52">
        <v>15</v>
      </c>
    </row>
    <row r="176" spans="1:8" x14ac:dyDescent="0.25">
      <c r="A176" s="51">
        <v>1</v>
      </c>
      <c r="B176" s="52" t="s">
        <v>0</v>
      </c>
      <c r="C176" s="52" t="s">
        <v>1</v>
      </c>
      <c r="D176" s="52" t="s">
        <v>39</v>
      </c>
      <c r="E176" s="52" t="s">
        <v>110</v>
      </c>
      <c r="F176" s="141" t="s">
        <v>71</v>
      </c>
      <c r="G176" s="52">
        <v>1</v>
      </c>
      <c r="H176" s="52">
        <v>15</v>
      </c>
    </row>
    <row r="177" spans="1:8" x14ac:dyDescent="0.25">
      <c r="A177" s="51">
        <v>1</v>
      </c>
      <c r="B177" s="52" t="s">
        <v>0</v>
      </c>
      <c r="C177" s="52" t="s">
        <v>1</v>
      </c>
      <c r="D177" s="52" t="s">
        <v>39</v>
      </c>
      <c r="E177" s="52" t="s">
        <v>110</v>
      </c>
      <c r="F177" s="141" t="s">
        <v>71</v>
      </c>
      <c r="G177" s="52">
        <v>1</v>
      </c>
      <c r="H177" s="52">
        <v>20</v>
      </c>
    </row>
    <row r="178" spans="1:8" x14ac:dyDescent="0.25">
      <c r="A178" s="51">
        <v>1</v>
      </c>
      <c r="B178" s="52" t="s">
        <v>0</v>
      </c>
      <c r="C178" s="52" t="s">
        <v>1</v>
      </c>
      <c r="D178" s="52" t="s">
        <v>39</v>
      </c>
      <c r="E178" s="52" t="s">
        <v>110</v>
      </c>
      <c r="F178" s="141" t="s">
        <v>71</v>
      </c>
      <c r="G178" s="52">
        <v>1</v>
      </c>
      <c r="H178" s="52">
        <v>20</v>
      </c>
    </row>
    <row r="179" spans="1:8" x14ac:dyDescent="0.25">
      <c r="A179" s="51">
        <v>1</v>
      </c>
      <c r="B179" s="52" t="s">
        <v>0</v>
      </c>
      <c r="C179" s="52" t="s">
        <v>1</v>
      </c>
      <c r="D179" s="52" t="s">
        <v>39</v>
      </c>
      <c r="E179" s="52" t="s">
        <v>110</v>
      </c>
      <c r="F179" s="141" t="s">
        <v>71</v>
      </c>
      <c r="G179" s="52">
        <v>1</v>
      </c>
      <c r="H179" s="52">
        <v>20</v>
      </c>
    </row>
    <row r="180" spans="1:8" x14ac:dyDescent="0.25">
      <c r="A180" s="51">
        <v>1</v>
      </c>
      <c r="B180" s="52" t="s">
        <v>0</v>
      </c>
      <c r="C180" s="52" t="s">
        <v>1</v>
      </c>
      <c r="D180" s="52" t="s">
        <v>39</v>
      </c>
      <c r="E180" s="52" t="s">
        <v>110</v>
      </c>
      <c r="F180" s="141" t="s">
        <v>71</v>
      </c>
      <c r="G180" s="52">
        <v>1</v>
      </c>
      <c r="H180" s="52">
        <v>25</v>
      </c>
    </row>
    <row r="181" spans="1:8" x14ac:dyDescent="0.25">
      <c r="A181" s="51">
        <v>1</v>
      </c>
      <c r="B181" s="52" t="s">
        <v>0</v>
      </c>
      <c r="C181" s="52" t="s">
        <v>1</v>
      </c>
      <c r="D181" s="52" t="s">
        <v>39</v>
      </c>
      <c r="E181" s="52" t="s">
        <v>110</v>
      </c>
      <c r="F181" s="141" t="s">
        <v>71</v>
      </c>
      <c r="G181" s="52">
        <v>1</v>
      </c>
      <c r="H181" s="52">
        <v>25</v>
      </c>
    </row>
    <row r="182" spans="1:8" x14ac:dyDescent="0.25">
      <c r="A182" s="51">
        <v>1</v>
      </c>
      <c r="B182" s="52" t="s">
        <v>0</v>
      </c>
      <c r="C182" s="52" t="s">
        <v>1</v>
      </c>
      <c r="D182" s="52" t="s">
        <v>39</v>
      </c>
      <c r="E182" s="52" t="s">
        <v>110</v>
      </c>
      <c r="F182" s="141" t="s">
        <v>71</v>
      </c>
      <c r="G182" s="52">
        <v>1</v>
      </c>
      <c r="H182" s="52">
        <v>30</v>
      </c>
    </row>
    <row r="183" spans="1:8" x14ac:dyDescent="0.25">
      <c r="A183" s="51">
        <v>1</v>
      </c>
      <c r="B183" s="52" t="s">
        <v>0</v>
      </c>
      <c r="C183" s="52" t="s">
        <v>1</v>
      </c>
      <c r="D183" s="52" t="s">
        <v>39</v>
      </c>
      <c r="E183" s="52" t="s">
        <v>110</v>
      </c>
      <c r="F183" s="141" t="s">
        <v>71</v>
      </c>
      <c r="G183" s="52">
        <v>1</v>
      </c>
      <c r="H183" s="52">
        <v>30</v>
      </c>
    </row>
    <row r="184" spans="1:8" x14ac:dyDescent="0.25">
      <c r="A184" s="51">
        <v>1</v>
      </c>
      <c r="B184" s="52" t="s">
        <v>0</v>
      </c>
      <c r="C184" s="52" t="s">
        <v>1</v>
      </c>
      <c r="D184" s="52" t="s">
        <v>39</v>
      </c>
      <c r="E184" s="52" t="s">
        <v>110</v>
      </c>
      <c r="F184" s="141" t="s">
        <v>71</v>
      </c>
      <c r="G184" s="52">
        <v>1</v>
      </c>
      <c r="H184" s="52">
        <v>30</v>
      </c>
    </row>
    <row r="185" spans="1:8" x14ac:dyDescent="0.25">
      <c r="A185" s="51">
        <v>1</v>
      </c>
      <c r="B185" s="52" t="s">
        <v>0</v>
      </c>
      <c r="C185" s="52" t="s">
        <v>1</v>
      </c>
      <c r="D185" s="52" t="s">
        <v>39</v>
      </c>
      <c r="E185" s="52" t="s">
        <v>110</v>
      </c>
      <c r="F185" s="141" t="s">
        <v>71</v>
      </c>
      <c r="G185" s="52">
        <v>1</v>
      </c>
      <c r="H185" s="52">
        <v>35</v>
      </c>
    </row>
    <row r="186" spans="1:8" x14ac:dyDescent="0.25">
      <c r="A186" s="51">
        <v>1</v>
      </c>
      <c r="B186" s="52" t="s">
        <v>0</v>
      </c>
      <c r="C186" s="52" t="s">
        <v>1</v>
      </c>
      <c r="D186" s="52" t="s">
        <v>39</v>
      </c>
      <c r="E186" s="52" t="s">
        <v>110</v>
      </c>
      <c r="F186" s="141" t="s">
        <v>71</v>
      </c>
      <c r="G186" s="52">
        <v>1</v>
      </c>
      <c r="H186" s="52">
        <v>35</v>
      </c>
    </row>
    <row r="187" spans="1:8" x14ac:dyDescent="0.25">
      <c r="A187" s="51">
        <v>1</v>
      </c>
      <c r="B187" s="52" t="s">
        <v>0</v>
      </c>
      <c r="C187" s="52" t="s">
        <v>1</v>
      </c>
      <c r="D187" s="52" t="s">
        <v>39</v>
      </c>
      <c r="E187" s="52" t="s">
        <v>110</v>
      </c>
      <c r="F187" s="141" t="s">
        <v>71</v>
      </c>
      <c r="G187" s="52">
        <v>1</v>
      </c>
      <c r="H187" s="52">
        <v>35</v>
      </c>
    </row>
    <row r="188" spans="1:8" x14ac:dyDescent="0.25">
      <c r="A188" s="51">
        <v>1</v>
      </c>
      <c r="B188" s="52" t="s">
        <v>0</v>
      </c>
      <c r="C188" s="52" t="s">
        <v>1</v>
      </c>
      <c r="D188" s="52" t="s">
        <v>39</v>
      </c>
      <c r="E188" s="52" t="s">
        <v>110</v>
      </c>
      <c r="F188" s="141" t="s">
        <v>71</v>
      </c>
      <c r="G188" s="52">
        <v>1</v>
      </c>
      <c r="H188" s="52">
        <v>40</v>
      </c>
    </row>
    <row r="189" spans="1:8" x14ac:dyDescent="0.25">
      <c r="A189" s="51">
        <v>1</v>
      </c>
      <c r="B189" s="52" t="s">
        <v>0</v>
      </c>
      <c r="C189" s="52" t="s">
        <v>1</v>
      </c>
      <c r="D189" s="52" t="s">
        <v>39</v>
      </c>
      <c r="E189" s="52" t="s">
        <v>110</v>
      </c>
      <c r="F189" s="141" t="s">
        <v>71</v>
      </c>
      <c r="G189" s="52">
        <v>1</v>
      </c>
      <c r="H189" s="52">
        <v>40</v>
      </c>
    </row>
    <row r="190" spans="1:8" x14ac:dyDescent="0.25">
      <c r="A190" s="51">
        <v>1</v>
      </c>
      <c r="B190" s="52" t="s">
        <v>0</v>
      </c>
      <c r="C190" s="52" t="s">
        <v>1</v>
      </c>
      <c r="D190" s="52" t="s">
        <v>39</v>
      </c>
      <c r="E190" s="52" t="s">
        <v>110</v>
      </c>
      <c r="F190" s="141" t="s">
        <v>71</v>
      </c>
      <c r="G190" s="52">
        <v>1</v>
      </c>
      <c r="H190" s="52">
        <v>40</v>
      </c>
    </row>
    <row r="191" spans="1:8" x14ac:dyDescent="0.25">
      <c r="A191" s="51">
        <v>1</v>
      </c>
      <c r="B191" s="52" t="s">
        <v>0</v>
      </c>
      <c r="C191" s="52" t="s">
        <v>1</v>
      </c>
      <c r="D191" s="52" t="s">
        <v>39</v>
      </c>
      <c r="E191" s="52" t="s">
        <v>110</v>
      </c>
      <c r="F191" s="141" t="s">
        <v>71</v>
      </c>
      <c r="G191" s="52">
        <v>1</v>
      </c>
      <c r="H191" s="52">
        <v>45</v>
      </c>
    </row>
    <row r="192" spans="1:8" x14ac:dyDescent="0.25">
      <c r="A192" s="51">
        <v>1</v>
      </c>
      <c r="B192" s="52" t="s">
        <v>0</v>
      </c>
      <c r="C192" s="52" t="s">
        <v>1</v>
      </c>
      <c r="D192" s="52" t="s">
        <v>39</v>
      </c>
      <c r="E192" s="52" t="s">
        <v>110</v>
      </c>
      <c r="F192" s="141" t="s">
        <v>71</v>
      </c>
      <c r="G192" s="52">
        <v>1</v>
      </c>
      <c r="H192" s="52">
        <v>45</v>
      </c>
    </row>
    <row r="193" spans="1:8" x14ac:dyDescent="0.25">
      <c r="A193" s="51">
        <v>1</v>
      </c>
      <c r="B193" s="52" t="s">
        <v>0</v>
      </c>
      <c r="C193" s="52" t="s">
        <v>1</v>
      </c>
      <c r="D193" s="52" t="s">
        <v>39</v>
      </c>
      <c r="E193" s="52" t="s">
        <v>110</v>
      </c>
      <c r="F193" s="141" t="s">
        <v>71</v>
      </c>
      <c r="G193" s="52">
        <v>1</v>
      </c>
      <c r="H193" s="52">
        <v>45</v>
      </c>
    </row>
    <row r="194" spans="1:8" x14ac:dyDescent="0.25">
      <c r="A194" s="51">
        <v>1</v>
      </c>
      <c r="B194" s="52" t="s">
        <v>0</v>
      </c>
      <c r="C194" s="52" t="s">
        <v>1</v>
      </c>
      <c r="D194" s="52" t="s">
        <v>39</v>
      </c>
      <c r="E194" s="52" t="s">
        <v>110</v>
      </c>
      <c r="F194" s="141" t="s">
        <v>71</v>
      </c>
      <c r="G194" s="52">
        <v>1</v>
      </c>
      <c r="H194" s="52">
        <v>50</v>
      </c>
    </row>
    <row r="195" spans="1:8" x14ac:dyDescent="0.25">
      <c r="A195" s="51">
        <v>1</v>
      </c>
      <c r="B195" s="52" t="s">
        <v>0</v>
      </c>
      <c r="C195" s="52" t="s">
        <v>1</v>
      </c>
      <c r="D195" s="52" t="s">
        <v>39</v>
      </c>
      <c r="E195" s="52" t="s">
        <v>110</v>
      </c>
      <c r="F195" s="141" t="s">
        <v>71</v>
      </c>
      <c r="G195" s="52">
        <v>1</v>
      </c>
      <c r="H195" s="52">
        <v>55</v>
      </c>
    </row>
    <row r="196" spans="1:8" x14ac:dyDescent="0.25">
      <c r="A196" s="51">
        <v>1</v>
      </c>
      <c r="B196" s="52" t="s">
        <v>0</v>
      </c>
      <c r="C196" s="52" t="s">
        <v>1</v>
      </c>
      <c r="D196" s="52" t="s">
        <v>39</v>
      </c>
      <c r="E196" s="52" t="s">
        <v>110</v>
      </c>
      <c r="F196" s="141" t="s">
        <v>71</v>
      </c>
      <c r="G196" s="52">
        <v>1</v>
      </c>
      <c r="H196" s="52">
        <v>65</v>
      </c>
    </row>
    <row r="197" spans="1:8" x14ac:dyDescent="0.25">
      <c r="A197" s="51">
        <v>1</v>
      </c>
      <c r="B197" s="52" t="s">
        <v>0</v>
      </c>
      <c r="C197" s="52" t="s">
        <v>1</v>
      </c>
      <c r="D197" s="52" t="s">
        <v>39</v>
      </c>
      <c r="E197" s="52" t="s">
        <v>110</v>
      </c>
      <c r="F197" s="141" t="s">
        <v>71</v>
      </c>
      <c r="G197" s="52">
        <v>1</v>
      </c>
      <c r="H197" s="52">
        <v>70</v>
      </c>
    </row>
    <row r="198" spans="1:8" x14ac:dyDescent="0.25">
      <c r="A198" s="51">
        <v>1</v>
      </c>
      <c r="B198" s="52" t="s">
        <v>0</v>
      </c>
      <c r="C198" s="52" t="s">
        <v>1</v>
      </c>
      <c r="D198" s="52" t="s">
        <v>39</v>
      </c>
      <c r="E198" s="52" t="s">
        <v>110</v>
      </c>
      <c r="F198" s="141" t="s">
        <v>71</v>
      </c>
      <c r="G198" s="52">
        <v>1</v>
      </c>
      <c r="H198" s="52">
        <v>75</v>
      </c>
    </row>
    <row r="199" spans="1:8" x14ac:dyDescent="0.25">
      <c r="A199" s="51">
        <v>1</v>
      </c>
      <c r="B199" s="52" t="s">
        <v>0</v>
      </c>
      <c r="C199" s="52" t="s">
        <v>1</v>
      </c>
      <c r="D199" s="52" t="s">
        <v>39</v>
      </c>
      <c r="E199" s="52" t="s">
        <v>110</v>
      </c>
      <c r="F199" s="141" t="s">
        <v>71</v>
      </c>
      <c r="G199" s="52">
        <v>1</v>
      </c>
      <c r="H199" s="51">
        <v>75</v>
      </c>
    </row>
    <row r="200" spans="1:8" x14ac:dyDescent="0.25">
      <c r="A200" s="51">
        <v>1</v>
      </c>
      <c r="B200" s="52" t="s">
        <v>0</v>
      </c>
      <c r="C200" s="52" t="s">
        <v>1</v>
      </c>
      <c r="D200" s="52" t="s">
        <v>39</v>
      </c>
      <c r="E200" s="52" t="s">
        <v>110</v>
      </c>
      <c r="F200" s="141" t="s">
        <v>71</v>
      </c>
      <c r="G200" s="52">
        <v>1</v>
      </c>
      <c r="H200" s="51">
        <v>80</v>
      </c>
    </row>
    <row r="201" spans="1:8" x14ac:dyDescent="0.25">
      <c r="A201" s="51">
        <v>1</v>
      </c>
      <c r="B201" s="52" t="s">
        <v>0</v>
      </c>
      <c r="C201" s="52" t="s">
        <v>1</v>
      </c>
      <c r="D201" s="52" t="s">
        <v>39</v>
      </c>
      <c r="E201" s="52" t="s">
        <v>110</v>
      </c>
      <c r="F201" s="141" t="s">
        <v>71</v>
      </c>
      <c r="G201" s="52">
        <v>1</v>
      </c>
      <c r="H201" s="51">
        <v>85</v>
      </c>
    </row>
    <row r="202" spans="1:8" x14ac:dyDescent="0.25">
      <c r="A202" s="51">
        <v>1</v>
      </c>
      <c r="B202" s="52" t="s">
        <v>0</v>
      </c>
      <c r="C202" s="52" t="s">
        <v>1</v>
      </c>
      <c r="D202" s="52" t="s">
        <v>39</v>
      </c>
      <c r="E202" s="52" t="s">
        <v>110</v>
      </c>
      <c r="F202" s="141" t="s">
        <v>71</v>
      </c>
      <c r="G202" s="52">
        <v>1</v>
      </c>
      <c r="H202" s="51">
        <v>5</v>
      </c>
    </row>
    <row r="203" spans="1:8" x14ac:dyDescent="0.25">
      <c r="A203" s="51">
        <v>1</v>
      </c>
      <c r="B203" s="52" t="s">
        <v>0</v>
      </c>
      <c r="C203" s="52" t="s">
        <v>1</v>
      </c>
      <c r="D203" s="52" t="s">
        <v>39</v>
      </c>
      <c r="E203" s="52" t="s">
        <v>110</v>
      </c>
      <c r="F203" s="141" t="s">
        <v>72</v>
      </c>
      <c r="G203" s="52">
        <v>1</v>
      </c>
      <c r="H203" s="51">
        <v>40</v>
      </c>
    </row>
    <row r="204" spans="1:8" x14ac:dyDescent="0.25">
      <c r="A204" s="51">
        <v>1</v>
      </c>
      <c r="B204" s="52" t="s">
        <v>0</v>
      </c>
      <c r="C204" s="52" t="s">
        <v>1</v>
      </c>
      <c r="D204" s="52" t="s">
        <v>39</v>
      </c>
      <c r="E204" s="52" t="s">
        <v>110</v>
      </c>
      <c r="F204" s="141" t="s">
        <v>72</v>
      </c>
      <c r="G204" s="52">
        <v>1</v>
      </c>
      <c r="H204" s="51">
        <v>35</v>
      </c>
    </row>
    <row r="205" spans="1:8" x14ac:dyDescent="0.25">
      <c r="A205" s="51">
        <v>1</v>
      </c>
      <c r="B205" s="52" t="s">
        <v>0</v>
      </c>
      <c r="C205" s="52" t="s">
        <v>1</v>
      </c>
      <c r="D205" s="52" t="s">
        <v>39</v>
      </c>
      <c r="E205" s="52" t="s">
        <v>110</v>
      </c>
      <c r="F205" s="141" t="s">
        <v>72</v>
      </c>
      <c r="G205" s="52">
        <v>1</v>
      </c>
      <c r="H205" s="51">
        <v>35</v>
      </c>
    </row>
    <row r="206" spans="1:8" x14ac:dyDescent="0.25">
      <c r="A206" s="51">
        <v>1</v>
      </c>
      <c r="B206" s="52" t="s">
        <v>0</v>
      </c>
      <c r="C206" s="52" t="s">
        <v>1</v>
      </c>
      <c r="D206" s="52" t="s">
        <v>39</v>
      </c>
      <c r="E206" s="52" t="s">
        <v>110</v>
      </c>
      <c r="F206" s="141" t="s">
        <v>72</v>
      </c>
      <c r="G206" s="52">
        <v>1</v>
      </c>
      <c r="H206" s="51">
        <v>35</v>
      </c>
    </row>
    <row r="207" spans="1:8" x14ac:dyDescent="0.25">
      <c r="A207" s="51">
        <v>1</v>
      </c>
      <c r="B207" s="52" t="s">
        <v>0</v>
      </c>
      <c r="C207" s="52" t="s">
        <v>1</v>
      </c>
      <c r="D207" s="52" t="s">
        <v>39</v>
      </c>
      <c r="E207" s="52" t="s">
        <v>110</v>
      </c>
      <c r="F207" s="141" t="s">
        <v>72</v>
      </c>
      <c r="G207" s="52">
        <v>1</v>
      </c>
      <c r="H207" s="51">
        <v>70</v>
      </c>
    </row>
    <row r="208" spans="1:8" x14ac:dyDescent="0.25">
      <c r="A208" s="51">
        <v>1</v>
      </c>
      <c r="B208" s="52" t="s">
        <v>0</v>
      </c>
      <c r="C208" s="52" t="s">
        <v>1</v>
      </c>
      <c r="D208" s="52" t="s">
        <v>39</v>
      </c>
      <c r="E208" s="52" t="s">
        <v>110</v>
      </c>
      <c r="F208" s="141" t="s">
        <v>72</v>
      </c>
      <c r="G208" s="52">
        <v>1</v>
      </c>
      <c r="H208" s="51">
        <v>70</v>
      </c>
    </row>
    <row r="209" spans="1:8" x14ac:dyDescent="0.25">
      <c r="A209" s="51">
        <v>1</v>
      </c>
      <c r="B209" s="52" t="s">
        <v>0</v>
      </c>
      <c r="C209" s="52" t="s">
        <v>1</v>
      </c>
      <c r="D209" s="52" t="s">
        <v>39</v>
      </c>
      <c r="E209" s="52" t="s">
        <v>110</v>
      </c>
      <c r="F209" s="141" t="s">
        <v>72</v>
      </c>
      <c r="G209" s="52">
        <v>1</v>
      </c>
      <c r="H209" s="51">
        <v>70</v>
      </c>
    </row>
    <row r="210" spans="1:8" x14ac:dyDescent="0.25">
      <c r="A210" s="51">
        <v>1</v>
      </c>
      <c r="B210" s="52" t="s">
        <v>0</v>
      </c>
      <c r="C210" s="52" t="s">
        <v>1</v>
      </c>
      <c r="D210" s="52" t="s">
        <v>39</v>
      </c>
      <c r="E210" s="52" t="s">
        <v>110</v>
      </c>
      <c r="F210" s="141" t="s">
        <v>72</v>
      </c>
      <c r="G210" s="52">
        <v>1</v>
      </c>
      <c r="H210" s="51">
        <v>70</v>
      </c>
    </row>
    <row r="211" spans="1:8" x14ac:dyDescent="0.25">
      <c r="A211" s="51">
        <v>1</v>
      </c>
      <c r="B211" s="52" t="s">
        <v>0</v>
      </c>
      <c r="C211" s="52" t="s">
        <v>1</v>
      </c>
      <c r="D211" s="52" t="s">
        <v>39</v>
      </c>
      <c r="E211" s="52" t="s">
        <v>110</v>
      </c>
      <c r="F211" s="141" t="s">
        <v>72</v>
      </c>
      <c r="G211" s="52">
        <v>1</v>
      </c>
      <c r="H211" s="51">
        <v>55</v>
      </c>
    </row>
    <row r="212" spans="1:8" x14ac:dyDescent="0.25">
      <c r="A212" s="51">
        <v>1</v>
      </c>
      <c r="B212" s="52" t="s">
        <v>0</v>
      </c>
      <c r="C212" s="52" t="s">
        <v>1</v>
      </c>
      <c r="D212" s="52" t="s">
        <v>39</v>
      </c>
      <c r="E212" s="52" t="s">
        <v>110</v>
      </c>
      <c r="F212" s="141" t="s">
        <v>72</v>
      </c>
      <c r="G212" s="52">
        <v>1</v>
      </c>
      <c r="H212" s="51">
        <v>55</v>
      </c>
    </row>
    <row r="213" spans="1:8" x14ac:dyDescent="0.25">
      <c r="A213" s="51">
        <v>1</v>
      </c>
      <c r="B213" s="52" t="s">
        <v>0</v>
      </c>
      <c r="C213" s="52" t="s">
        <v>1</v>
      </c>
      <c r="D213" s="52" t="s">
        <v>39</v>
      </c>
      <c r="E213" s="52" t="s">
        <v>110</v>
      </c>
      <c r="F213" s="141" t="s">
        <v>72</v>
      </c>
      <c r="G213" s="52">
        <v>1</v>
      </c>
      <c r="H213" s="51">
        <v>15</v>
      </c>
    </row>
    <row r="214" spans="1:8" x14ac:dyDescent="0.25">
      <c r="A214" s="51">
        <v>1</v>
      </c>
      <c r="B214" s="52" t="s">
        <v>0</v>
      </c>
      <c r="C214" s="52" t="s">
        <v>1</v>
      </c>
      <c r="D214" s="52" t="s">
        <v>39</v>
      </c>
      <c r="E214" s="52" t="s">
        <v>110</v>
      </c>
      <c r="F214" s="141" t="s">
        <v>72</v>
      </c>
      <c r="G214" s="52">
        <v>1</v>
      </c>
      <c r="H214" s="51">
        <v>20</v>
      </c>
    </row>
    <row r="215" spans="1:8" x14ac:dyDescent="0.25">
      <c r="A215" s="51">
        <v>1</v>
      </c>
      <c r="B215" s="52" t="s">
        <v>0</v>
      </c>
      <c r="C215" s="52" t="s">
        <v>1</v>
      </c>
      <c r="D215" s="52" t="s">
        <v>39</v>
      </c>
      <c r="E215" s="52" t="s">
        <v>110</v>
      </c>
      <c r="F215" s="141" t="s">
        <v>72</v>
      </c>
      <c r="G215" s="52">
        <v>1</v>
      </c>
      <c r="H215" s="51">
        <v>20</v>
      </c>
    </row>
    <row r="216" spans="1:8" x14ac:dyDescent="0.25">
      <c r="A216" s="51">
        <v>1</v>
      </c>
      <c r="B216" s="52" t="s">
        <v>0</v>
      </c>
      <c r="C216" s="52" t="s">
        <v>1</v>
      </c>
      <c r="D216" s="52" t="s">
        <v>39</v>
      </c>
      <c r="E216" s="52" t="s">
        <v>110</v>
      </c>
      <c r="F216" s="141" t="s">
        <v>72</v>
      </c>
      <c r="G216" s="52">
        <v>1</v>
      </c>
      <c r="H216" s="51">
        <v>65</v>
      </c>
    </row>
    <row r="217" spans="1:8" x14ac:dyDescent="0.25">
      <c r="A217" s="51">
        <v>1</v>
      </c>
      <c r="B217" s="52" t="s">
        <v>0</v>
      </c>
      <c r="C217" s="52" t="s">
        <v>1</v>
      </c>
      <c r="D217" s="52" t="s">
        <v>39</v>
      </c>
      <c r="E217" s="52" t="s">
        <v>110</v>
      </c>
      <c r="F217" s="141" t="s">
        <v>72</v>
      </c>
      <c r="G217" s="52">
        <v>1</v>
      </c>
      <c r="H217" s="51">
        <v>30</v>
      </c>
    </row>
    <row r="218" spans="1:8" x14ac:dyDescent="0.25">
      <c r="A218" s="51">
        <v>1</v>
      </c>
      <c r="B218" s="52" t="s">
        <v>0</v>
      </c>
      <c r="C218" s="52" t="s">
        <v>1</v>
      </c>
      <c r="D218" s="52" t="s">
        <v>39</v>
      </c>
      <c r="E218" s="52" t="s">
        <v>110</v>
      </c>
      <c r="F218" s="141" t="s">
        <v>72</v>
      </c>
      <c r="G218" s="52">
        <v>1</v>
      </c>
      <c r="H218" s="51">
        <v>25</v>
      </c>
    </row>
    <row r="219" spans="1:8" x14ac:dyDescent="0.25">
      <c r="A219" s="51">
        <v>1</v>
      </c>
      <c r="B219" s="52" t="s">
        <v>0</v>
      </c>
      <c r="C219" s="52" t="s">
        <v>1</v>
      </c>
      <c r="D219" s="52" t="s">
        <v>39</v>
      </c>
      <c r="E219" s="52" t="s">
        <v>110</v>
      </c>
      <c r="F219" s="141" t="s">
        <v>72</v>
      </c>
      <c r="G219" s="52">
        <v>1</v>
      </c>
      <c r="H219" s="51">
        <v>25</v>
      </c>
    </row>
    <row r="220" spans="1:8" x14ac:dyDescent="0.25">
      <c r="A220" s="51">
        <v>1</v>
      </c>
      <c r="B220" s="52" t="s">
        <v>0</v>
      </c>
      <c r="C220" s="52" t="s">
        <v>1</v>
      </c>
      <c r="D220" s="52" t="s">
        <v>39</v>
      </c>
      <c r="E220" s="52" t="s">
        <v>110</v>
      </c>
      <c r="F220" s="141" t="s">
        <v>72</v>
      </c>
      <c r="G220" s="52">
        <v>1</v>
      </c>
      <c r="H220" s="51">
        <v>60</v>
      </c>
    </row>
    <row r="221" spans="1:8" x14ac:dyDescent="0.25">
      <c r="A221" s="51">
        <v>1</v>
      </c>
      <c r="B221" s="52" t="s">
        <v>0</v>
      </c>
      <c r="C221" s="52" t="s">
        <v>1</v>
      </c>
      <c r="D221" s="52" t="s">
        <v>39</v>
      </c>
      <c r="E221" s="52" t="s">
        <v>110</v>
      </c>
      <c r="F221" s="141" t="s">
        <v>72</v>
      </c>
      <c r="G221" s="52">
        <v>1</v>
      </c>
      <c r="H221" s="51">
        <v>50</v>
      </c>
    </row>
    <row r="222" spans="1:8" x14ac:dyDescent="0.25">
      <c r="A222" s="51">
        <v>1</v>
      </c>
      <c r="B222" s="52" t="s">
        <v>0</v>
      </c>
      <c r="C222" s="52" t="s">
        <v>1</v>
      </c>
      <c r="D222" s="52" t="s">
        <v>39</v>
      </c>
      <c r="E222" s="52" t="s">
        <v>110</v>
      </c>
      <c r="F222" s="141" t="s">
        <v>72</v>
      </c>
      <c r="G222" s="52">
        <v>1</v>
      </c>
      <c r="H222" s="51">
        <v>50</v>
      </c>
    </row>
    <row r="223" spans="1:8" x14ac:dyDescent="0.25">
      <c r="A223" s="51">
        <v>1</v>
      </c>
      <c r="B223" s="52" t="s">
        <v>0</v>
      </c>
      <c r="C223" s="52" t="s">
        <v>1</v>
      </c>
      <c r="D223" s="52" t="s">
        <v>39</v>
      </c>
      <c r="E223" s="52" t="s">
        <v>110</v>
      </c>
      <c r="F223" s="141" t="s">
        <v>73</v>
      </c>
      <c r="G223" s="52">
        <v>1</v>
      </c>
      <c r="H223" s="51">
        <v>23</v>
      </c>
    </row>
    <row r="224" spans="1:8" x14ac:dyDescent="0.25">
      <c r="A224" s="51">
        <v>1</v>
      </c>
      <c r="B224" s="52" t="s">
        <v>0</v>
      </c>
      <c r="C224" s="52" t="s">
        <v>13</v>
      </c>
      <c r="D224" s="52" t="s">
        <v>39</v>
      </c>
      <c r="E224" s="52" t="s">
        <v>110</v>
      </c>
      <c r="F224" s="141" t="s">
        <v>40</v>
      </c>
      <c r="G224" s="53">
        <v>1</v>
      </c>
      <c r="H224" s="51">
        <v>15</v>
      </c>
    </row>
    <row r="225" spans="1:8" x14ac:dyDescent="0.25">
      <c r="A225" s="51">
        <v>1</v>
      </c>
      <c r="B225" s="52" t="s">
        <v>0</v>
      </c>
      <c r="C225" s="52" t="s">
        <v>13</v>
      </c>
      <c r="D225" s="52" t="s">
        <v>39</v>
      </c>
      <c r="E225" s="52" t="s">
        <v>110</v>
      </c>
      <c r="F225" s="141" t="s">
        <v>40</v>
      </c>
      <c r="G225" s="53">
        <v>1</v>
      </c>
      <c r="H225" s="51">
        <v>15</v>
      </c>
    </row>
    <row r="226" spans="1:8" x14ac:dyDescent="0.25">
      <c r="A226" s="51">
        <v>1</v>
      </c>
      <c r="B226" s="52" t="s">
        <v>0</v>
      </c>
      <c r="C226" s="52" t="s">
        <v>13</v>
      </c>
      <c r="D226" s="52" t="s">
        <v>39</v>
      </c>
      <c r="E226" s="52" t="s">
        <v>110</v>
      </c>
      <c r="F226" s="141" t="s">
        <v>40</v>
      </c>
      <c r="G226" s="53">
        <v>1</v>
      </c>
      <c r="H226" s="51">
        <v>15</v>
      </c>
    </row>
    <row r="227" spans="1:8" x14ac:dyDescent="0.25">
      <c r="A227" s="51">
        <v>1</v>
      </c>
      <c r="B227" s="52" t="s">
        <v>0</v>
      </c>
      <c r="C227" s="52" t="s">
        <v>13</v>
      </c>
      <c r="D227" s="52" t="s">
        <v>39</v>
      </c>
      <c r="E227" s="52" t="s">
        <v>110</v>
      </c>
      <c r="F227" s="141" t="s">
        <v>40</v>
      </c>
      <c r="G227" s="53">
        <v>1</v>
      </c>
      <c r="H227" s="51">
        <v>15</v>
      </c>
    </row>
    <row r="228" spans="1:8" x14ac:dyDescent="0.25">
      <c r="A228" s="51">
        <v>1</v>
      </c>
      <c r="B228" s="52" t="s">
        <v>0</v>
      </c>
      <c r="C228" s="52" t="s">
        <v>13</v>
      </c>
      <c r="D228" s="52" t="s">
        <v>39</v>
      </c>
      <c r="E228" s="52" t="s">
        <v>110</v>
      </c>
      <c r="F228" s="141" t="s">
        <v>40</v>
      </c>
      <c r="G228" s="53">
        <v>1</v>
      </c>
      <c r="H228" s="51">
        <v>15</v>
      </c>
    </row>
    <row r="229" spans="1:8" x14ac:dyDescent="0.25">
      <c r="A229" s="51">
        <v>1</v>
      </c>
      <c r="B229" s="52" t="s">
        <v>0</v>
      </c>
      <c r="C229" s="52" t="s">
        <v>13</v>
      </c>
      <c r="D229" s="52" t="s">
        <v>39</v>
      </c>
      <c r="E229" s="52" t="s">
        <v>110</v>
      </c>
      <c r="F229" s="141" t="s">
        <v>40</v>
      </c>
      <c r="G229" s="53">
        <v>1</v>
      </c>
      <c r="H229" s="51">
        <v>15</v>
      </c>
    </row>
    <row r="230" spans="1:8" x14ac:dyDescent="0.25">
      <c r="A230" s="51">
        <v>1</v>
      </c>
      <c r="B230" s="52" t="s">
        <v>0</v>
      </c>
      <c r="C230" s="52" t="s">
        <v>13</v>
      </c>
      <c r="D230" s="52" t="s">
        <v>39</v>
      </c>
      <c r="E230" s="52" t="s">
        <v>110</v>
      </c>
      <c r="F230" s="141" t="s">
        <v>40</v>
      </c>
      <c r="G230" s="53">
        <v>1</v>
      </c>
      <c r="H230" s="51">
        <v>15</v>
      </c>
    </row>
    <row r="231" spans="1:8" x14ac:dyDescent="0.25">
      <c r="A231" s="51">
        <v>1</v>
      </c>
      <c r="B231" s="52" t="s">
        <v>0</v>
      </c>
      <c r="C231" s="52" t="s">
        <v>13</v>
      </c>
      <c r="D231" s="52" t="s">
        <v>39</v>
      </c>
      <c r="E231" s="52" t="s">
        <v>110</v>
      </c>
      <c r="F231" s="141" t="s">
        <v>40</v>
      </c>
      <c r="G231" s="53">
        <v>1</v>
      </c>
      <c r="H231" s="51">
        <v>15</v>
      </c>
    </row>
    <row r="232" spans="1:8" x14ac:dyDescent="0.25">
      <c r="A232" s="51">
        <v>1</v>
      </c>
      <c r="B232" s="52" t="s">
        <v>0</v>
      </c>
      <c r="C232" s="52" t="s">
        <v>13</v>
      </c>
      <c r="D232" s="52" t="s">
        <v>39</v>
      </c>
      <c r="E232" s="52" t="s">
        <v>110</v>
      </c>
      <c r="F232" s="141" t="s">
        <v>40</v>
      </c>
      <c r="G232" s="53">
        <v>1</v>
      </c>
      <c r="H232" s="51">
        <v>15</v>
      </c>
    </row>
    <row r="233" spans="1:8" x14ac:dyDescent="0.25">
      <c r="A233" s="51">
        <v>1</v>
      </c>
      <c r="B233" s="52" t="s">
        <v>0</v>
      </c>
      <c r="C233" s="52" t="s">
        <v>13</v>
      </c>
      <c r="D233" s="52" t="s">
        <v>39</v>
      </c>
      <c r="E233" s="52" t="s">
        <v>110</v>
      </c>
      <c r="F233" s="141" t="s">
        <v>40</v>
      </c>
      <c r="G233" s="53">
        <v>1</v>
      </c>
      <c r="H233" s="51">
        <v>15</v>
      </c>
    </row>
    <row r="234" spans="1:8" x14ac:dyDescent="0.25">
      <c r="A234" s="51">
        <v>1</v>
      </c>
      <c r="B234" s="52" t="s">
        <v>0</v>
      </c>
      <c r="C234" s="52" t="s">
        <v>13</v>
      </c>
      <c r="D234" s="52" t="s">
        <v>39</v>
      </c>
      <c r="E234" s="52" t="s">
        <v>110</v>
      </c>
      <c r="F234" s="141" t="s">
        <v>40</v>
      </c>
      <c r="G234" s="53">
        <v>1</v>
      </c>
      <c r="H234" s="51">
        <v>15</v>
      </c>
    </row>
    <row r="235" spans="1:8" x14ac:dyDescent="0.25">
      <c r="A235" s="51">
        <v>1</v>
      </c>
      <c r="B235" s="52" t="s">
        <v>0</v>
      </c>
      <c r="C235" s="52" t="s">
        <v>13</v>
      </c>
      <c r="D235" s="52" t="s">
        <v>39</v>
      </c>
      <c r="E235" s="52" t="s">
        <v>110</v>
      </c>
      <c r="F235" s="141" t="s">
        <v>40</v>
      </c>
      <c r="G235" s="53">
        <v>1</v>
      </c>
      <c r="H235" s="51">
        <v>15</v>
      </c>
    </row>
    <row r="236" spans="1:8" x14ac:dyDescent="0.25">
      <c r="A236" s="51">
        <v>1</v>
      </c>
      <c r="B236" s="52" t="s">
        <v>0</v>
      </c>
      <c r="C236" s="52" t="s">
        <v>13</v>
      </c>
      <c r="D236" s="52" t="s">
        <v>39</v>
      </c>
      <c r="E236" s="52" t="s">
        <v>110</v>
      </c>
      <c r="F236" s="141" t="s">
        <v>40</v>
      </c>
      <c r="G236" s="53">
        <v>1</v>
      </c>
      <c r="H236" s="51">
        <v>15</v>
      </c>
    </row>
    <row r="237" spans="1:8" x14ac:dyDescent="0.25">
      <c r="A237" s="51">
        <v>1</v>
      </c>
      <c r="B237" s="52" t="s">
        <v>0</v>
      </c>
      <c r="C237" s="52" t="s">
        <v>13</v>
      </c>
      <c r="D237" s="52" t="s">
        <v>39</v>
      </c>
      <c r="E237" s="52" t="s">
        <v>110</v>
      </c>
      <c r="F237" s="141" t="s">
        <v>40</v>
      </c>
      <c r="G237" s="53">
        <v>1</v>
      </c>
      <c r="H237" s="51">
        <v>15</v>
      </c>
    </row>
    <row r="238" spans="1:8" x14ac:dyDescent="0.25">
      <c r="A238" s="51">
        <v>1</v>
      </c>
      <c r="B238" s="52" t="s">
        <v>0</v>
      </c>
      <c r="C238" s="52" t="s">
        <v>13</v>
      </c>
      <c r="D238" s="52" t="s">
        <v>39</v>
      </c>
      <c r="E238" s="52" t="s">
        <v>110</v>
      </c>
      <c r="F238" s="141" t="s">
        <v>40</v>
      </c>
      <c r="G238" s="53">
        <v>1</v>
      </c>
      <c r="H238" s="51">
        <v>20</v>
      </c>
    </row>
    <row r="239" spans="1:8" x14ac:dyDescent="0.25">
      <c r="A239" s="51">
        <v>1</v>
      </c>
      <c r="B239" s="52" t="s">
        <v>0</v>
      </c>
      <c r="C239" s="52" t="s">
        <v>13</v>
      </c>
      <c r="D239" s="52" t="s">
        <v>39</v>
      </c>
      <c r="E239" s="52" t="s">
        <v>110</v>
      </c>
      <c r="F239" s="141" t="s">
        <v>40</v>
      </c>
      <c r="G239" s="53">
        <v>1</v>
      </c>
      <c r="H239" s="51">
        <v>20</v>
      </c>
    </row>
    <row r="240" spans="1:8" x14ac:dyDescent="0.25">
      <c r="A240" s="51">
        <v>1</v>
      </c>
      <c r="B240" s="52" t="s">
        <v>0</v>
      </c>
      <c r="C240" s="52" t="s">
        <v>13</v>
      </c>
      <c r="D240" s="52" t="s">
        <v>39</v>
      </c>
      <c r="E240" s="52" t="s">
        <v>110</v>
      </c>
      <c r="F240" s="141" t="s">
        <v>40</v>
      </c>
      <c r="G240" s="53">
        <v>1</v>
      </c>
      <c r="H240" s="51">
        <v>20</v>
      </c>
    </row>
    <row r="241" spans="1:8" x14ac:dyDescent="0.25">
      <c r="A241" s="51">
        <v>1</v>
      </c>
      <c r="B241" s="52" t="s">
        <v>0</v>
      </c>
      <c r="C241" s="52" t="s">
        <v>13</v>
      </c>
      <c r="D241" s="52" t="s">
        <v>39</v>
      </c>
      <c r="E241" s="52" t="s">
        <v>110</v>
      </c>
      <c r="F241" s="141" t="s">
        <v>40</v>
      </c>
      <c r="G241" s="53">
        <v>1</v>
      </c>
      <c r="H241" s="51">
        <v>20</v>
      </c>
    </row>
    <row r="242" spans="1:8" x14ac:dyDescent="0.25">
      <c r="A242" s="51">
        <v>1</v>
      </c>
      <c r="B242" s="52" t="s">
        <v>0</v>
      </c>
      <c r="C242" s="52" t="s">
        <v>13</v>
      </c>
      <c r="D242" s="52" t="s">
        <v>39</v>
      </c>
      <c r="E242" s="52" t="s">
        <v>110</v>
      </c>
      <c r="F242" s="141" t="s">
        <v>40</v>
      </c>
      <c r="G242" s="53">
        <v>1</v>
      </c>
      <c r="H242" s="51">
        <v>20</v>
      </c>
    </row>
    <row r="243" spans="1:8" x14ac:dyDescent="0.25">
      <c r="A243" s="51">
        <v>1</v>
      </c>
      <c r="B243" s="52" t="s">
        <v>0</v>
      </c>
      <c r="C243" s="52" t="s">
        <v>13</v>
      </c>
      <c r="D243" s="52" t="s">
        <v>39</v>
      </c>
      <c r="E243" s="52" t="s">
        <v>110</v>
      </c>
      <c r="F243" s="141" t="s">
        <v>40</v>
      </c>
      <c r="G243" s="53">
        <v>1</v>
      </c>
      <c r="H243" s="51">
        <v>20</v>
      </c>
    </row>
    <row r="244" spans="1:8" x14ac:dyDescent="0.25">
      <c r="A244" s="51">
        <v>1</v>
      </c>
      <c r="B244" s="52" t="s">
        <v>0</v>
      </c>
      <c r="C244" s="52" t="s">
        <v>13</v>
      </c>
      <c r="D244" s="52" t="s">
        <v>39</v>
      </c>
      <c r="E244" s="52" t="s">
        <v>110</v>
      </c>
      <c r="F244" s="141" t="s">
        <v>40</v>
      </c>
      <c r="G244" s="53">
        <v>1</v>
      </c>
      <c r="H244" s="51">
        <v>20</v>
      </c>
    </row>
    <row r="245" spans="1:8" x14ac:dyDescent="0.25">
      <c r="A245" s="51">
        <v>1</v>
      </c>
      <c r="B245" s="52" t="s">
        <v>0</v>
      </c>
      <c r="C245" s="52" t="s">
        <v>13</v>
      </c>
      <c r="D245" s="52" t="s">
        <v>39</v>
      </c>
      <c r="E245" s="52" t="s">
        <v>110</v>
      </c>
      <c r="F245" s="141" t="s">
        <v>40</v>
      </c>
      <c r="G245" s="53">
        <v>1</v>
      </c>
      <c r="H245" s="51">
        <v>20</v>
      </c>
    </row>
    <row r="246" spans="1:8" x14ac:dyDescent="0.25">
      <c r="A246" s="51">
        <v>1</v>
      </c>
      <c r="B246" s="52" t="s">
        <v>0</v>
      </c>
      <c r="C246" s="52" t="s">
        <v>13</v>
      </c>
      <c r="D246" s="52" t="s">
        <v>39</v>
      </c>
      <c r="E246" s="52" t="s">
        <v>110</v>
      </c>
      <c r="F246" s="141" t="s">
        <v>40</v>
      </c>
      <c r="G246" s="53">
        <v>1</v>
      </c>
      <c r="H246" s="51">
        <v>20</v>
      </c>
    </row>
    <row r="247" spans="1:8" x14ac:dyDescent="0.25">
      <c r="A247" s="51">
        <v>1</v>
      </c>
      <c r="B247" s="52" t="s">
        <v>0</v>
      </c>
      <c r="C247" s="52" t="s">
        <v>13</v>
      </c>
      <c r="D247" s="52" t="s">
        <v>39</v>
      </c>
      <c r="E247" s="52" t="s">
        <v>110</v>
      </c>
      <c r="F247" s="141" t="s">
        <v>40</v>
      </c>
      <c r="G247" s="53">
        <v>1</v>
      </c>
      <c r="H247" s="51">
        <v>20</v>
      </c>
    </row>
    <row r="248" spans="1:8" x14ac:dyDescent="0.25">
      <c r="A248" s="51">
        <v>1</v>
      </c>
      <c r="B248" s="52" t="s">
        <v>0</v>
      </c>
      <c r="C248" s="52" t="s">
        <v>13</v>
      </c>
      <c r="D248" s="52" t="s">
        <v>39</v>
      </c>
      <c r="E248" s="52" t="s">
        <v>110</v>
      </c>
      <c r="F248" s="141" t="s">
        <v>40</v>
      </c>
      <c r="G248" s="53">
        <v>1</v>
      </c>
      <c r="H248" s="51">
        <v>20</v>
      </c>
    </row>
    <row r="249" spans="1:8" x14ac:dyDescent="0.25">
      <c r="A249" s="51">
        <v>1</v>
      </c>
      <c r="B249" s="52" t="s">
        <v>0</v>
      </c>
      <c r="C249" s="52" t="s">
        <v>13</v>
      </c>
      <c r="D249" s="52" t="s">
        <v>39</v>
      </c>
      <c r="E249" s="52" t="s">
        <v>110</v>
      </c>
      <c r="F249" s="141" t="s">
        <v>40</v>
      </c>
      <c r="G249" s="53">
        <v>1</v>
      </c>
      <c r="H249" s="51">
        <v>20</v>
      </c>
    </row>
    <row r="250" spans="1:8" x14ac:dyDescent="0.25">
      <c r="A250" s="51">
        <v>1</v>
      </c>
      <c r="B250" s="52" t="s">
        <v>0</v>
      </c>
      <c r="C250" s="52" t="s">
        <v>13</v>
      </c>
      <c r="D250" s="52" t="s">
        <v>39</v>
      </c>
      <c r="E250" s="52" t="s">
        <v>110</v>
      </c>
      <c r="F250" s="141" t="s">
        <v>40</v>
      </c>
      <c r="G250" s="53">
        <v>1</v>
      </c>
      <c r="H250" s="51">
        <v>20</v>
      </c>
    </row>
    <row r="251" spans="1:8" x14ac:dyDescent="0.25">
      <c r="A251" s="51">
        <v>1</v>
      </c>
      <c r="B251" s="52" t="s">
        <v>0</v>
      </c>
      <c r="C251" s="52" t="s">
        <v>13</v>
      </c>
      <c r="D251" s="52" t="s">
        <v>39</v>
      </c>
      <c r="E251" s="52" t="s">
        <v>110</v>
      </c>
      <c r="F251" s="141" t="s">
        <v>40</v>
      </c>
      <c r="G251" s="53">
        <v>1</v>
      </c>
      <c r="H251" s="51">
        <v>20</v>
      </c>
    </row>
    <row r="252" spans="1:8" x14ac:dyDescent="0.25">
      <c r="A252" s="51">
        <v>1</v>
      </c>
      <c r="B252" s="52" t="s">
        <v>0</v>
      </c>
      <c r="C252" s="52" t="s">
        <v>13</v>
      </c>
      <c r="D252" s="52" t="s">
        <v>39</v>
      </c>
      <c r="E252" s="52" t="s">
        <v>110</v>
      </c>
      <c r="F252" s="141" t="s">
        <v>40</v>
      </c>
      <c r="G252" s="53">
        <v>1</v>
      </c>
      <c r="H252" s="51">
        <v>20</v>
      </c>
    </row>
    <row r="253" spans="1:8" x14ac:dyDescent="0.25">
      <c r="A253" s="51">
        <v>1</v>
      </c>
      <c r="B253" s="52" t="s">
        <v>0</v>
      </c>
      <c r="C253" s="52" t="s">
        <v>13</v>
      </c>
      <c r="D253" s="52" t="s">
        <v>39</v>
      </c>
      <c r="E253" s="52" t="s">
        <v>110</v>
      </c>
      <c r="F253" s="141" t="s">
        <v>40</v>
      </c>
      <c r="G253" s="53">
        <v>1</v>
      </c>
      <c r="H253" s="51">
        <v>20</v>
      </c>
    </row>
    <row r="254" spans="1:8" x14ac:dyDescent="0.25">
      <c r="A254" s="51">
        <v>1</v>
      </c>
      <c r="B254" s="52" t="s">
        <v>0</v>
      </c>
      <c r="C254" s="52" t="s">
        <v>13</v>
      </c>
      <c r="D254" s="52" t="s">
        <v>39</v>
      </c>
      <c r="E254" s="52" t="s">
        <v>110</v>
      </c>
      <c r="F254" s="141" t="s">
        <v>40</v>
      </c>
      <c r="G254" s="53">
        <v>1</v>
      </c>
      <c r="H254" s="51">
        <v>30</v>
      </c>
    </row>
    <row r="255" spans="1:8" x14ac:dyDescent="0.25">
      <c r="A255" s="51">
        <v>1</v>
      </c>
      <c r="B255" s="52" t="s">
        <v>0</v>
      </c>
      <c r="C255" s="52" t="s">
        <v>13</v>
      </c>
      <c r="D255" s="52" t="s">
        <v>39</v>
      </c>
      <c r="E255" s="52" t="s">
        <v>110</v>
      </c>
      <c r="F255" s="141" t="s">
        <v>40</v>
      </c>
      <c r="G255" s="53">
        <v>1</v>
      </c>
      <c r="H255" s="51">
        <v>30</v>
      </c>
    </row>
    <row r="256" spans="1:8" x14ac:dyDescent="0.25">
      <c r="A256" s="51">
        <v>1</v>
      </c>
      <c r="B256" s="52" t="s">
        <v>0</v>
      </c>
      <c r="C256" s="52" t="s">
        <v>13</v>
      </c>
      <c r="D256" s="52" t="s">
        <v>39</v>
      </c>
      <c r="E256" s="52" t="s">
        <v>110</v>
      </c>
      <c r="F256" s="141" t="s">
        <v>40</v>
      </c>
      <c r="G256" s="53">
        <v>1</v>
      </c>
      <c r="H256" s="51">
        <v>30</v>
      </c>
    </row>
    <row r="257" spans="1:8" x14ac:dyDescent="0.25">
      <c r="A257" s="51">
        <v>1</v>
      </c>
      <c r="B257" s="52" t="s">
        <v>0</v>
      </c>
      <c r="C257" s="52" t="s">
        <v>13</v>
      </c>
      <c r="D257" s="52" t="s">
        <v>39</v>
      </c>
      <c r="E257" s="52" t="s">
        <v>110</v>
      </c>
      <c r="F257" s="141" t="s">
        <v>40</v>
      </c>
      <c r="G257" s="53">
        <v>1</v>
      </c>
      <c r="H257" s="51">
        <v>30</v>
      </c>
    </row>
    <row r="258" spans="1:8" x14ac:dyDescent="0.25">
      <c r="A258" s="51">
        <v>1</v>
      </c>
      <c r="B258" s="52" t="s">
        <v>0</v>
      </c>
      <c r="C258" s="52" t="s">
        <v>13</v>
      </c>
      <c r="D258" s="52" t="s">
        <v>39</v>
      </c>
      <c r="E258" s="52" t="s">
        <v>110</v>
      </c>
      <c r="F258" s="141" t="s">
        <v>40</v>
      </c>
      <c r="G258" s="53">
        <v>1</v>
      </c>
      <c r="H258" s="51">
        <v>30</v>
      </c>
    </row>
    <row r="259" spans="1:8" x14ac:dyDescent="0.25">
      <c r="A259" s="51">
        <v>1</v>
      </c>
      <c r="B259" s="52" t="s">
        <v>0</v>
      </c>
      <c r="C259" s="52" t="s">
        <v>13</v>
      </c>
      <c r="D259" s="52" t="s">
        <v>39</v>
      </c>
      <c r="E259" s="52" t="s">
        <v>110</v>
      </c>
      <c r="F259" s="141" t="s">
        <v>40</v>
      </c>
      <c r="G259" s="53">
        <v>1</v>
      </c>
      <c r="H259" s="51">
        <v>30</v>
      </c>
    </row>
    <row r="260" spans="1:8" x14ac:dyDescent="0.25">
      <c r="A260" s="51">
        <v>1</v>
      </c>
      <c r="B260" s="52" t="s">
        <v>0</v>
      </c>
      <c r="C260" s="52" t="s">
        <v>13</v>
      </c>
      <c r="D260" s="52" t="s">
        <v>39</v>
      </c>
      <c r="E260" s="52" t="s">
        <v>110</v>
      </c>
      <c r="F260" s="141" t="s">
        <v>40</v>
      </c>
      <c r="G260" s="53">
        <v>1</v>
      </c>
      <c r="H260" s="51">
        <v>30</v>
      </c>
    </row>
    <row r="261" spans="1:8" x14ac:dyDescent="0.25">
      <c r="A261" s="51">
        <v>1</v>
      </c>
      <c r="B261" s="52" t="s">
        <v>0</v>
      </c>
      <c r="C261" s="52" t="s">
        <v>13</v>
      </c>
      <c r="D261" s="52" t="s">
        <v>39</v>
      </c>
      <c r="E261" s="52" t="s">
        <v>110</v>
      </c>
      <c r="F261" s="141" t="s">
        <v>40</v>
      </c>
      <c r="G261" s="53">
        <v>1</v>
      </c>
      <c r="H261" s="51">
        <v>30</v>
      </c>
    </row>
    <row r="262" spans="1:8" x14ac:dyDescent="0.25">
      <c r="A262" s="51">
        <v>1</v>
      </c>
      <c r="B262" s="52" t="s">
        <v>0</v>
      </c>
      <c r="C262" s="52" t="s">
        <v>13</v>
      </c>
      <c r="D262" s="52" t="s">
        <v>39</v>
      </c>
      <c r="E262" s="52" t="s">
        <v>110</v>
      </c>
      <c r="F262" s="141" t="s">
        <v>40</v>
      </c>
      <c r="G262" s="53">
        <v>1</v>
      </c>
      <c r="H262" s="51">
        <v>35</v>
      </c>
    </row>
    <row r="263" spans="1:8" x14ac:dyDescent="0.25">
      <c r="A263" s="51">
        <v>1</v>
      </c>
      <c r="B263" s="52" t="s">
        <v>0</v>
      </c>
      <c r="C263" s="52" t="s">
        <v>13</v>
      </c>
      <c r="D263" s="52" t="s">
        <v>39</v>
      </c>
      <c r="E263" s="52" t="s">
        <v>110</v>
      </c>
      <c r="F263" s="141" t="s">
        <v>40</v>
      </c>
      <c r="G263" s="53">
        <v>1</v>
      </c>
      <c r="H263" s="51">
        <v>35</v>
      </c>
    </row>
    <row r="264" spans="1:8" x14ac:dyDescent="0.25">
      <c r="A264" s="51">
        <v>1</v>
      </c>
      <c r="B264" s="52" t="s">
        <v>0</v>
      </c>
      <c r="C264" s="52" t="s">
        <v>13</v>
      </c>
      <c r="D264" s="52" t="s">
        <v>39</v>
      </c>
      <c r="E264" s="52" t="s">
        <v>110</v>
      </c>
      <c r="F264" s="141" t="s">
        <v>40</v>
      </c>
      <c r="G264" s="53">
        <v>1</v>
      </c>
      <c r="H264" s="51">
        <v>35</v>
      </c>
    </row>
    <row r="265" spans="1:8" x14ac:dyDescent="0.25">
      <c r="A265" s="51">
        <v>1</v>
      </c>
      <c r="B265" s="52" t="s">
        <v>0</v>
      </c>
      <c r="C265" s="52" t="s">
        <v>13</v>
      </c>
      <c r="D265" s="52" t="s">
        <v>39</v>
      </c>
      <c r="E265" s="52" t="s">
        <v>110</v>
      </c>
      <c r="F265" s="141" t="s">
        <v>40</v>
      </c>
      <c r="G265" s="53">
        <v>1</v>
      </c>
      <c r="H265" s="51">
        <v>35</v>
      </c>
    </row>
    <row r="266" spans="1:8" x14ac:dyDescent="0.25">
      <c r="A266" s="51">
        <v>1</v>
      </c>
      <c r="B266" s="52" t="s">
        <v>0</v>
      </c>
      <c r="C266" s="52" t="s">
        <v>13</v>
      </c>
      <c r="D266" s="52" t="s">
        <v>39</v>
      </c>
      <c r="E266" s="52" t="s">
        <v>110</v>
      </c>
      <c r="F266" s="141" t="s">
        <v>40</v>
      </c>
      <c r="G266" s="53">
        <v>1</v>
      </c>
      <c r="H266" s="51">
        <v>35</v>
      </c>
    </row>
    <row r="267" spans="1:8" x14ac:dyDescent="0.25">
      <c r="A267" s="51">
        <v>1</v>
      </c>
      <c r="B267" s="52" t="s">
        <v>0</v>
      </c>
      <c r="C267" s="52" t="s">
        <v>13</v>
      </c>
      <c r="D267" s="52" t="s">
        <v>39</v>
      </c>
      <c r="E267" s="52" t="s">
        <v>110</v>
      </c>
      <c r="F267" s="141" t="s">
        <v>40</v>
      </c>
      <c r="G267" s="53">
        <v>1</v>
      </c>
      <c r="H267" s="51">
        <v>25</v>
      </c>
    </row>
    <row r="268" spans="1:8" x14ac:dyDescent="0.25">
      <c r="A268" s="51">
        <v>1</v>
      </c>
      <c r="B268" s="52" t="s">
        <v>0</v>
      </c>
      <c r="C268" s="52" t="s">
        <v>13</v>
      </c>
      <c r="D268" s="52" t="s">
        <v>39</v>
      </c>
      <c r="E268" s="52" t="s">
        <v>110</v>
      </c>
      <c r="F268" s="141" t="s">
        <v>40</v>
      </c>
      <c r="G268" s="53">
        <v>1</v>
      </c>
      <c r="H268" s="51">
        <v>25</v>
      </c>
    </row>
    <row r="269" spans="1:8" x14ac:dyDescent="0.25">
      <c r="A269" s="51">
        <v>1</v>
      </c>
      <c r="B269" s="52" t="s">
        <v>0</v>
      </c>
      <c r="C269" s="52" t="s">
        <v>13</v>
      </c>
      <c r="D269" s="52" t="s">
        <v>39</v>
      </c>
      <c r="E269" s="52" t="s">
        <v>110</v>
      </c>
      <c r="F269" s="141" t="s">
        <v>40</v>
      </c>
      <c r="G269" s="53">
        <v>1</v>
      </c>
      <c r="H269" s="51">
        <v>25</v>
      </c>
    </row>
    <row r="270" spans="1:8" x14ac:dyDescent="0.25">
      <c r="A270" s="51">
        <v>1</v>
      </c>
      <c r="B270" s="52" t="s">
        <v>0</v>
      </c>
      <c r="C270" s="52" t="s">
        <v>13</v>
      </c>
      <c r="D270" s="52" t="s">
        <v>39</v>
      </c>
      <c r="E270" s="52" t="s">
        <v>110</v>
      </c>
      <c r="F270" s="141" t="s">
        <v>40</v>
      </c>
      <c r="G270" s="53">
        <v>1</v>
      </c>
      <c r="H270" s="51">
        <v>25</v>
      </c>
    </row>
    <row r="271" spans="1:8" x14ac:dyDescent="0.25">
      <c r="A271" s="51">
        <v>1</v>
      </c>
      <c r="B271" s="52" t="s">
        <v>0</v>
      </c>
      <c r="C271" s="52" t="s">
        <v>13</v>
      </c>
      <c r="D271" s="52" t="s">
        <v>39</v>
      </c>
      <c r="E271" s="52" t="s">
        <v>110</v>
      </c>
      <c r="F271" s="141" t="s">
        <v>40</v>
      </c>
      <c r="G271" s="53">
        <v>1</v>
      </c>
      <c r="H271" s="51">
        <v>25</v>
      </c>
    </row>
    <row r="272" spans="1:8" x14ac:dyDescent="0.25">
      <c r="A272" s="51">
        <v>1</v>
      </c>
      <c r="B272" s="52" t="s">
        <v>0</v>
      </c>
      <c r="C272" s="52" t="s">
        <v>13</v>
      </c>
      <c r="D272" s="52" t="s">
        <v>39</v>
      </c>
      <c r="E272" s="52" t="s">
        <v>110</v>
      </c>
      <c r="F272" s="141" t="s">
        <v>40</v>
      </c>
      <c r="G272" s="53">
        <v>1</v>
      </c>
      <c r="H272" s="51">
        <v>25</v>
      </c>
    </row>
    <row r="273" spans="1:8" x14ac:dyDescent="0.25">
      <c r="A273" s="51">
        <v>1</v>
      </c>
      <c r="B273" s="52" t="s">
        <v>0</v>
      </c>
      <c r="C273" s="52" t="s">
        <v>13</v>
      </c>
      <c r="D273" s="52" t="s">
        <v>39</v>
      </c>
      <c r="E273" s="52" t="s">
        <v>110</v>
      </c>
      <c r="F273" s="141" t="s">
        <v>40</v>
      </c>
      <c r="G273" s="53">
        <v>1</v>
      </c>
      <c r="H273" s="51">
        <v>25</v>
      </c>
    </row>
    <row r="274" spans="1:8" x14ac:dyDescent="0.25">
      <c r="A274" s="51">
        <v>1</v>
      </c>
      <c r="B274" s="52" t="s">
        <v>0</v>
      </c>
      <c r="C274" s="52" t="s">
        <v>13</v>
      </c>
      <c r="D274" s="52" t="s">
        <v>39</v>
      </c>
      <c r="E274" s="52" t="s">
        <v>110</v>
      </c>
      <c r="F274" s="141" t="s">
        <v>40</v>
      </c>
      <c r="G274" s="53">
        <v>1</v>
      </c>
      <c r="H274" s="51">
        <v>25</v>
      </c>
    </row>
    <row r="275" spans="1:8" x14ac:dyDescent="0.25">
      <c r="A275" s="51">
        <v>1</v>
      </c>
      <c r="B275" s="52" t="s">
        <v>0</v>
      </c>
      <c r="C275" s="52" t="s">
        <v>13</v>
      </c>
      <c r="D275" s="52" t="s">
        <v>39</v>
      </c>
      <c r="E275" s="52" t="s">
        <v>110</v>
      </c>
      <c r="F275" s="141" t="s">
        <v>40</v>
      </c>
      <c r="G275" s="53">
        <v>1</v>
      </c>
      <c r="H275" s="51">
        <v>25</v>
      </c>
    </row>
    <row r="276" spans="1:8" x14ac:dyDescent="0.25">
      <c r="A276" s="51">
        <v>1</v>
      </c>
      <c r="B276" s="52" t="s">
        <v>0</v>
      </c>
      <c r="C276" s="52" t="s">
        <v>13</v>
      </c>
      <c r="D276" s="52" t="s">
        <v>39</v>
      </c>
      <c r="E276" s="52" t="s">
        <v>110</v>
      </c>
      <c r="F276" s="141" t="s">
        <v>40</v>
      </c>
      <c r="G276" s="53">
        <v>1</v>
      </c>
      <c r="H276" s="51">
        <v>45</v>
      </c>
    </row>
    <row r="277" spans="1:8" x14ac:dyDescent="0.25">
      <c r="A277" s="51">
        <v>1</v>
      </c>
      <c r="B277" s="52" t="s">
        <v>0</v>
      </c>
      <c r="C277" s="52" t="s">
        <v>13</v>
      </c>
      <c r="D277" s="52" t="s">
        <v>39</v>
      </c>
      <c r="E277" s="52" t="s">
        <v>110</v>
      </c>
      <c r="F277" s="141" t="s">
        <v>40</v>
      </c>
      <c r="G277" s="53">
        <v>1</v>
      </c>
      <c r="H277" s="51">
        <v>50</v>
      </c>
    </row>
    <row r="278" spans="1:8" x14ac:dyDescent="0.25">
      <c r="A278" s="51">
        <v>1</v>
      </c>
      <c r="B278" s="52" t="s">
        <v>0</v>
      </c>
      <c r="C278" s="52" t="s">
        <v>13</v>
      </c>
      <c r="D278" s="52" t="s">
        <v>39</v>
      </c>
      <c r="E278" s="52" t="s">
        <v>110</v>
      </c>
      <c r="F278" s="141" t="s">
        <v>40</v>
      </c>
      <c r="G278" s="53">
        <v>1</v>
      </c>
      <c r="H278" s="51">
        <v>10</v>
      </c>
    </row>
    <row r="279" spans="1:8" x14ac:dyDescent="0.25">
      <c r="A279" s="51">
        <v>1</v>
      </c>
      <c r="B279" s="52" t="s">
        <v>0</v>
      </c>
      <c r="C279" s="52" t="s">
        <v>13</v>
      </c>
      <c r="D279" s="52" t="s">
        <v>39</v>
      </c>
      <c r="E279" s="52" t="s">
        <v>110</v>
      </c>
      <c r="F279" s="141" t="s">
        <v>40</v>
      </c>
      <c r="G279" s="53">
        <v>1</v>
      </c>
      <c r="H279" s="51">
        <v>10</v>
      </c>
    </row>
    <row r="280" spans="1:8" x14ac:dyDescent="0.25">
      <c r="A280" s="51">
        <v>1</v>
      </c>
      <c r="B280" s="52" t="s">
        <v>0</v>
      </c>
      <c r="C280" s="52" t="s">
        <v>13</v>
      </c>
      <c r="D280" s="52" t="s">
        <v>39</v>
      </c>
      <c r="E280" s="52" t="s">
        <v>110</v>
      </c>
      <c r="F280" s="141" t="s">
        <v>40</v>
      </c>
      <c r="G280" s="53">
        <v>1</v>
      </c>
      <c r="H280" s="51">
        <v>10</v>
      </c>
    </row>
    <row r="281" spans="1:8" x14ac:dyDescent="0.25">
      <c r="A281" s="51">
        <v>1</v>
      </c>
      <c r="B281" s="52" t="s">
        <v>0</v>
      </c>
      <c r="C281" s="52" t="s">
        <v>13</v>
      </c>
      <c r="D281" s="52" t="s">
        <v>39</v>
      </c>
      <c r="E281" s="52" t="s">
        <v>110</v>
      </c>
      <c r="F281" s="141" t="s">
        <v>40</v>
      </c>
      <c r="G281" s="53">
        <v>1</v>
      </c>
      <c r="H281" s="51">
        <v>10</v>
      </c>
    </row>
    <row r="282" spans="1:8" x14ac:dyDescent="0.25">
      <c r="A282" s="51">
        <v>1</v>
      </c>
      <c r="B282" s="52" t="s">
        <v>0</v>
      </c>
      <c r="C282" s="52" t="s">
        <v>13</v>
      </c>
      <c r="D282" s="52" t="s">
        <v>39</v>
      </c>
      <c r="E282" s="52" t="s">
        <v>110</v>
      </c>
      <c r="F282" s="141" t="s">
        <v>40</v>
      </c>
      <c r="G282" s="53">
        <v>1</v>
      </c>
      <c r="H282" s="51">
        <v>10</v>
      </c>
    </row>
    <row r="283" spans="1:8" x14ac:dyDescent="0.25">
      <c r="A283" s="51">
        <v>1</v>
      </c>
      <c r="B283" s="52" t="s">
        <v>0</v>
      </c>
      <c r="C283" s="52" t="s">
        <v>13</v>
      </c>
      <c r="D283" s="52" t="s">
        <v>39</v>
      </c>
      <c r="E283" s="52" t="s">
        <v>110</v>
      </c>
      <c r="F283" s="141" t="s">
        <v>40</v>
      </c>
      <c r="G283" s="53">
        <v>1</v>
      </c>
      <c r="H283" s="51">
        <v>10</v>
      </c>
    </row>
    <row r="284" spans="1:8" x14ac:dyDescent="0.25">
      <c r="A284" s="51">
        <v>1</v>
      </c>
      <c r="B284" s="52" t="s">
        <v>0</v>
      </c>
      <c r="C284" s="52" t="s">
        <v>13</v>
      </c>
      <c r="D284" s="52" t="s">
        <v>39</v>
      </c>
      <c r="E284" s="52" t="s">
        <v>110</v>
      </c>
      <c r="F284" s="141" t="s">
        <v>40</v>
      </c>
      <c r="G284" s="53">
        <v>1</v>
      </c>
      <c r="H284" s="51">
        <v>10</v>
      </c>
    </row>
    <row r="285" spans="1:8" x14ac:dyDescent="0.25">
      <c r="A285" s="51">
        <v>1</v>
      </c>
      <c r="B285" s="52" t="s">
        <v>0</v>
      </c>
      <c r="C285" s="52" t="s">
        <v>13</v>
      </c>
      <c r="D285" s="52" t="s">
        <v>39</v>
      </c>
      <c r="E285" s="52" t="s">
        <v>110</v>
      </c>
      <c r="F285" s="141" t="s">
        <v>40</v>
      </c>
      <c r="G285" s="53">
        <v>1</v>
      </c>
      <c r="H285" s="51">
        <v>10</v>
      </c>
    </row>
    <row r="286" spans="1:8" x14ac:dyDescent="0.25">
      <c r="A286" s="51">
        <v>1</v>
      </c>
      <c r="B286" s="52" t="s">
        <v>0</v>
      </c>
      <c r="C286" s="52" t="s">
        <v>13</v>
      </c>
      <c r="D286" s="52" t="s">
        <v>39</v>
      </c>
      <c r="E286" s="52" t="s">
        <v>110</v>
      </c>
      <c r="F286" s="141" t="s">
        <v>40</v>
      </c>
      <c r="G286" s="53">
        <v>1</v>
      </c>
      <c r="H286" s="51">
        <v>10</v>
      </c>
    </row>
    <row r="287" spans="1:8" x14ac:dyDescent="0.25">
      <c r="A287" s="51">
        <v>1</v>
      </c>
      <c r="B287" s="52" t="s">
        <v>0</v>
      </c>
      <c r="C287" s="52" t="s">
        <v>13</v>
      </c>
      <c r="D287" s="52" t="s">
        <v>39</v>
      </c>
      <c r="E287" s="52" t="s">
        <v>110</v>
      </c>
      <c r="F287" s="141" t="s">
        <v>40</v>
      </c>
      <c r="G287" s="53">
        <v>1</v>
      </c>
      <c r="H287" s="51">
        <v>5</v>
      </c>
    </row>
    <row r="288" spans="1:8" x14ac:dyDescent="0.25">
      <c r="A288" s="51">
        <v>1</v>
      </c>
      <c r="B288" s="52" t="s">
        <v>0</v>
      </c>
      <c r="C288" s="52" t="s">
        <v>13</v>
      </c>
      <c r="D288" s="52" t="s">
        <v>39</v>
      </c>
      <c r="E288" s="52" t="s">
        <v>110</v>
      </c>
      <c r="F288" s="141" t="s">
        <v>71</v>
      </c>
      <c r="G288" s="53">
        <v>1</v>
      </c>
      <c r="H288" s="51">
        <v>45</v>
      </c>
    </row>
    <row r="289" spans="1:8" x14ac:dyDescent="0.25">
      <c r="A289" s="51">
        <v>1</v>
      </c>
      <c r="B289" s="52" t="s">
        <v>0</v>
      </c>
      <c r="C289" s="52" t="s">
        <v>13</v>
      </c>
      <c r="D289" s="52" t="s">
        <v>39</v>
      </c>
      <c r="E289" s="52" t="s">
        <v>110</v>
      </c>
      <c r="F289" s="141" t="s">
        <v>71</v>
      </c>
      <c r="G289" s="53">
        <v>1</v>
      </c>
      <c r="H289" s="51">
        <v>45</v>
      </c>
    </row>
    <row r="290" spans="1:8" x14ac:dyDescent="0.25">
      <c r="A290" s="51">
        <v>1</v>
      </c>
      <c r="B290" s="52" t="s">
        <v>0</v>
      </c>
      <c r="C290" s="52" t="s">
        <v>13</v>
      </c>
      <c r="D290" s="52" t="s">
        <v>39</v>
      </c>
      <c r="E290" s="52" t="s">
        <v>110</v>
      </c>
      <c r="F290" s="141" t="s">
        <v>71</v>
      </c>
      <c r="G290" s="53">
        <v>1</v>
      </c>
      <c r="H290" s="51">
        <v>45</v>
      </c>
    </row>
    <row r="291" spans="1:8" x14ac:dyDescent="0.25">
      <c r="A291" s="51">
        <v>1</v>
      </c>
      <c r="B291" s="52" t="s">
        <v>0</v>
      </c>
      <c r="C291" s="52" t="s">
        <v>13</v>
      </c>
      <c r="D291" s="52" t="s">
        <v>39</v>
      </c>
      <c r="E291" s="52" t="s">
        <v>110</v>
      </c>
      <c r="F291" s="141" t="s">
        <v>71</v>
      </c>
      <c r="G291" s="53">
        <v>1</v>
      </c>
      <c r="H291" s="51">
        <v>15</v>
      </c>
    </row>
    <row r="292" spans="1:8" x14ac:dyDescent="0.25">
      <c r="A292" s="51">
        <v>1</v>
      </c>
      <c r="B292" s="52" t="s">
        <v>0</v>
      </c>
      <c r="C292" s="52" t="s">
        <v>13</v>
      </c>
      <c r="D292" s="52" t="s">
        <v>39</v>
      </c>
      <c r="E292" s="52" t="s">
        <v>110</v>
      </c>
      <c r="F292" s="141" t="s">
        <v>71</v>
      </c>
      <c r="G292" s="53">
        <v>1</v>
      </c>
      <c r="H292" s="51">
        <v>15</v>
      </c>
    </row>
    <row r="293" spans="1:8" x14ac:dyDescent="0.25">
      <c r="A293" s="51">
        <v>1</v>
      </c>
      <c r="B293" s="52" t="s">
        <v>0</v>
      </c>
      <c r="C293" s="52" t="s">
        <v>13</v>
      </c>
      <c r="D293" s="52" t="s">
        <v>39</v>
      </c>
      <c r="E293" s="52" t="s">
        <v>110</v>
      </c>
      <c r="F293" s="141" t="s">
        <v>71</v>
      </c>
      <c r="G293" s="53">
        <v>1</v>
      </c>
      <c r="H293" s="51">
        <v>15</v>
      </c>
    </row>
    <row r="294" spans="1:8" x14ac:dyDescent="0.25">
      <c r="A294" s="51">
        <v>1</v>
      </c>
      <c r="B294" s="52" t="s">
        <v>0</v>
      </c>
      <c r="C294" s="52" t="s">
        <v>13</v>
      </c>
      <c r="D294" s="52" t="s">
        <v>39</v>
      </c>
      <c r="E294" s="52" t="s">
        <v>110</v>
      </c>
      <c r="F294" s="141" t="s">
        <v>71</v>
      </c>
      <c r="G294" s="53">
        <v>1</v>
      </c>
      <c r="H294" s="51">
        <v>15</v>
      </c>
    </row>
    <row r="295" spans="1:8" x14ac:dyDescent="0.25">
      <c r="A295" s="51">
        <v>1</v>
      </c>
      <c r="B295" s="52" t="s">
        <v>0</v>
      </c>
      <c r="C295" s="52" t="s">
        <v>13</v>
      </c>
      <c r="D295" s="52" t="s">
        <v>39</v>
      </c>
      <c r="E295" s="52" t="s">
        <v>110</v>
      </c>
      <c r="F295" s="141" t="s">
        <v>71</v>
      </c>
      <c r="G295" s="53">
        <v>1</v>
      </c>
      <c r="H295" s="51">
        <v>55</v>
      </c>
    </row>
    <row r="296" spans="1:8" x14ac:dyDescent="0.25">
      <c r="A296" s="51">
        <v>1</v>
      </c>
      <c r="B296" s="52" t="s">
        <v>0</v>
      </c>
      <c r="C296" s="52" t="s">
        <v>13</v>
      </c>
      <c r="D296" s="52" t="s">
        <v>39</v>
      </c>
      <c r="E296" s="52" t="s">
        <v>110</v>
      </c>
      <c r="F296" s="141" t="s">
        <v>71</v>
      </c>
      <c r="G296" s="53">
        <v>1</v>
      </c>
      <c r="H296" s="51">
        <v>25</v>
      </c>
    </row>
    <row r="297" spans="1:8" x14ac:dyDescent="0.25">
      <c r="A297" s="51">
        <v>1</v>
      </c>
      <c r="B297" s="52" t="s">
        <v>0</v>
      </c>
      <c r="C297" s="52" t="s">
        <v>13</v>
      </c>
      <c r="D297" s="52" t="s">
        <v>39</v>
      </c>
      <c r="E297" s="52" t="s">
        <v>110</v>
      </c>
      <c r="F297" s="141" t="s">
        <v>71</v>
      </c>
      <c r="G297" s="53">
        <v>1</v>
      </c>
      <c r="H297" s="51">
        <v>25</v>
      </c>
    </row>
    <row r="298" spans="1:8" x14ac:dyDescent="0.25">
      <c r="A298" s="51">
        <v>1</v>
      </c>
      <c r="B298" s="52" t="s">
        <v>0</v>
      </c>
      <c r="C298" s="52" t="s">
        <v>13</v>
      </c>
      <c r="D298" s="52" t="s">
        <v>39</v>
      </c>
      <c r="E298" s="52" t="s">
        <v>110</v>
      </c>
      <c r="F298" s="141" t="s">
        <v>71</v>
      </c>
      <c r="G298" s="53">
        <v>1</v>
      </c>
      <c r="H298" s="51">
        <v>25</v>
      </c>
    </row>
    <row r="299" spans="1:8" x14ac:dyDescent="0.25">
      <c r="A299" s="51">
        <v>1</v>
      </c>
      <c r="B299" s="52" t="s">
        <v>0</v>
      </c>
      <c r="C299" s="52" t="s">
        <v>13</v>
      </c>
      <c r="D299" s="52" t="s">
        <v>39</v>
      </c>
      <c r="E299" s="52" t="s">
        <v>110</v>
      </c>
      <c r="F299" s="141" t="s">
        <v>71</v>
      </c>
      <c r="G299" s="53">
        <v>1</v>
      </c>
      <c r="H299" s="51">
        <v>25</v>
      </c>
    </row>
    <row r="300" spans="1:8" x14ac:dyDescent="0.25">
      <c r="A300" s="51">
        <v>1</v>
      </c>
      <c r="B300" s="52" t="s">
        <v>0</v>
      </c>
      <c r="C300" s="52" t="s">
        <v>13</v>
      </c>
      <c r="D300" s="52" t="s">
        <v>39</v>
      </c>
      <c r="E300" s="52" t="s">
        <v>110</v>
      </c>
      <c r="F300" s="141" t="s">
        <v>71</v>
      </c>
      <c r="G300" s="53">
        <v>1</v>
      </c>
      <c r="H300" s="51">
        <v>25</v>
      </c>
    </row>
    <row r="301" spans="1:8" x14ac:dyDescent="0.25">
      <c r="A301" s="51">
        <v>1</v>
      </c>
      <c r="B301" s="52" t="s">
        <v>0</v>
      </c>
      <c r="C301" s="52" t="s">
        <v>13</v>
      </c>
      <c r="D301" s="52" t="s">
        <v>39</v>
      </c>
      <c r="E301" s="52" t="s">
        <v>110</v>
      </c>
      <c r="F301" s="141" t="s">
        <v>71</v>
      </c>
      <c r="G301" s="53">
        <v>1</v>
      </c>
      <c r="H301" s="53">
        <v>75</v>
      </c>
    </row>
    <row r="302" spans="1:8" x14ac:dyDescent="0.25">
      <c r="A302" s="51">
        <v>1</v>
      </c>
      <c r="B302" s="52" t="s">
        <v>0</v>
      </c>
      <c r="C302" s="52" t="s">
        <v>13</v>
      </c>
      <c r="D302" s="52" t="s">
        <v>39</v>
      </c>
      <c r="E302" s="52" t="s">
        <v>110</v>
      </c>
      <c r="F302" s="141" t="s">
        <v>71</v>
      </c>
      <c r="G302" s="53">
        <v>1</v>
      </c>
      <c r="H302" s="53">
        <v>35</v>
      </c>
    </row>
    <row r="303" spans="1:8" x14ac:dyDescent="0.25">
      <c r="A303" s="51">
        <v>1</v>
      </c>
      <c r="B303" s="52" t="s">
        <v>0</v>
      </c>
      <c r="C303" s="52" t="s">
        <v>13</v>
      </c>
      <c r="D303" s="52" t="s">
        <v>39</v>
      </c>
      <c r="E303" s="52" t="s">
        <v>110</v>
      </c>
      <c r="F303" s="141" t="s">
        <v>71</v>
      </c>
      <c r="G303" s="53">
        <v>1</v>
      </c>
      <c r="H303" s="53">
        <v>35</v>
      </c>
    </row>
    <row r="304" spans="1:8" x14ac:dyDescent="0.25">
      <c r="A304" s="51">
        <v>1</v>
      </c>
      <c r="B304" s="52" t="s">
        <v>0</v>
      </c>
      <c r="C304" s="52" t="s">
        <v>13</v>
      </c>
      <c r="D304" s="52" t="s">
        <v>39</v>
      </c>
      <c r="E304" s="52" t="s">
        <v>110</v>
      </c>
      <c r="F304" s="141" t="s">
        <v>71</v>
      </c>
      <c r="G304" s="53">
        <v>1</v>
      </c>
      <c r="H304" s="53">
        <v>35</v>
      </c>
    </row>
    <row r="305" spans="1:8" x14ac:dyDescent="0.25">
      <c r="A305" s="51">
        <v>1</v>
      </c>
      <c r="B305" s="52" t="s">
        <v>0</v>
      </c>
      <c r="C305" s="52" t="s">
        <v>13</v>
      </c>
      <c r="D305" s="52" t="s">
        <v>39</v>
      </c>
      <c r="E305" s="52" t="s">
        <v>110</v>
      </c>
      <c r="F305" s="141" t="s">
        <v>71</v>
      </c>
      <c r="G305" s="53">
        <v>1</v>
      </c>
      <c r="H305" s="52">
        <v>35</v>
      </c>
    </row>
    <row r="306" spans="1:8" x14ac:dyDescent="0.25">
      <c r="A306" s="51">
        <v>1</v>
      </c>
      <c r="B306" s="52" t="s">
        <v>0</v>
      </c>
      <c r="C306" s="52" t="s">
        <v>13</v>
      </c>
      <c r="D306" s="52" t="s">
        <v>39</v>
      </c>
      <c r="E306" s="52" t="s">
        <v>110</v>
      </c>
      <c r="F306" s="141" t="s">
        <v>71</v>
      </c>
      <c r="G306" s="53">
        <v>1</v>
      </c>
      <c r="H306" s="52">
        <v>40</v>
      </c>
    </row>
    <row r="307" spans="1:8" x14ac:dyDescent="0.25">
      <c r="A307" s="51">
        <v>1</v>
      </c>
      <c r="B307" s="52" t="s">
        <v>0</v>
      </c>
      <c r="C307" s="52" t="s">
        <v>13</v>
      </c>
      <c r="D307" s="52" t="s">
        <v>39</v>
      </c>
      <c r="E307" s="52" t="s">
        <v>110</v>
      </c>
      <c r="F307" s="141" t="s">
        <v>71</v>
      </c>
      <c r="G307" s="53">
        <v>1</v>
      </c>
      <c r="H307" s="52">
        <v>40</v>
      </c>
    </row>
    <row r="308" spans="1:8" x14ac:dyDescent="0.25">
      <c r="A308" s="51">
        <v>1</v>
      </c>
      <c r="B308" s="52" t="s">
        <v>0</v>
      </c>
      <c r="C308" s="52" t="s">
        <v>13</v>
      </c>
      <c r="D308" s="52" t="s">
        <v>39</v>
      </c>
      <c r="E308" s="52" t="s">
        <v>110</v>
      </c>
      <c r="F308" s="141" t="s">
        <v>71</v>
      </c>
      <c r="G308" s="53">
        <v>1</v>
      </c>
      <c r="H308" s="52">
        <v>40</v>
      </c>
    </row>
    <row r="309" spans="1:8" x14ac:dyDescent="0.25">
      <c r="A309" s="51">
        <v>1</v>
      </c>
      <c r="B309" s="52" t="s">
        <v>0</v>
      </c>
      <c r="C309" s="52" t="s">
        <v>13</v>
      </c>
      <c r="D309" s="52" t="s">
        <v>39</v>
      </c>
      <c r="E309" s="52" t="s">
        <v>110</v>
      </c>
      <c r="F309" s="141" t="s">
        <v>71</v>
      </c>
      <c r="G309" s="53">
        <v>1</v>
      </c>
      <c r="H309" s="52">
        <v>50</v>
      </c>
    </row>
    <row r="310" spans="1:8" x14ac:dyDescent="0.25">
      <c r="A310" s="51">
        <v>1</v>
      </c>
      <c r="B310" s="52" t="s">
        <v>0</v>
      </c>
      <c r="C310" s="52" t="s">
        <v>13</v>
      </c>
      <c r="D310" s="52" t="s">
        <v>39</v>
      </c>
      <c r="E310" s="52" t="s">
        <v>110</v>
      </c>
      <c r="F310" s="141" t="s">
        <v>71</v>
      </c>
      <c r="G310" s="53">
        <v>1</v>
      </c>
      <c r="H310" s="52">
        <v>80</v>
      </c>
    </row>
    <row r="311" spans="1:8" x14ac:dyDescent="0.25">
      <c r="A311" s="51">
        <v>1</v>
      </c>
      <c r="B311" s="52" t="s">
        <v>0</v>
      </c>
      <c r="C311" s="52" t="s">
        <v>13</v>
      </c>
      <c r="D311" s="52" t="s">
        <v>39</v>
      </c>
      <c r="E311" s="52" t="s">
        <v>110</v>
      </c>
      <c r="F311" s="141" t="s">
        <v>71</v>
      </c>
      <c r="G311" s="53">
        <v>1</v>
      </c>
      <c r="H311" s="52">
        <v>80</v>
      </c>
    </row>
    <row r="312" spans="1:8" x14ac:dyDescent="0.25">
      <c r="A312" s="51">
        <v>1</v>
      </c>
      <c r="B312" s="52" t="s">
        <v>0</v>
      </c>
      <c r="C312" s="52" t="s">
        <v>13</v>
      </c>
      <c r="D312" s="52" t="s">
        <v>39</v>
      </c>
      <c r="E312" s="52" t="s">
        <v>110</v>
      </c>
      <c r="F312" s="141" t="s">
        <v>71</v>
      </c>
      <c r="G312" s="52">
        <v>1</v>
      </c>
      <c r="H312" s="52">
        <v>30</v>
      </c>
    </row>
    <row r="313" spans="1:8" x14ac:dyDescent="0.25">
      <c r="A313" s="51">
        <v>1</v>
      </c>
      <c r="B313" s="52" t="s">
        <v>0</v>
      </c>
      <c r="C313" s="52" t="s">
        <v>13</v>
      </c>
      <c r="D313" s="52" t="s">
        <v>39</v>
      </c>
      <c r="E313" s="52" t="s">
        <v>110</v>
      </c>
      <c r="F313" s="141" t="s">
        <v>71</v>
      </c>
      <c r="G313" s="52">
        <v>1</v>
      </c>
      <c r="H313" s="52">
        <v>10</v>
      </c>
    </row>
    <row r="314" spans="1:8" x14ac:dyDescent="0.25">
      <c r="A314" s="51">
        <v>1</v>
      </c>
      <c r="B314" s="52" t="s">
        <v>0</v>
      </c>
      <c r="C314" s="52" t="s">
        <v>13</v>
      </c>
      <c r="D314" s="52" t="s">
        <v>39</v>
      </c>
      <c r="E314" s="52" t="s">
        <v>110</v>
      </c>
      <c r="F314" s="141" t="s">
        <v>71</v>
      </c>
      <c r="G314" s="52">
        <v>1</v>
      </c>
      <c r="H314" s="52">
        <v>20</v>
      </c>
    </row>
    <row r="315" spans="1:8" x14ac:dyDescent="0.25">
      <c r="A315" s="51">
        <v>1</v>
      </c>
      <c r="B315" s="52" t="s">
        <v>0</v>
      </c>
      <c r="C315" s="52" t="s">
        <v>13</v>
      </c>
      <c r="D315" s="52" t="s">
        <v>39</v>
      </c>
      <c r="E315" s="52" t="s">
        <v>110</v>
      </c>
      <c r="F315" s="141" t="s">
        <v>71</v>
      </c>
      <c r="G315" s="52">
        <v>1</v>
      </c>
      <c r="H315" s="52">
        <v>60</v>
      </c>
    </row>
    <row r="316" spans="1:8" x14ac:dyDescent="0.25">
      <c r="A316" s="51">
        <v>1</v>
      </c>
      <c r="B316" s="52" t="s">
        <v>0</v>
      </c>
      <c r="C316" s="52" t="s">
        <v>13</v>
      </c>
      <c r="D316" s="52" t="s">
        <v>39</v>
      </c>
      <c r="E316" s="52" t="s">
        <v>110</v>
      </c>
      <c r="F316" s="141" t="s">
        <v>72</v>
      </c>
      <c r="G316" s="52">
        <v>1</v>
      </c>
      <c r="H316" s="52">
        <v>110</v>
      </c>
    </row>
    <row r="317" spans="1:8" x14ac:dyDescent="0.25">
      <c r="A317" s="51">
        <v>1</v>
      </c>
      <c r="B317" s="52" t="s">
        <v>0</v>
      </c>
      <c r="C317" s="52" t="s">
        <v>13</v>
      </c>
      <c r="D317" s="52" t="s">
        <v>39</v>
      </c>
      <c r="E317" s="52" t="s">
        <v>110</v>
      </c>
      <c r="F317" s="141" t="s">
        <v>72</v>
      </c>
      <c r="G317" s="52">
        <v>1</v>
      </c>
      <c r="H317" s="52">
        <v>110</v>
      </c>
    </row>
    <row r="318" spans="1:8" x14ac:dyDescent="0.25">
      <c r="A318" s="51">
        <v>1</v>
      </c>
      <c r="B318" s="52" t="s">
        <v>0</v>
      </c>
      <c r="C318" s="52" t="s">
        <v>13</v>
      </c>
      <c r="D318" s="52" t="s">
        <v>39</v>
      </c>
      <c r="E318" s="52" t="s">
        <v>110</v>
      </c>
      <c r="F318" s="141" t="s">
        <v>72</v>
      </c>
      <c r="G318" s="52">
        <v>1</v>
      </c>
      <c r="H318" s="52">
        <v>35</v>
      </c>
    </row>
    <row r="319" spans="1:8" x14ac:dyDescent="0.25">
      <c r="A319" s="51">
        <v>1</v>
      </c>
      <c r="B319" s="52" t="s">
        <v>0</v>
      </c>
      <c r="C319" s="52" t="s">
        <v>13</v>
      </c>
      <c r="D319" s="52" t="s">
        <v>39</v>
      </c>
      <c r="E319" s="52" t="s">
        <v>110</v>
      </c>
      <c r="F319" s="141" t="s">
        <v>72</v>
      </c>
      <c r="G319" s="52">
        <v>1</v>
      </c>
      <c r="H319" s="52">
        <v>35</v>
      </c>
    </row>
    <row r="320" spans="1:8" x14ac:dyDescent="0.25">
      <c r="A320" s="51">
        <v>1</v>
      </c>
      <c r="B320" s="52" t="s">
        <v>0</v>
      </c>
      <c r="C320" s="52" t="s">
        <v>13</v>
      </c>
      <c r="D320" s="52" t="s">
        <v>39</v>
      </c>
      <c r="E320" s="52" t="s">
        <v>110</v>
      </c>
      <c r="F320" s="141" t="s">
        <v>72</v>
      </c>
      <c r="G320" s="52">
        <v>1</v>
      </c>
      <c r="H320" s="52">
        <v>35</v>
      </c>
    </row>
    <row r="321" spans="1:8" x14ac:dyDescent="0.25">
      <c r="A321" s="51">
        <v>1</v>
      </c>
      <c r="B321" s="52" t="s">
        <v>0</v>
      </c>
      <c r="C321" s="52" t="s">
        <v>13</v>
      </c>
      <c r="D321" s="52" t="s">
        <v>39</v>
      </c>
      <c r="E321" s="52" t="s">
        <v>110</v>
      </c>
      <c r="F321" s="141" t="s">
        <v>72</v>
      </c>
      <c r="G321" s="52">
        <v>1</v>
      </c>
      <c r="H321" s="52">
        <v>45</v>
      </c>
    </row>
    <row r="322" spans="1:8" x14ac:dyDescent="0.25">
      <c r="A322" s="51">
        <v>1</v>
      </c>
      <c r="B322" s="52" t="s">
        <v>0</v>
      </c>
      <c r="C322" s="52" t="s">
        <v>13</v>
      </c>
      <c r="D322" s="52" t="s">
        <v>39</v>
      </c>
      <c r="E322" s="52" t="s">
        <v>110</v>
      </c>
      <c r="F322" s="141" t="s">
        <v>72</v>
      </c>
      <c r="G322" s="52">
        <v>1</v>
      </c>
      <c r="H322" s="52">
        <v>30</v>
      </c>
    </row>
    <row r="323" spans="1:8" x14ac:dyDescent="0.25">
      <c r="A323" s="51">
        <v>1</v>
      </c>
      <c r="B323" s="52" t="s">
        <v>0</v>
      </c>
      <c r="C323" s="52" t="s">
        <v>13</v>
      </c>
      <c r="D323" s="52" t="s">
        <v>39</v>
      </c>
      <c r="E323" s="52" t="s">
        <v>110</v>
      </c>
      <c r="F323" s="141" t="s">
        <v>72</v>
      </c>
      <c r="G323" s="52">
        <v>1</v>
      </c>
      <c r="H323" s="52">
        <v>30</v>
      </c>
    </row>
    <row r="324" spans="1:8" x14ac:dyDescent="0.25">
      <c r="A324" s="51">
        <v>1</v>
      </c>
      <c r="B324" s="52" t="s">
        <v>0</v>
      </c>
      <c r="C324" s="52" t="s">
        <v>13</v>
      </c>
      <c r="D324" s="52" t="s">
        <v>39</v>
      </c>
      <c r="E324" s="52" t="s">
        <v>110</v>
      </c>
      <c r="F324" s="141" t="s">
        <v>72</v>
      </c>
      <c r="G324" s="52">
        <v>1</v>
      </c>
      <c r="H324" s="52">
        <v>30</v>
      </c>
    </row>
    <row r="325" spans="1:8" x14ac:dyDescent="0.25">
      <c r="A325" s="51">
        <v>1</v>
      </c>
      <c r="B325" s="52" t="s">
        <v>0</v>
      </c>
      <c r="C325" s="52" t="s">
        <v>13</v>
      </c>
      <c r="D325" s="52" t="s">
        <v>39</v>
      </c>
      <c r="E325" s="52" t="s">
        <v>110</v>
      </c>
      <c r="F325" s="141" t="s">
        <v>72</v>
      </c>
      <c r="G325" s="52">
        <v>1</v>
      </c>
      <c r="H325" s="52">
        <v>30</v>
      </c>
    </row>
    <row r="326" spans="1:8" x14ac:dyDescent="0.25">
      <c r="A326" s="51">
        <v>1</v>
      </c>
      <c r="B326" s="52" t="s">
        <v>0</v>
      </c>
      <c r="C326" s="52" t="s">
        <v>13</v>
      </c>
      <c r="D326" s="52" t="s">
        <v>39</v>
      </c>
      <c r="E326" s="52" t="s">
        <v>110</v>
      </c>
      <c r="F326" s="141" t="s">
        <v>72</v>
      </c>
      <c r="G326" s="52">
        <v>1</v>
      </c>
      <c r="H326" s="52">
        <v>30</v>
      </c>
    </row>
    <row r="327" spans="1:8" x14ac:dyDescent="0.25">
      <c r="A327" s="51">
        <v>1</v>
      </c>
      <c r="B327" s="52" t="s">
        <v>0</v>
      </c>
      <c r="C327" s="52" t="s">
        <v>13</v>
      </c>
      <c r="D327" s="52" t="s">
        <v>39</v>
      </c>
      <c r="E327" s="52" t="s">
        <v>110</v>
      </c>
      <c r="F327" s="141" t="s">
        <v>72</v>
      </c>
      <c r="G327" s="52">
        <v>1</v>
      </c>
      <c r="H327" s="52">
        <v>60</v>
      </c>
    </row>
    <row r="328" spans="1:8" x14ac:dyDescent="0.25">
      <c r="A328" s="51">
        <v>1</v>
      </c>
      <c r="B328" s="52" t="s">
        <v>0</v>
      </c>
      <c r="C328" s="52" t="s">
        <v>13</v>
      </c>
      <c r="D328" s="52" t="s">
        <v>39</v>
      </c>
      <c r="E328" s="52" t="s">
        <v>110</v>
      </c>
      <c r="F328" s="141" t="s">
        <v>72</v>
      </c>
      <c r="G328" s="52">
        <v>1</v>
      </c>
      <c r="H328" s="52">
        <v>60</v>
      </c>
    </row>
    <row r="329" spans="1:8" x14ac:dyDescent="0.25">
      <c r="A329" s="51">
        <v>1</v>
      </c>
      <c r="B329" s="52" t="s">
        <v>0</v>
      </c>
      <c r="C329" s="52" t="s">
        <v>13</v>
      </c>
      <c r="D329" s="52" t="s">
        <v>39</v>
      </c>
      <c r="E329" s="52" t="s">
        <v>110</v>
      </c>
      <c r="F329" s="141" t="s">
        <v>72</v>
      </c>
      <c r="G329" s="52">
        <v>1</v>
      </c>
      <c r="H329" s="52">
        <v>20</v>
      </c>
    </row>
    <row r="330" spans="1:8" x14ac:dyDescent="0.25">
      <c r="A330" s="51">
        <v>1</v>
      </c>
      <c r="B330" s="52" t="s">
        <v>0</v>
      </c>
      <c r="C330" s="52" t="s">
        <v>13</v>
      </c>
      <c r="D330" s="52" t="s">
        <v>39</v>
      </c>
      <c r="E330" s="52" t="s">
        <v>110</v>
      </c>
      <c r="F330" s="141" t="s">
        <v>72</v>
      </c>
      <c r="G330" s="52">
        <v>1</v>
      </c>
      <c r="H330" s="52">
        <v>20</v>
      </c>
    </row>
    <row r="331" spans="1:8" x14ac:dyDescent="0.25">
      <c r="A331" s="51">
        <v>1</v>
      </c>
      <c r="B331" s="52" t="s">
        <v>0</v>
      </c>
      <c r="C331" s="52" t="s">
        <v>13</v>
      </c>
      <c r="D331" s="52" t="s">
        <v>39</v>
      </c>
      <c r="E331" s="52" t="s">
        <v>110</v>
      </c>
      <c r="F331" s="141" t="s">
        <v>72</v>
      </c>
      <c r="G331" s="52">
        <v>1</v>
      </c>
      <c r="H331" s="52">
        <v>20</v>
      </c>
    </row>
    <row r="332" spans="1:8" x14ac:dyDescent="0.25">
      <c r="A332" s="51">
        <v>1</v>
      </c>
      <c r="B332" s="52" t="s">
        <v>0</v>
      </c>
      <c r="C332" s="52" t="s">
        <v>13</v>
      </c>
      <c r="D332" s="52" t="s">
        <v>39</v>
      </c>
      <c r="E332" s="52" t="s">
        <v>110</v>
      </c>
      <c r="F332" s="141" t="s">
        <v>72</v>
      </c>
      <c r="G332" s="52">
        <v>1</v>
      </c>
      <c r="H332" s="52">
        <v>20</v>
      </c>
    </row>
    <row r="333" spans="1:8" x14ac:dyDescent="0.25">
      <c r="A333" s="51">
        <v>1</v>
      </c>
      <c r="B333" s="52" t="s">
        <v>0</v>
      </c>
      <c r="C333" s="52" t="s">
        <v>13</v>
      </c>
      <c r="D333" s="52" t="s">
        <v>39</v>
      </c>
      <c r="E333" s="52" t="s">
        <v>110</v>
      </c>
      <c r="F333" s="141" t="s">
        <v>72</v>
      </c>
      <c r="G333" s="52">
        <v>1</v>
      </c>
      <c r="H333" s="52">
        <v>10</v>
      </c>
    </row>
    <row r="334" spans="1:8" x14ac:dyDescent="0.25">
      <c r="A334" s="51">
        <v>1</v>
      </c>
      <c r="B334" s="52" t="s">
        <v>0</v>
      </c>
      <c r="C334" s="52" t="s">
        <v>13</v>
      </c>
      <c r="D334" s="52" t="s">
        <v>39</v>
      </c>
      <c r="E334" s="52" t="s">
        <v>110</v>
      </c>
      <c r="F334" s="141" t="s">
        <v>72</v>
      </c>
      <c r="G334" s="52">
        <v>1</v>
      </c>
      <c r="H334" s="52">
        <v>10</v>
      </c>
    </row>
    <row r="335" spans="1:8" x14ac:dyDescent="0.25">
      <c r="A335" s="51">
        <v>1</v>
      </c>
      <c r="B335" s="52" t="s">
        <v>0</v>
      </c>
      <c r="C335" s="52" t="s">
        <v>13</v>
      </c>
      <c r="D335" s="52" t="s">
        <v>39</v>
      </c>
      <c r="E335" s="52" t="s">
        <v>110</v>
      </c>
      <c r="F335" s="141" t="s">
        <v>72</v>
      </c>
      <c r="G335" s="52">
        <v>1</v>
      </c>
      <c r="H335" s="52">
        <v>10</v>
      </c>
    </row>
    <row r="336" spans="1:8" x14ac:dyDescent="0.25">
      <c r="A336" s="51">
        <v>1</v>
      </c>
      <c r="B336" s="52" t="s">
        <v>0</v>
      </c>
      <c r="C336" s="52" t="s">
        <v>13</v>
      </c>
      <c r="D336" s="52" t="s">
        <v>39</v>
      </c>
      <c r="E336" s="52" t="s">
        <v>110</v>
      </c>
      <c r="F336" s="141" t="s">
        <v>72</v>
      </c>
      <c r="G336" s="52">
        <v>1</v>
      </c>
      <c r="H336" s="52">
        <v>50</v>
      </c>
    </row>
    <row r="337" spans="1:8" x14ac:dyDescent="0.25">
      <c r="A337" s="51">
        <v>1</v>
      </c>
      <c r="B337" s="52" t="s">
        <v>0</v>
      </c>
      <c r="C337" s="52" t="s">
        <v>13</v>
      </c>
      <c r="D337" s="52" t="s">
        <v>39</v>
      </c>
      <c r="E337" s="52" t="s">
        <v>110</v>
      </c>
      <c r="F337" s="141" t="s">
        <v>72</v>
      </c>
      <c r="G337" s="52">
        <v>1</v>
      </c>
      <c r="H337" s="52">
        <v>100</v>
      </c>
    </row>
    <row r="338" spans="1:8" x14ac:dyDescent="0.25">
      <c r="A338" s="51">
        <v>1</v>
      </c>
      <c r="B338" s="52" t="s">
        <v>0</v>
      </c>
      <c r="C338" s="52" t="s">
        <v>13</v>
      </c>
      <c r="D338" s="52" t="s">
        <v>39</v>
      </c>
      <c r="E338" s="52" t="s">
        <v>110</v>
      </c>
      <c r="F338" s="141" t="s">
        <v>72</v>
      </c>
      <c r="G338" s="52">
        <v>1</v>
      </c>
      <c r="H338" s="52">
        <v>40</v>
      </c>
    </row>
    <row r="339" spans="1:8" x14ac:dyDescent="0.25">
      <c r="A339" s="51">
        <v>1</v>
      </c>
      <c r="B339" s="52" t="s">
        <v>0</v>
      </c>
      <c r="C339" s="52" t="s">
        <v>13</v>
      </c>
      <c r="D339" s="52" t="s">
        <v>39</v>
      </c>
      <c r="E339" s="52" t="s">
        <v>110</v>
      </c>
      <c r="F339" s="141" t="s">
        <v>72</v>
      </c>
      <c r="G339" s="52">
        <v>1</v>
      </c>
      <c r="H339" s="52">
        <v>70</v>
      </c>
    </row>
    <row r="340" spans="1:8" x14ac:dyDescent="0.25">
      <c r="A340" s="51">
        <v>1</v>
      </c>
      <c r="B340" s="52" t="s">
        <v>0</v>
      </c>
      <c r="C340" s="52" t="s">
        <v>13</v>
      </c>
      <c r="D340" s="52" t="s">
        <v>39</v>
      </c>
      <c r="E340" s="52" t="s">
        <v>110</v>
      </c>
      <c r="F340" s="141" t="s">
        <v>72</v>
      </c>
      <c r="G340" s="52">
        <v>1</v>
      </c>
      <c r="H340" s="52">
        <v>120</v>
      </c>
    </row>
    <row r="341" spans="1:8" x14ac:dyDescent="0.25">
      <c r="A341" s="51">
        <v>1</v>
      </c>
      <c r="B341" s="52" t="s">
        <v>0</v>
      </c>
      <c r="C341" s="52" t="s">
        <v>13</v>
      </c>
      <c r="D341" s="52" t="s">
        <v>39</v>
      </c>
      <c r="E341" s="52" t="s">
        <v>110</v>
      </c>
      <c r="F341" s="141" t="s">
        <v>72</v>
      </c>
      <c r="G341" s="52">
        <v>1</v>
      </c>
      <c r="H341" s="52">
        <v>15</v>
      </c>
    </row>
    <row r="342" spans="1:8" x14ac:dyDescent="0.25">
      <c r="A342" s="51">
        <v>1</v>
      </c>
      <c r="B342" s="52" t="s">
        <v>0</v>
      </c>
      <c r="C342" s="52" t="s">
        <v>13</v>
      </c>
      <c r="D342" s="52" t="s">
        <v>39</v>
      </c>
      <c r="E342" s="52" t="s">
        <v>110</v>
      </c>
      <c r="F342" s="141" t="s">
        <v>73</v>
      </c>
      <c r="G342" s="52">
        <v>1</v>
      </c>
      <c r="H342" s="52">
        <v>15</v>
      </c>
    </row>
    <row r="343" spans="1:8" x14ac:dyDescent="0.25">
      <c r="A343" s="51">
        <v>1</v>
      </c>
      <c r="B343" s="52" t="s">
        <v>0</v>
      </c>
      <c r="C343" s="52" t="s">
        <v>13</v>
      </c>
      <c r="D343" s="52" t="s">
        <v>39</v>
      </c>
      <c r="E343" s="52" t="s">
        <v>110</v>
      </c>
      <c r="F343" s="141" t="s">
        <v>73</v>
      </c>
      <c r="G343" s="52">
        <v>1</v>
      </c>
      <c r="H343" s="52">
        <v>15</v>
      </c>
    </row>
    <row r="344" spans="1:8" x14ac:dyDescent="0.25">
      <c r="A344" s="51">
        <v>1</v>
      </c>
      <c r="B344" s="52" t="s">
        <v>0</v>
      </c>
      <c r="C344" s="52" t="s">
        <v>13</v>
      </c>
      <c r="D344" s="52" t="s">
        <v>39</v>
      </c>
      <c r="E344" s="52" t="s">
        <v>110</v>
      </c>
      <c r="F344" s="141" t="s">
        <v>73</v>
      </c>
      <c r="G344" s="52">
        <v>1</v>
      </c>
      <c r="H344" s="52">
        <v>15</v>
      </c>
    </row>
    <row r="345" spans="1:8" x14ac:dyDescent="0.25">
      <c r="A345" s="51">
        <v>1</v>
      </c>
      <c r="B345" s="52" t="s">
        <v>0</v>
      </c>
      <c r="C345" s="52" t="s">
        <v>13</v>
      </c>
      <c r="D345" s="52" t="s">
        <v>39</v>
      </c>
      <c r="E345" s="52" t="s">
        <v>110</v>
      </c>
      <c r="F345" s="141" t="s">
        <v>73</v>
      </c>
      <c r="G345" s="52">
        <v>1</v>
      </c>
      <c r="H345" s="52">
        <v>20</v>
      </c>
    </row>
    <row r="346" spans="1:8" x14ac:dyDescent="0.25">
      <c r="A346" s="51">
        <v>1</v>
      </c>
      <c r="B346" s="52" t="s">
        <v>0</v>
      </c>
      <c r="C346" s="52" t="s">
        <v>13</v>
      </c>
      <c r="D346" s="52" t="s">
        <v>39</v>
      </c>
      <c r="E346" s="52" t="s">
        <v>110</v>
      </c>
      <c r="F346" s="141" t="s">
        <v>73</v>
      </c>
      <c r="G346" s="52">
        <v>1</v>
      </c>
      <c r="H346" s="52">
        <v>20</v>
      </c>
    </row>
    <row r="347" spans="1:8" x14ac:dyDescent="0.25">
      <c r="A347" s="51">
        <v>1</v>
      </c>
      <c r="B347" s="52" t="s">
        <v>0</v>
      </c>
      <c r="C347" s="52" t="s">
        <v>13</v>
      </c>
      <c r="D347" s="52" t="s">
        <v>39</v>
      </c>
      <c r="E347" s="52" t="s">
        <v>110</v>
      </c>
      <c r="F347" s="141" t="s">
        <v>73</v>
      </c>
      <c r="G347" s="52">
        <v>1</v>
      </c>
      <c r="H347" s="52">
        <v>1</v>
      </c>
    </row>
    <row r="348" spans="1:8" x14ac:dyDescent="0.25">
      <c r="A348" s="51">
        <v>1</v>
      </c>
      <c r="B348" s="52" t="s">
        <v>0</v>
      </c>
      <c r="C348" s="52" t="s">
        <v>15</v>
      </c>
      <c r="D348" s="53" t="s">
        <v>39</v>
      </c>
      <c r="E348" s="52" t="s">
        <v>110</v>
      </c>
      <c r="F348" s="54" t="s">
        <v>40</v>
      </c>
      <c r="G348" s="53">
        <v>1</v>
      </c>
      <c r="H348" s="53">
        <v>25</v>
      </c>
    </row>
    <row r="349" spans="1:8" x14ac:dyDescent="0.25">
      <c r="A349" s="51">
        <v>1</v>
      </c>
      <c r="B349" s="52" t="s">
        <v>0</v>
      </c>
      <c r="C349" s="52" t="s">
        <v>15</v>
      </c>
      <c r="D349" s="53" t="s">
        <v>39</v>
      </c>
      <c r="E349" s="52" t="s">
        <v>110</v>
      </c>
      <c r="F349" s="54" t="s">
        <v>40</v>
      </c>
      <c r="G349" s="53">
        <v>1</v>
      </c>
      <c r="H349" s="53">
        <v>25</v>
      </c>
    </row>
    <row r="350" spans="1:8" x14ac:dyDescent="0.25">
      <c r="A350" s="51">
        <v>1</v>
      </c>
      <c r="B350" s="52" t="s">
        <v>0</v>
      </c>
      <c r="C350" s="52" t="s">
        <v>15</v>
      </c>
      <c r="D350" s="53" t="s">
        <v>39</v>
      </c>
      <c r="E350" s="52" t="s">
        <v>110</v>
      </c>
      <c r="F350" s="54" t="s">
        <v>40</v>
      </c>
      <c r="G350" s="53">
        <v>1</v>
      </c>
      <c r="H350" s="53">
        <v>25</v>
      </c>
    </row>
    <row r="351" spans="1:8" x14ac:dyDescent="0.25">
      <c r="A351" s="51">
        <v>1</v>
      </c>
      <c r="B351" s="52" t="s">
        <v>0</v>
      </c>
      <c r="C351" s="52" t="s">
        <v>15</v>
      </c>
      <c r="D351" s="53" t="s">
        <v>39</v>
      </c>
      <c r="E351" s="52" t="s">
        <v>110</v>
      </c>
      <c r="F351" s="54" t="s">
        <v>40</v>
      </c>
      <c r="G351" s="53">
        <v>1</v>
      </c>
      <c r="H351" s="53">
        <v>25</v>
      </c>
    </row>
    <row r="352" spans="1:8" x14ac:dyDescent="0.25">
      <c r="A352" s="51">
        <v>1</v>
      </c>
      <c r="B352" s="52" t="s">
        <v>0</v>
      </c>
      <c r="C352" s="52" t="s">
        <v>15</v>
      </c>
      <c r="D352" s="53" t="s">
        <v>39</v>
      </c>
      <c r="E352" s="52" t="s">
        <v>110</v>
      </c>
      <c r="F352" s="54" t="s">
        <v>40</v>
      </c>
      <c r="G352" s="53">
        <v>1</v>
      </c>
      <c r="H352" s="53">
        <v>25</v>
      </c>
    </row>
    <row r="353" spans="1:8" x14ac:dyDescent="0.25">
      <c r="A353" s="51">
        <v>1</v>
      </c>
      <c r="B353" s="52" t="s">
        <v>0</v>
      </c>
      <c r="C353" s="52" t="s">
        <v>15</v>
      </c>
      <c r="D353" s="53" t="s">
        <v>39</v>
      </c>
      <c r="E353" s="52" t="s">
        <v>110</v>
      </c>
      <c r="F353" s="54" t="s">
        <v>40</v>
      </c>
      <c r="G353" s="53">
        <v>1</v>
      </c>
      <c r="H353" s="53">
        <v>25</v>
      </c>
    </row>
    <row r="354" spans="1:8" x14ac:dyDescent="0.25">
      <c r="A354" s="51">
        <v>1</v>
      </c>
      <c r="B354" s="52" t="s">
        <v>0</v>
      </c>
      <c r="C354" s="52" t="s">
        <v>15</v>
      </c>
      <c r="D354" s="53" t="s">
        <v>39</v>
      </c>
      <c r="E354" s="52" t="s">
        <v>110</v>
      </c>
      <c r="F354" s="54" t="s">
        <v>40</v>
      </c>
      <c r="G354" s="53">
        <v>1</v>
      </c>
      <c r="H354" s="53">
        <v>25</v>
      </c>
    </row>
    <row r="355" spans="1:8" x14ac:dyDescent="0.25">
      <c r="A355" s="51">
        <v>1</v>
      </c>
      <c r="B355" s="52" t="s">
        <v>0</v>
      </c>
      <c r="C355" s="52" t="s">
        <v>15</v>
      </c>
      <c r="D355" s="53" t="s">
        <v>39</v>
      </c>
      <c r="E355" s="52" t="s">
        <v>110</v>
      </c>
      <c r="F355" s="54" t="s">
        <v>40</v>
      </c>
      <c r="G355" s="53">
        <v>1</v>
      </c>
      <c r="H355" s="53">
        <v>25</v>
      </c>
    </row>
    <row r="356" spans="1:8" x14ac:dyDescent="0.25">
      <c r="A356" s="51">
        <v>1</v>
      </c>
      <c r="B356" s="52" t="s">
        <v>0</v>
      </c>
      <c r="C356" s="52" t="s">
        <v>15</v>
      </c>
      <c r="D356" s="53" t="s">
        <v>39</v>
      </c>
      <c r="E356" s="52" t="s">
        <v>110</v>
      </c>
      <c r="F356" s="54" t="s">
        <v>40</v>
      </c>
      <c r="G356" s="53">
        <v>1</v>
      </c>
      <c r="H356" s="53">
        <v>25</v>
      </c>
    </row>
    <row r="357" spans="1:8" x14ac:dyDescent="0.25">
      <c r="A357" s="51">
        <v>1</v>
      </c>
      <c r="B357" s="52" t="s">
        <v>0</v>
      </c>
      <c r="C357" s="52" t="s">
        <v>15</v>
      </c>
      <c r="D357" s="53" t="s">
        <v>39</v>
      </c>
      <c r="E357" s="52" t="s">
        <v>110</v>
      </c>
      <c r="F357" s="54" t="s">
        <v>40</v>
      </c>
      <c r="G357" s="53">
        <v>1</v>
      </c>
      <c r="H357" s="53">
        <v>25</v>
      </c>
    </row>
    <row r="358" spans="1:8" x14ac:dyDescent="0.25">
      <c r="A358" s="51">
        <v>1</v>
      </c>
      <c r="B358" s="52" t="s">
        <v>0</v>
      </c>
      <c r="C358" s="52" t="s">
        <v>15</v>
      </c>
      <c r="D358" s="53" t="s">
        <v>39</v>
      </c>
      <c r="E358" s="52" t="s">
        <v>110</v>
      </c>
      <c r="F358" s="54" t="s">
        <v>40</v>
      </c>
      <c r="G358" s="53">
        <v>1</v>
      </c>
      <c r="H358" s="53">
        <v>25</v>
      </c>
    </row>
    <row r="359" spans="1:8" x14ac:dyDescent="0.25">
      <c r="A359" s="51">
        <v>1</v>
      </c>
      <c r="B359" s="52" t="s">
        <v>0</v>
      </c>
      <c r="C359" s="52" t="s">
        <v>15</v>
      </c>
      <c r="D359" s="53" t="s">
        <v>39</v>
      </c>
      <c r="E359" s="52" t="s">
        <v>110</v>
      </c>
      <c r="F359" s="54" t="s">
        <v>40</v>
      </c>
      <c r="G359" s="53">
        <v>1</v>
      </c>
      <c r="H359" s="53">
        <v>15</v>
      </c>
    </row>
    <row r="360" spans="1:8" x14ac:dyDescent="0.25">
      <c r="A360" s="51">
        <v>1</v>
      </c>
      <c r="B360" s="52" t="s">
        <v>0</v>
      </c>
      <c r="C360" s="52" t="s">
        <v>15</v>
      </c>
      <c r="D360" s="53" t="s">
        <v>39</v>
      </c>
      <c r="E360" s="52" t="s">
        <v>110</v>
      </c>
      <c r="F360" s="54" t="s">
        <v>40</v>
      </c>
      <c r="G360" s="53">
        <v>1</v>
      </c>
      <c r="H360" s="53">
        <v>15</v>
      </c>
    </row>
    <row r="361" spans="1:8" x14ac:dyDescent="0.25">
      <c r="A361" s="51">
        <v>1</v>
      </c>
      <c r="B361" s="52" t="s">
        <v>0</v>
      </c>
      <c r="C361" s="52" t="s">
        <v>15</v>
      </c>
      <c r="D361" s="53" t="s">
        <v>39</v>
      </c>
      <c r="E361" s="52" t="s">
        <v>110</v>
      </c>
      <c r="F361" s="54" t="s">
        <v>40</v>
      </c>
      <c r="G361" s="53">
        <v>1</v>
      </c>
      <c r="H361" s="53">
        <v>15</v>
      </c>
    </row>
    <row r="362" spans="1:8" x14ac:dyDescent="0.25">
      <c r="A362" s="51">
        <v>1</v>
      </c>
      <c r="B362" s="52" t="s">
        <v>0</v>
      </c>
      <c r="C362" s="52" t="s">
        <v>15</v>
      </c>
      <c r="D362" s="53" t="s">
        <v>39</v>
      </c>
      <c r="E362" s="52" t="s">
        <v>110</v>
      </c>
      <c r="F362" s="54" t="s">
        <v>40</v>
      </c>
      <c r="G362" s="53">
        <v>1</v>
      </c>
      <c r="H362" s="53">
        <v>15</v>
      </c>
    </row>
    <row r="363" spans="1:8" x14ac:dyDescent="0.25">
      <c r="A363" s="51">
        <v>1</v>
      </c>
      <c r="B363" s="52" t="s">
        <v>0</v>
      </c>
      <c r="C363" s="52" t="s">
        <v>15</v>
      </c>
      <c r="D363" s="53" t="s">
        <v>39</v>
      </c>
      <c r="E363" s="52" t="s">
        <v>110</v>
      </c>
      <c r="F363" s="54" t="s">
        <v>40</v>
      </c>
      <c r="G363" s="53">
        <v>1</v>
      </c>
      <c r="H363" s="53">
        <v>15</v>
      </c>
    </row>
    <row r="364" spans="1:8" x14ac:dyDescent="0.25">
      <c r="A364" s="51">
        <v>1</v>
      </c>
      <c r="B364" s="52" t="s">
        <v>0</v>
      </c>
      <c r="C364" s="52" t="s">
        <v>15</v>
      </c>
      <c r="D364" s="53" t="s">
        <v>39</v>
      </c>
      <c r="E364" s="52" t="s">
        <v>110</v>
      </c>
      <c r="F364" s="54" t="s">
        <v>40</v>
      </c>
      <c r="G364" s="53">
        <v>1</v>
      </c>
      <c r="H364" s="53">
        <v>15</v>
      </c>
    </row>
    <row r="365" spans="1:8" x14ac:dyDescent="0.25">
      <c r="A365" s="51">
        <v>1</v>
      </c>
      <c r="B365" s="52" t="s">
        <v>0</v>
      </c>
      <c r="C365" s="52" t="s">
        <v>15</v>
      </c>
      <c r="D365" s="53" t="s">
        <v>39</v>
      </c>
      <c r="E365" s="52" t="s">
        <v>110</v>
      </c>
      <c r="F365" s="54" t="s">
        <v>40</v>
      </c>
      <c r="G365" s="53">
        <v>1</v>
      </c>
      <c r="H365" s="53">
        <v>15</v>
      </c>
    </row>
    <row r="366" spans="1:8" x14ac:dyDescent="0.25">
      <c r="A366" s="51">
        <v>1</v>
      </c>
      <c r="B366" s="52" t="s">
        <v>0</v>
      </c>
      <c r="C366" s="52" t="s">
        <v>15</v>
      </c>
      <c r="D366" s="53" t="s">
        <v>39</v>
      </c>
      <c r="E366" s="52" t="s">
        <v>110</v>
      </c>
      <c r="F366" s="54" t="s">
        <v>40</v>
      </c>
      <c r="G366" s="53">
        <v>1</v>
      </c>
      <c r="H366" s="53">
        <v>15</v>
      </c>
    </row>
    <row r="367" spans="1:8" x14ac:dyDescent="0.25">
      <c r="A367" s="51">
        <v>1</v>
      </c>
      <c r="B367" s="52" t="s">
        <v>0</v>
      </c>
      <c r="C367" s="52" t="s">
        <v>15</v>
      </c>
      <c r="D367" s="53" t="s">
        <v>39</v>
      </c>
      <c r="E367" s="52" t="s">
        <v>110</v>
      </c>
      <c r="F367" s="54" t="s">
        <v>40</v>
      </c>
      <c r="G367" s="53">
        <v>1</v>
      </c>
      <c r="H367" s="53">
        <v>15</v>
      </c>
    </row>
    <row r="368" spans="1:8" x14ac:dyDescent="0.25">
      <c r="A368" s="51">
        <v>1</v>
      </c>
      <c r="B368" s="52" t="s">
        <v>0</v>
      </c>
      <c r="C368" s="52" t="s">
        <v>15</v>
      </c>
      <c r="D368" s="53" t="s">
        <v>39</v>
      </c>
      <c r="E368" s="52" t="s">
        <v>110</v>
      </c>
      <c r="F368" s="54" t="s">
        <v>40</v>
      </c>
      <c r="G368" s="53">
        <v>1</v>
      </c>
      <c r="H368" s="53">
        <v>15</v>
      </c>
    </row>
    <row r="369" spans="1:8" x14ac:dyDescent="0.25">
      <c r="A369" s="51">
        <v>1</v>
      </c>
      <c r="B369" s="52" t="s">
        <v>0</v>
      </c>
      <c r="C369" s="52" t="s">
        <v>15</v>
      </c>
      <c r="D369" s="53" t="s">
        <v>39</v>
      </c>
      <c r="E369" s="52" t="s">
        <v>110</v>
      </c>
      <c r="F369" s="54" t="s">
        <v>40</v>
      </c>
      <c r="G369" s="53">
        <v>1</v>
      </c>
      <c r="H369" s="53">
        <v>15</v>
      </c>
    </row>
    <row r="370" spans="1:8" x14ac:dyDescent="0.25">
      <c r="A370" s="51">
        <v>1</v>
      </c>
      <c r="B370" s="52" t="s">
        <v>0</v>
      </c>
      <c r="C370" s="52" t="s">
        <v>15</v>
      </c>
      <c r="D370" s="53" t="s">
        <v>39</v>
      </c>
      <c r="E370" s="52" t="s">
        <v>110</v>
      </c>
      <c r="F370" s="54" t="s">
        <v>40</v>
      </c>
      <c r="G370" s="53">
        <v>1</v>
      </c>
      <c r="H370" s="53">
        <v>5</v>
      </c>
    </row>
    <row r="371" spans="1:8" x14ac:dyDescent="0.25">
      <c r="A371" s="51">
        <v>1</v>
      </c>
      <c r="B371" s="52" t="s">
        <v>0</v>
      </c>
      <c r="C371" s="52" t="s">
        <v>15</v>
      </c>
      <c r="D371" s="53" t="s">
        <v>39</v>
      </c>
      <c r="E371" s="52" t="s">
        <v>110</v>
      </c>
      <c r="F371" s="54" t="s">
        <v>40</v>
      </c>
      <c r="G371" s="53">
        <v>1</v>
      </c>
      <c r="H371" s="53">
        <v>5</v>
      </c>
    </row>
    <row r="372" spans="1:8" x14ac:dyDescent="0.25">
      <c r="A372" s="51">
        <v>1</v>
      </c>
      <c r="B372" s="52" t="s">
        <v>0</v>
      </c>
      <c r="C372" s="52" t="s">
        <v>15</v>
      </c>
      <c r="D372" s="53" t="s">
        <v>39</v>
      </c>
      <c r="E372" s="52" t="s">
        <v>110</v>
      </c>
      <c r="F372" s="54" t="s">
        <v>40</v>
      </c>
      <c r="G372" s="53">
        <v>1</v>
      </c>
      <c r="H372" s="53">
        <v>20</v>
      </c>
    </row>
    <row r="373" spans="1:8" x14ac:dyDescent="0.25">
      <c r="A373" s="51">
        <v>1</v>
      </c>
      <c r="B373" s="52" t="s">
        <v>0</v>
      </c>
      <c r="C373" s="52" t="s">
        <v>15</v>
      </c>
      <c r="D373" s="53" t="s">
        <v>39</v>
      </c>
      <c r="E373" s="52" t="s">
        <v>110</v>
      </c>
      <c r="F373" s="54" t="s">
        <v>40</v>
      </c>
      <c r="G373" s="53">
        <v>1</v>
      </c>
      <c r="H373" s="53">
        <v>20</v>
      </c>
    </row>
    <row r="374" spans="1:8" x14ac:dyDescent="0.25">
      <c r="A374" s="51">
        <v>1</v>
      </c>
      <c r="B374" s="52" t="s">
        <v>0</v>
      </c>
      <c r="C374" s="52" t="s">
        <v>15</v>
      </c>
      <c r="D374" s="53" t="s">
        <v>39</v>
      </c>
      <c r="E374" s="52" t="s">
        <v>110</v>
      </c>
      <c r="F374" s="54" t="s">
        <v>40</v>
      </c>
      <c r="G374" s="53">
        <v>1</v>
      </c>
      <c r="H374" s="53">
        <v>20</v>
      </c>
    </row>
    <row r="375" spans="1:8" x14ac:dyDescent="0.25">
      <c r="A375" s="51">
        <v>1</v>
      </c>
      <c r="B375" s="52" t="s">
        <v>0</v>
      </c>
      <c r="C375" s="52" t="s">
        <v>15</v>
      </c>
      <c r="D375" s="53" t="s">
        <v>39</v>
      </c>
      <c r="E375" s="52" t="s">
        <v>110</v>
      </c>
      <c r="F375" s="54" t="s">
        <v>40</v>
      </c>
      <c r="G375" s="53">
        <v>1</v>
      </c>
      <c r="H375" s="53">
        <v>20</v>
      </c>
    </row>
    <row r="376" spans="1:8" x14ac:dyDescent="0.25">
      <c r="A376" s="51">
        <v>1</v>
      </c>
      <c r="B376" s="52" t="s">
        <v>0</v>
      </c>
      <c r="C376" s="52" t="s">
        <v>15</v>
      </c>
      <c r="D376" s="53" t="s">
        <v>39</v>
      </c>
      <c r="E376" s="52" t="s">
        <v>110</v>
      </c>
      <c r="F376" s="54" t="s">
        <v>40</v>
      </c>
      <c r="G376" s="53">
        <v>1</v>
      </c>
      <c r="H376" s="53">
        <v>20</v>
      </c>
    </row>
    <row r="377" spans="1:8" x14ac:dyDescent="0.25">
      <c r="A377" s="51">
        <v>1</v>
      </c>
      <c r="B377" s="52" t="s">
        <v>0</v>
      </c>
      <c r="C377" s="52" t="s">
        <v>15</v>
      </c>
      <c r="D377" s="53" t="s">
        <v>39</v>
      </c>
      <c r="E377" s="52" t="s">
        <v>110</v>
      </c>
      <c r="F377" s="54" t="s">
        <v>40</v>
      </c>
      <c r="G377" s="53">
        <v>1</v>
      </c>
      <c r="H377" s="53">
        <v>20</v>
      </c>
    </row>
    <row r="378" spans="1:8" x14ac:dyDescent="0.25">
      <c r="A378" s="51">
        <v>1</v>
      </c>
      <c r="B378" s="52" t="s">
        <v>0</v>
      </c>
      <c r="C378" s="52" t="s">
        <v>15</v>
      </c>
      <c r="D378" s="53" t="s">
        <v>39</v>
      </c>
      <c r="E378" s="52" t="s">
        <v>110</v>
      </c>
      <c r="F378" s="54" t="s">
        <v>40</v>
      </c>
      <c r="G378" s="53">
        <v>1</v>
      </c>
      <c r="H378" s="53">
        <v>20</v>
      </c>
    </row>
    <row r="379" spans="1:8" x14ac:dyDescent="0.25">
      <c r="A379" s="51">
        <v>1</v>
      </c>
      <c r="B379" s="52" t="s">
        <v>0</v>
      </c>
      <c r="C379" s="52" t="s">
        <v>15</v>
      </c>
      <c r="D379" s="53" t="s">
        <v>39</v>
      </c>
      <c r="E379" s="52" t="s">
        <v>110</v>
      </c>
      <c r="F379" s="54" t="s">
        <v>40</v>
      </c>
      <c r="G379" s="53">
        <v>1</v>
      </c>
      <c r="H379" s="53">
        <v>20</v>
      </c>
    </row>
    <row r="380" spans="1:8" x14ac:dyDescent="0.25">
      <c r="A380" s="51">
        <v>1</v>
      </c>
      <c r="B380" s="52" t="s">
        <v>0</v>
      </c>
      <c r="C380" s="52" t="s">
        <v>15</v>
      </c>
      <c r="D380" s="53" t="s">
        <v>39</v>
      </c>
      <c r="E380" s="52" t="s">
        <v>110</v>
      </c>
      <c r="F380" s="54" t="s">
        <v>40</v>
      </c>
      <c r="G380" s="53">
        <v>1</v>
      </c>
      <c r="H380" s="53">
        <v>20</v>
      </c>
    </row>
    <row r="381" spans="1:8" x14ac:dyDescent="0.25">
      <c r="A381" s="51">
        <v>1</v>
      </c>
      <c r="B381" s="52" t="s">
        <v>0</v>
      </c>
      <c r="C381" s="52" t="s">
        <v>15</v>
      </c>
      <c r="D381" s="53" t="s">
        <v>39</v>
      </c>
      <c r="E381" s="52" t="s">
        <v>110</v>
      </c>
      <c r="F381" s="54" t="s">
        <v>40</v>
      </c>
      <c r="G381" s="53">
        <v>1</v>
      </c>
      <c r="H381" s="53">
        <v>20</v>
      </c>
    </row>
    <row r="382" spans="1:8" x14ac:dyDescent="0.25">
      <c r="A382" s="51">
        <v>1</v>
      </c>
      <c r="B382" s="52" t="s">
        <v>0</v>
      </c>
      <c r="C382" s="52" t="s">
        <v>15</v>
      </c>
      <c r="D382" s="53" t="s">
        <v>39</v>
      </c>
      <c r="E382" s="52" t="s">
        <v>110</v>
      </c>
      <c r="F382" s="54" t="s">
        <v>40</v>
      </c>
      <c r="G382" s="53">
        <v>1</v>
      </c>
      <c r="H382" s="53">
        <v>20</v>
      </c>
    </row>
    <row r="383" spans="1:8" x14ac:dyDescent="0.25">
      <c r="A383" s="51">
        <v>1</v>
      </c>
      <c r="B383" s="52" t="s">
        <v>0</v>
      </c>
      <c r="C383" s="52" t="s">
        <v>15</v>
      </c>
      <c r="D383" s="53" t="s">
        <v>39</v>
      </c>
      <c r="E383" s="52" t="s">
        <v>110</v>
      </c>
      <c r="F383" s="54" t="s">
        <v>40</v>
      </c>
      <c r="G383" s="53">
        <v>1</v>
      </c>
      <c r="H383" s="53">
        <v>20</v>
      </c>
    </row>
    <row r="384" spans="1:8" x14ac:dyDescent="0.25">
      <c r="A384" s="51">
        <v>1</v>
      </c>
      <c r="B384" s="52" t="s">
        <v>0</v>
      </c>
      <c r="C384" s="52" t="s">
        <v>15</v>
      </c>
      <c r="D384" s="53" t="s">
        <v>39</v>
      </c>
      <c r="E384" s="52" t="s">
        <v>110</v>
      </c>
      <c r="F384" s="54" t="s">
        <v>40</v>
      </c>
      <c r="G384" s="53">
        <v>1</v>
      </c>
      <c r="H384" s="53">
        <v>20</v>
      </c>
    </row>
    <row r="385" spans="1:8" x14ac:dyDescent="0.25">
      <c r="A385" s="51">
        <v>1</v>
      </c>
      <c r="B385" s="52" t="s">
        <v>0</v>
      </c>
      <c r="C385" s="52" t="s">
        <v>15</v>
      </c>
      <c r="D385" s="53" t="s">
        <v>39</v>
      </c>
      <c r="E385" s="52" t="s">
        <v>110</v>
      </c>
      <c r="F385" s="54" t="s">
        <v>40</v>
      </c>
      <c r="G385" s="53">
        <v>1</v>
      </c>
      <c r="H385" s="53">
        <v>20</v>
      </c>
    </row>
    <row r="386" spans="1:8" x14ac:dyDescent="0.25">
      <c r="A386" s="51">
        <v>1</v>
      </c>
      <c r="B386" s="52" t="s">
        <v>0</v>
      </c>
      <c r="C386" s="52" t="s">
        <v>15</v>
      </c>
      <c r="D386" s="53" t="s">
        <v>39</v>
      </c>
      <c r="E386" s="52" t="s">
        <v>110</v>
      </c>
      <c r="F386" s="54" t="s">
        <v>40</v>
      </c>
      <c r="G386" s="53">
        <v>1</v>
      </c>
      <c r="H386" s="53">
        <v>20</v>
      </c>
    </row>
    <row r="387" spans="1:8" x14ac:dyDescent="0.25">
      <c r="A387" s="51">
        <v>1</v>
      </c>
      <c r="B387" s="52" t="s">
        <v>0</v>
      </c>
      <c r="C387" s="52" t="s">
        <v>15</v>
      </c>
      <c r="D387" s="53" t="s">
        <v>39</v>
      </c>
      <c r="E387" s="52" t="s">
        <v>110</v>
      </c>
      <c r="F387" s="54" t="s">
        <v>40</v>
      </c>
      <c r="G387" s="53">
        <v>1</v>
      </c>
      <c r="H387" s="53">
        <v>20</v>
      </c>
    </row>
    <row r="388" spans="1:8" x14ac:dyDescent="0.25">
      <c r="A388" s="51">
        <v>1</v>
      </c>
      <c r="B388" s="52" t="s">
        <v>0</v>
      </c>
      <c r="C388" s="52" t="s">
        <v>15</v>
      </c>
      <c r="D388" s="53" t="s">
        <v>39</v>
      </c>
      <c r="E388" s="52" t="s">
        <v>110</v>
      </c>
      <c r="F388" s="54" t="s">
        <v>40</v>
      </c>
      <c r="G388" s="53">
        <v>1</v>
      </c>
      <c r="H388" s="53">
        <v>20</v>
      </c>
    </row>
    <row r="389" spans="1:8" x14ac:dyDescent="0.25">
      <c r="A389" s="51">
        <v>1</v>
      </c>
      <c r="B389" s="52" t="s">
        <v>0</v>
      </c>
      <c r="C389" s="52" t="s">
        <v>15</v>
      </c>
      <c r="D389" s="53" t="s">
        <v>39</v>
      </c>
      <c r="E389" s="52" t="s">
        <v>110</v>
      </c>
      <c r="F389" s="54" t="s">
        <v>40</v>
      </c>
      <c r="G389" s="53">
        <v>1</v>
      </c>
      <c r="H389" s="53">
        <v>20</v>
      </c>
    </row>
    <row r="390" spans="1:8" x14ac:dyDescent="0.25">
      <c r="A390" s="51">
        <v>1</v>
      </c>
      <c r="B390" s="52" t="s">
        <v>0</v>
      </c>
      <c r="C390" s="52" t="s">
        <v>15</v>
      </c>
      <c r="D390" s="53" t="s">
        <v>39</v>
      </c>
      <c r="E390" s="52" t="s">
        <v>110</v>
      </c>
      <c r="F390" s="54" t="s">
        <v>40</v>
      </c>
      <c r="G390" s="53">
        <v>1</v>
      </c>
      <c r="H390" s="53">
        <v>20</v>
      </c>
    </row>
    <row r="391" spans="1:8" x14ac:dyDescent="0.25">
      <c r="A391" s="51">
        <v>1</v>
      </c>
      <c r="B391" s="52" t="s">
        <v>0</v>
      </c>
      <c r="C391" s="52" t="s">
        <v>15</v>
      </c>
      <c r="D391" s="53" t="s">
        <v>39</v>
      </c>
      <c r="E391" s="52" t="s">
        <v>110</v>
      </c>
      <c r="F391" s="54" t="s">
        <v>40</v>
      </c>
      <c r="G391" s="53">
        <v>1</v>
      </c>
      <c r="H391" s="53">
        <v>20</v>
      </c>
    </row>
    <row r="392" spans="1:8" x14ac:dyDescent="0.25">
      <c r="A392" s="51">
        <v>1</v>
      </c>
      <c r="B392" s="52" t="s">
        <v>0</v>
      </c>
      <c r="C392" s="52" t="s">
        <v>15</v>
      </c>
      <c r="D392" s="53" t="s">
        <v>39</v>
      </c>
      <c r="E392" s="52" t="s">
        <v>110</v>
      </c>
      <c r="F392" s="54" t="s">
        <v>40</v>
      </c>
      <c r="G392" s="53">
        <v>1</v>
      </c>
      <c r="H392" s="53">
        <v>20</v>
      </c>
    </row>
    <row r="393" spans="1:8" x14ac:dyDescent="0.25">
      <c r="A393" s="51">
        <v>1</v>
      </c>
      <c r="B393" s="52" t="s">
        <v>0</v>
      </c>
      <c r="C393" s="52" t="s">
        <v>15</v>
      </c>
      <c r="D393" s="53" t="s">
        <v>39</v>
      </c>
      <c r="E393" s="52" t="s">
        <v>110</v>
      </c>
      <c r="F393" s="54" t="s">
        <v>40</v>
      </c>
      <c r="G393" s="53">
        <v>1</v>
      </c>
      <c r="H393" s="53">
        <v>20</v>
      </c>
    </row>
    <row r="394" spans="1:8" x14ac:dyDescent="0.25">
      <c r="A394" s="51">
        <v>1</v>
      </c>
      <c r="B394" s="52" t="s">
        <v>0</v>
      </c>
      <c r="C394" s="52" t="s">
        <v>15</v>
      </c>
      <c r="D394" s="53" t="s">
        <v>39</v>
      </c>
      <c r="E394" s="52" t="s">
        <v>110</v>
      </c>
      <c r="F394" s="54" t="s">
        <v>40</v>
      </c>
      <c r="G394" s="53">
        <v>1</v>
      </c>
      <c r="H394" s="53">
        <v>20</v>
      </c>
    </row>
    <row r="395" spans="1:8" x14ac:dyDescent="0.25">
      <c r="A395" s="51">
        <v>1</v>
      </c>
      <c r="B395" s="52" t="s">
        <v>0</v>
      </c>
      <c r="C395" s="52" t="s">
        <v>15</v>
      </c>
      <c r="D395" s="53" t="s">
        <v>39</v>
      </c>
      <c r="E395" s="52" t="s">
        <v>110</v>
      </c>
      <c r="F395" s="54" t="s">
        <v>40</v>
      </c>
      <c r="G395" s="53">
        <v>1</v>
      </c>
      <c r="H395" s="53">
        <v>20</v>
      </c>
    </row>
    <row r="396" spans="1:8" x14ac:dyDescent="0.25">
      <c r="A396" s="51">
        <v>1</v>
      </c>
      <c r="B396" s="52" t="s">
        <v>0</v>
      </c>
      <c r="C396" s="52" t="s">
        <v>15</v>
      </c>
      <c r="D396" s="53" t="s">
        <v>39</v>
      </c>
      <c r="E396" s="52" t="s">
        <v>110</v>
      </c>
      <c r="F396" s="54" t="s">
        <v>40</v>
      </c>
      <c r="G396" s="53">
        <v>1</v>
      </c>
      <c r="H396" s="53">
        <v>20</v>
      </c>
    </row>
    <row r="397" spans="1:8" x14ac:dyDescent="0.25">
      <c r="A397" s="51">
        <v>1</v>
      </c>
      <c r="B397" s="52" t="s">
        <v>0</v>
      </c>
      <c r="C397" s="52" t="s">
        <v>15</v>
      </c>
      <c r="D397" s="53" t="s">
        <v>39</v>
      </c>
      <c r="E397" s="52" t="s">
        <v>110</v>
      </c>
      <c r="F397" s="54" t="s">
        <v>40</v>
      </c>
      <c r="G397" s="53">
        <v>1</v>
      </c>
      <c r="H397" s="53">
        <v>10</v>
      </c>
    </row>
    <row r="398" spans="1:8" x14ac:dyDescent="0.25">
      <c r="A398" s="51">
        <v>1</v>
      </c>
      <c r="B398" s="52" t="s">
        <v>0</v>
      </c>
      <c r="C398" s="52" t="s">
        <v>15</v>
      </c>
      <c r="D398" s="53" t="s">
        <v>39</v>
      </c>
      <c r="E398" s="52" t="s">
        <v>110</v>
      </c>
      <c r="F398" s="54" t="s">
        <v>40</v>
      </c>
      <c r="G398" s="53">
        <v>1</v>
      </c>
      <c r="H398" s="53">
        <v>10</v>
      </c>
    </row>
    <row r="399" spans="1:8" x14ac:dyDescent="0.25">
      <c r="A399" s="51">
        <v>1</v>
      </c>
      <c r="B399" s="52" t="s">
        <v>0</v>
      </c>
      <c r="C399" s="52" t="s">
        <v>15</v>
      </c>
      <c r="D399" s="53" t="s">
        <v>39</v>
      </c>
      <c r="E399" s="52" t="s">
        <v>110</v>
      </c>
      <c r="F399" s="54" t="s">
        <v>40</v>
      </c>
      <c r="G399" s="53">
        <v>1</v>
      </c>
      <c r="H399" s="53">
        <v>10</v>
      </c>
    </row>
    <row r="400" spans="1:8" x14ac:dyDescent="0.25">
      <c r="A400" s="51">
        <v>1</v>
      </c>
      <c r="B400" s="52" t="s">
        <v>0</v>
      </c>
      <c r="C400" s="52" t="s">
        <v>15</v>
      </c>
      <c r="D400" s="53" t="s">
        <v>39</v>
      </c>
      <c r="E400" s="52" t="s">
        <v>110</v>
      </c>
      <c r="F400" s="54" t="s">
        <v>40</v>
      </c>
      <c r="G400" s="53">
        <v>1</v>
      </c>
      <c r="H400" s="53">
        <v>10</v>
      </c>
    </row>
    <row r="401" spans="1:8" x14ac:dyDescent="0.25">
      <c r="A401" s="51">
        <v>1</v>
      </c>
      <c r="B401" s="52" t="s">
        <v>0</v>
      </c>
      <c r="C401" s="52" t="s">
        <v>15</v>
      </c>
      <c r="D401" s="53" t="s">
        <v>39</v>
      </c>
      <c r="E401" s="52" t="s">
        <v>110</v>
      </c>
      <c r="F401" s="54" t="s">
        <v>40</v>
      </c>
      <c r="G401" s="53">
        <v>1</v>
      </c>
      <c r="H401" s="53">
        <v>10</v>
      </c>
    </row>
    <row r="402" spans="1:8" x14ac:dyDescent="0.25">
      <c r="A402" s="51">
        <v>1</v>
      </c>
      <c r="B402" s="52" t="s">
        <v>0</v>
      </c>
      <c r="C402" s="52" t="s">
        <v>15</v>
      </c>
      <c r="D402" s="53" t="s">
        <v>39</v>
      </c>
      <c r="E402" s="52" t="s">
        <v>110</v>
      </c>
      <c r="F402" s="54" t="s">
        <v>40</v>
      </c>
      <c r="G402" s="53">
        <v>1</v>
      </c>
      <c r="H402" s="53">
        <v>10</v>
      </c>
    </row>
    <row r="403" spans="1:8" x14ac:dyDescent="0.25">
      <c r="A403" s="51">
        <v>1</v>
      </c>
      <c r="B403" s="52" t="s">
        <v>0</v>
      </c>
      <c r="C403" s="52" t="s">
        <v>15</v>
      </c>
      <c r="D403" s="53" t="s">
        <v>39</v>
      </c>
      <c r="E403" s="52" t="s">
        <v>110</v>
      </c>
      <c r="F403" s="54" t="s">
        <v>40</v>
      </c>
      <c r="G403" s="53">
        <v>1</v>
      </c>
      <c r="H403" s="53">
        <v>10</v>
      </c>
    </row>
    <row r="404" spans="1:8" x14ac:dyDescent="0.25">
      <c r="A404" s="51">
        <v>1</v>
      </c>
      <c r="B404" s="52" t="s">
        <v>0</v>
      </c>
      <c r="C404" s="52" t="s">
        <v>15</v>
      </c>
      <c r="D404" s="53" t="s">
        <v>39</v>
      </c>
      <c r="E404" s="52" t="s">
        <v>110</v>
      </c>
      <c r="F404" s="54" t="s">
        <v>40</v>
      </c>
      <c r="G404" s="53">
        <v>1</v>
      </c>
      <c r="H404" s="53">
        <v>30</v>
      </c>
    </row>
    <row r="405" spans="1:8" x14ac:dyDescent="0.25">
      <c r="A405" s="51">
        <v>1</v>
      </c>
      <c r="B405" s="52" t="s">
        <v>0</v>
      </c>
      <c r="C405" s="52" t="s">
        <v>15</v>
      </c>
      <c r="D405" s="53" t="s">
        <v>39</v>
      </c>
      <c r="E405" s="52" t="s">
        <v>110</v>
      </c>
      <c r="F405" s="54" t="s">
        <v>40</v>
      </c>
      <c r="G405" s="53">
        <v>1</v>
      </c>
      <c r="H405" s="53">
        <v>30</v>
      </c>
    </row>
    <row r="406" spans="1:8" x14ac:dyDescent="0.25">
      <c r="A406" s="51">
        <v>1</v>
      </c>
      <c r="B406" s="52" t="s">
        <v>0</v>
      </c>
      <c r="C406" s="52" t="s">
        <v>15</v>
      </c>
      <c r="D406" s="53" t="s">
        <v>39</v>
      </c>
      <c r="E406" s="52" t="s">
        <v>110</v>
      </c>
      <c r="F406" s="54" t="s">
        <v>40</v>
      </c>
      <c r="G406" s="53">
        <v>1</v>
      </c>
      <c r="H406" s="53">
        <v>30</v>
      </c>
    </row>
    <row r="407" spans="1:8" x14ac:dyDescent="0.25">
      <c r="A407" s="51">
        <v>1</v>
      </c>
      <c r="B407" s="52" t="s">
        <v>0</v>
      </c>
      <c r="C407" s="52" t="s">
        <v>15</v>
      </c>
      <c r="D407" s="53" t="s">
        <v>39</v>
      </c>
      <c r="E407" s="52" t="s">
        <v>110</v>
      </c>
      <c r="F407" s="54" t="s">
        <v>40</v>
      </c>
      <c r="G407" s="53">
        <v>1</v>
      </c>
      <c r="H407" s="53">
        <v>30</v>
      </c>
    </row>
    <row r="408" spans="1:8" x14ac:dyDescent="0.25">
      <c r="A408" s="51">
        <v>1</v>
      </c>
      <c r="B408" s="52" t="s">
        <v>0</v>
      </c>
      <c r="C408" s="52" t="s">
        <v>15</v>
      </c>
      <c r="D408" s="53" t="s">
        <v>39</v>
      </c>
      <c r="E408" s="52" t="s">
        <v>110</v>
      </c>
      <c r="F408" s="54" t="s">
        <v>40</v>
      </c>
      <c r="G408" s="53">
        <v>1</v>
      </c>
      <c r="H408" s="53">
        <v>30</v>
      </c>
    </row>
    <row r="409" spans="1:8" x14ac:dyDescent="0.25">
      <c r="A409" s="51">
        <v>1</v>
      </c>
      <c r="B409" s="52" t="s">
        <v>0</v>
      </c>
      <c r="C409" s="52" t="s">
        <v>15</v>
      </c>
      <c r="D409" s="53" t="s">
        <v>39</v>
      </c>
      <c r="E409" s="52" t="s">
        <v>110</v>
      </c>
      <c r="F409" s="54" t="s">
        <v>40</v>
      </c>
      <c r="G409" s="53">
        <v>1</v>
      </c>
      <c r="H409" s="53">
        <v>30</v>
      </c>
    </row>
    <row r="410" spans="1:8" x14ac:dyDescent="0.25">
      <c r="A410" s="51">
        <v>1</v>
      </c>
      <c r="B410" s="52" t="s">
        <v>0</v>
      </c>
      <c r="C410" s="52" t="s">
        <v>15</v>
      </c>
      <c r="D410" s="53" t="s">
        <v>39</v>
      </c>
      <c r="E410" s="52" t="s">
        <v>110</v>
      </c>
      <c r="F410" s="54" t="s">
        <v>40</v>
      </c>
      <c r="G410" s="53">
        <v>1</v>
      </c>
      <c r="H410" s="53">
        <v>30</v>
      </c>
    </row>
    <row r="411" spans="1:8" x14ac:dyDescent="0.25">
      <c r="A411" s="51">
        <v>1</v>
      </c>
      <c r="B411" s="52" t="s">
        <v>0</v>
      </c>
      <c r="C411" s="52" t="s">
        <v>15</v>
      </c>
      <c r="D411" s="53" t="s">
        <v>39</v>
      </c>
      <c r="E411" s="52" t="s">
        <v>110</v>
      </c>
      <c r="F411" s="54" t="s">
        <v>40</v>
      </c>
      <c r="G411" s="53">
        <v>1</v>
      </c>
      <c r="H411" s="53">
        <v>30</v>
      </c>
    </row>
    <row r="412" spans="1:8" x14ac:dyDescent="0.25">
      <c r="A412" s="51">
        <v>1</v>
      </c>
      <c r="B412" s="52" t="s">
        <v>0</v>
      </c>
      <c r="C412" s="52" t="s">
        <v>15</v>
      </c>
      <c r="D412" s="53" t="s">
        <v>39</v>
      </c>
      <c r="E412" s="52" t="s">
        <v>110</v>
      </c>
      <c r="F412" s="54" t="s">
        <v>40</v>
      </c>
      <c r="G412" s="53">
        <v>1</v>
      </c>
      <c r="H412" s="53">
        <v>30</v>
      </c>
    </row>
    <row r="413" spans="1:8" x14ac:dyDescent="0.25">
      <c r="A413" s="51">
        <v>1</v>
      </c>
      <c r="B413" s="52" t="s">
        <v>0</v>
      </c>
      <c r="C413" s="52" t="s">
        <v>15</v>
      </c>
      <c r="D413" s="53" t="s">
        <v>39</v>
      </c>
      <c r="E413" s="52" t="s">
        <v>110</v>
      </c>
      <c r="F413" s="54" t="s">
        <v>40</v>
      </c>
      <c r="G413" s="53">
        <v>1</v>
      </c>
      <c r="H413" s="53">
        <v>15</v>
      </c>
    </row>
    <row r="414" spans="1:8" x14ac:dyDescent="0.25">
      <c r="A414" s="51">
        <v>1</v>
      </c>
      <c r="B414" s="52" t="s">
        <v>0</v>
      </c>
      <c r="C414" s="52" t="s">
        <v>15</v>
      </c>
      <c r="D414" s="53" t="s">
        <v>39</v>
      </c>
      <c r="E414" s="52" t="s">
        <v>110</v>
      </c>
      <c r="F414" s="54" t="s">
        <v>40</v>
      </c>
      <c r="G414" s="53">
        <v>1</v>
      </c>
      <c r="H414" s="53">
        <v>15</v>
      </c>
    </row>
    <row r="415" spans="1:8" x14ac:dyDescent="0.25">
      <c r="A415" s="51">
        <v>1</v>
      </c>
      <c r="B415" s="52" t="s">
        <v>0</v>
      </c>
      <c r="C415" s="52" t="s">
        <v>15</v>
      </c>
      <c r="D415" s="53" t="s">
        <v>39</v>
      </c>
      <c r="E415" s="52" t="s">
        <v>110</v>
      </c>
      <c r="F415" s="54" t="s">
        <v>40</v>
      </c>
      <c r="G415" s="53">
        <v>1</v>
      </c>
      <c r="H415" s="53">
        <v>35</v>
      </c>
    </row>
    <row r="416" spans="1:8" x14ac:dyDescent="0.25">
      <c r="A416" s="51">
        <v>1</v>
      </c>
      <c r="B416" s="52" t="s">
        <v>0</v>
      </c>
      <c r="C416" s="52" t="s">
        <v>15</v>
      </c>
      <c r="D416" s="53" t="s">
        <v>39</v>
      </c>
      <c r="E416" s="52" t="s">
        <v>110</v>
      </c>
      <c r="F416" s="54" t="s">
        <v>40</v>
      </c>
      <c r="G416" s="53">
        <v>1</v>
      </c>
      <c r="H416" s="53">
        <v>35</v>
      </c>
    </row>
    <row r="417" spans="1:8" x14ac:dyDescent="0.25">
      <c r="A417" s="51">
        <v>1</v>
      </c>
      <c r="B417" s="52" t="s">
        <v>0</v>
      </c>
      <c r="C417" s="52" t="s">
        <v>15</v>
      </c>
      <c r="D417" s="53" t="s">
        <v>39</v>
      </c>
      <c r="E417" s="52" t="s">
        <v>110</v>
      </c>
      <c r="F417" s="54" t="s">
        <v>40</v>
      </c>
      <c r="G417" s="53">
        <v>1</v>
      </c>
      <c r="H417" s="53">
        <v>35</v>
      </c>
    </row>
    <row r="418" spans="1:8" x14ac:dyDescent="0.25">
      <c r="A418" s="51">
        <v>1</v>
      </c>
      <c r="B418" s="52" t="s">
        <v>0</v>
      </c>
      <c r="C418" s="52" t="s">
        <v>15</v>
      </c>
      <c r="D418" s="53" t="s">
        <v>39</v>
      </c>
      <c r="E418" s="52" t="s">
        <v>110</v>
      </c>
      <c r="F418" s="54" t="s">
        <v>40</v>
      </c>
      <c r="G418" s="53">
        <v>1</v>
      </c>
      <c r="H418" s="53">
        <v>35</v>
      </c>
    </row>
    <row r="419" spans="1:8" x14ac:dyDescent="0.25">
      <c r="A419" s="51">
        <v>1</v>
      </c>
      <c r="B419" s="52" t="s">
        <v>0</v>
      </c>
      <c r="C419" s="52" t="s">
        <v>15</v>
      </c>
      <c r="D419" s="53" t="s">
        <v>39</v>
      </c>
      <c r="E419" s="52" t="s">
        <v>110</v>
      </c>
      <c r="F419" s="54" t="s">
        <v>40</v>
      </c>
      <c r="G419" s="53">
        <v>1</v>
      </c>
      <c r="H419" s="53">
        <v>35</v>
      </c>
    </row>
    <row r="420" spans="1:8" x14ac:dyDescent="0.25">
      <c r="A420" s="51">
        <v>1</v>
      </c>
      <c r="B420" s="52" t="s">
        <v>0</v>
      </c>
      <c r="C420" s="52" t="s">
        <v>15</v>
      </c>
      <c r="D420" s="53" t="s">
        <v>39</v>
      </c>
      <c r="E420" s="52" t="s">
        <v>110</v>
      </c>
      <c r="F420" s="54" t="s">
        <v>40</v>
      </c>
      <c r="G420" s="53">
        <v>1</v>
      </c>
      <c r="H420" s="53">
        <v>35</v>
      </c>
    </row>
    <row r="421" spans="1:8" x14ac:dyDescent="0.25">
      <c r="A421" s="51">
        <v>1</v>
      </c>
      <c r="B421" s="52" t="s">
        <v>0</v>
      </c>
      <c r="C421" s="52" t="s">
        <v>15</v>
      </c>
      <c r="D421" s="53" t="s">
        <v>39</v>
      </c>
      <c r="E421" s="52" t="s">
        <v>110</v>
      </c>
      <c r="F421" s="54" t="s">
        <v>40</v>
      </c>
      <c r="G421" s="53">
        <v>1</v>
      </c>
      <c r="H421" s="53">
        <v>45</v>
      </c>
    </row>
    <row r="422" spans="1:8" x14ac:dyDescent="0.25">
      <c r="A422" s="51">
        <v>1</v>
      </c>
      <c r="B422" s="52" t="s">
        <v>0</v>
      </c>
      <c r="C422" s="52" t="s">
        <v>15</v>
      </c>
      <c r="D422" s="53" t="s">
        <v>39</v>
      </c>
      <c r="E422" s="52" t="s">
        <v>110</v>
      </c>
      <c r="F422" s="54" t="s">
        <v>40</v>
      </c>
      <c r="G422" s="53">
        <v>1</v>
      </c>
      <c r="H422" s="53">
        <v>50</v>
      </c>
    </row>
    <row r="423" spans="1:8" x14ac:dyDescent="0.25">
      <c r="A423" s="51">
        <v>1</v>
      </c>
      <c r="B423" s="52" t="s">
        <v>0</v>
      </c>
      <c r="C423" s="52" t="s">
        <v>15</v>
      </c>
      <c r="D423" s="53" t="s">
        <v>39</v>
      </c>
      <c r="E423" s="52" t="s">
        <v>110</v>
      </c>
      <c r="F423" s="54" t="s">
        <v>69</v>
      </c>
      <c r="G423" s="53">
        <v>1</v>
      </c>
      <c r="H423" s="53">
        <v>75</v>
      </c>
    </row>
    <row r="424" spans="1:8" x14ac:dyDescent="0.25">
      <c r="A424" s="51">
        <v>1</v>
      </c>
      <c r="B424" s="52" t="s">
        <v>0</v>
      </c>
      <c r="C424" s="52" t="s">
        <v>15</v>
      </c>
      <c r="D424" s="53" t="s">
        <v>39</v>
      </c>
      <c r="E424" s="52" t="s">
        <v>110</v>
      </c>
      <c r="F424" s="54" t="s">
        <v>69</v>
      </c>
      <c r="G424" s="53">
        <v>1</v>
      </c>
      <c r="H424" s="53">
        <v>25</v>
      </c>
    </row>
    <row r="425" spans="1:8" x14ac:dyDescent="0.25">
      <c r="A425" s="51">
        <v>1</v>
      </c>
      <c r="B425" s="52" t="s">
        <v>0</v>
      </c>
      <c r="C425" s="52" t="s">
        <v>15</v>
      </c>
      <c r="D425" s="53" t="s">
        <v>39</v>
      </c>
      <c r="E425" s="52" t="s">
        <v>110</v>
      </c>
      <c r="F425" s="54" t="s">
        <v>70</v>
      </c>
      <c r="G425" s="53">
        <v>1</v>
      </c>
      <c r="H425" s="53">
        <v>50</v>
      </c>
    </row>
    <row r="426" spans="1:8" x14ac:dyDescent="0.25">
      <c r="A426" s="51">
        <v>1</v>
      </c>
      <c r="B426" s="52" t="s">
        <v>0</v>
      </c>
      <c r="C426" s="52" t="s">
        <v>15</v>
      </c>
      <c r="D426" s="53" t="s">
        <v>39</v>
      </c>
      <c r="E426" s="52" t="s">
        <v>110</v>
      </c>
      <c r="F426" s="54" t="s">
        <v>71</v>
      </c>
      <c r="G426" s="53">
        <v>1</v>
      </c>
      <c r="H426" s="53">
        <v>65</v>
      </c>
    </row>
    <row r="427" spans="1:8" x14ac:dyDescent="0.25">
      <c r="A427" s="51">
        <v>1</v>
      </c>
      <c r="B427" s="52" t="s">
        <v>0</v>
      </c>
      <c r="C427" s="52" t="s">
        <v>15</v>
      </c>
      <c r="D427" s="53" t="s">
        <v>39</v>
      </c>
      <c r="E427" s="52" t="s">
        <v>110</v>
      </c>
      <c r="F427" s="54" t="s">
        <v>71</v>
      </c>
      <c r="G427" s="53">
        <v>1</v>
      </c>
      <c r="H427" s="53">
        <v>65</v>
      </c>
    </row>
    <row r="428" spans="1:8" x14ac:dyDescent="0.25">
      <c r="A428" s="51">
        <v>1</v>
      </c>
      <c r="B428" s="52" t="s">
        <v>0</v>
      </c>
      <c r="C428" s="52" t="s">
        <v>15</v>
      </c>
      <c r="D428" s="53" t="s">
        <v>39</v>
      </c>
      <c r="E428" s="52" t="s">
        <v>110</v>
      </c>
      <c r="F428" s="54" t="s">
        <v>71</v>
      </c>
      <c r="G428" s="53">
        <v>1</v>
      </c>
      <c r="H428" s="53">
        <v>35</v>
      </c>
    </row>
    <row r="429" spans="1:8" x14ac:dyDescent="0.25">
      <c r="A429" s="51">
        <v>1</v>
      </c>
      <c r="B429" s="52" t="s">
        <v>0</v>
      </c>
      <c r="C429" s="52" t="s">
        <v>15</v>
      </c>
      <c r="D429" s="53" t="s">
        <v>39</v>
      </c>
      <c r="E429" s="52" t="s">
        <v>110</v>
      </c>
      <c r="F429" s="54" t="s">
        <v>71</v>
      </c>
      <c r="G429" s="53">
        <v>1</v>
      </c>
      <c r="H429" s="53">
        <v>35</v>
      </c>
    </row>
    <row r="430" spans="1:8" x14ac:dyDescent="0.25">
      <c r="A430" s="51">
        <v>1</v>
      </c>
      <c r="B430" s="52" t="s">
        <v>0</v>
      </c>
      <c r="C430" s="52" t="s">
        <v>15</v>
      </c>
      <c r="D430" s="53" t="s">
        <v>39</v>
      </c>
      <c r="E430" s="52" t="s">
        <v>110</v>
      </c>
      <c r="F430" s="54" t="s">
        <v>71</v>
      </c>
      <c r="G430" s="53">
        <v>1</v>
      </c>
      <c r="H430" s="53">
        <v>35</v>
      </c>
    </row>
    <row r="431" spans="1:8" x14ac:dyDescent="0.25">
      <c r="A431" s="51">
        <v>1</v>
      </c>
      <c r="B431" s="52" t="s">
        <v>0</v>
      </c>
      <c r="C431" s="52" t="s">
        <v>15</v>
      </c>
      <c r="D431" s="53" t="s">
        <v>39</v>
      </c>
      <c r="E431" s="52" t="s">
        <v>110</v>
      </c>
      <c r="F431" s="54" t="s">
        <v>71</v>
      </c>
      <c r="G431" s="53">
        <v>1</v>
      </c>
      <c r="H431" s="53">
        <v>35</v>
      </c>
    </row>
    <row r="432" spans="1:8" x14ac:dyDescent="0.25">
      <c r="A432" s="51">
        <v>1</v>
      </c>
      <c r="B432" s="52" t="s">
        <v>0</v>
      </c>
      <c r="C432" s="52" t="s">
        <v>15</v>
      </c>
      <c r="D432" s="53" t="s">
        <v>39</v>
      </c>
      <c r="E432" s="52" t="s">
        <v>110</v>
      </c>
      <c r="F432" s="54" t="s">
        <v>71</v>
      </c>
      <c r="G432" s="53">
        <v>1</v>
      </c>
      <c r="H432" s="53">
        <v>10</v>
      </c>
    </row>
    <row r="433" spans="1:8" x14ac:dyDescent="0.25">
      <c r="A433" s="51">
        <v>1</v>
      </c>
      <c r="B433" s="52" t="s">
        <v>0</v>
      </c>
      <c r="C433" s="52" t="s">
        <v>15</v>
      </c>
      <c r="D433" s="53" t="s">
        <v>39</v>
      </c>
      <c r="E433" s="52" t="s">
        <v>110</v>
      </c>
      <c r="F433" s="54" t="s">
        <v>71</v>
      </c>
      <c r="G433" s="53">
        <v>1</v>
      </c>
      <c r="H433" s="53">
        <v>10</v>
      </c>
    </row>
    <row r="434" spans="1:8" x14ac:dyDescent="0.25">
      <c r="A434" s="51">
        <v>1</v>
      </c>
      <c r="B434" s="52" t="s">
        <v>0</v>
      </c>
      <c r="C434" s="52" t="s">
        <v>15</v>
      </c>
      <c r="D434" s="53" t="s">
        <v>39</v>
      </c>
      <c r="E434" s="52" t="s">
        <v>110</v>
      </c>
      <c r="F434" s="54" t="s">
        <v>71</v>
      </c>
      <c r="G434" s="53">
        <v>1</v>
      </c>
      <c r="H434" s="53">
        <v>10</v>
      </c>
    </row>
    <row r="435" spans="1:8" x14ac:dyDescent="0.25">
      <c r="A435" s="51">
        <v>1</v>
      </c>
      <c r="B435" s="52" t="s">
        <v>0</v>
      </c>
      <c r="C435" s="52" t="s">
        <v>15</v>
      </c>
      <c r="D435" s="53" t="s">
        <v>39</v>
      </c>
      <c r="E435" s="52" t="s">
        <v>110</v>
      </c>
      <c r="F435" s="54" t="s">
        <v>71</v>
      </c>
      <c r="G435" s="53">
        <v>1</v>
      </c>
      <c r="H435" s="53">
        <v>45</v>
      </c>
    </row>
    <row r="436" spans="1:8" x14ac:dyDescent="0.25">
      <c r="A436" s="51">
        <v>1</v>
      </c>
      <c r="B436" s="52" t="s">
        <v>0</v>
      </c>
      <c r="C436" s="52" t="s">
        <v>15</v>
      </c>
      <c r="D436" s="53" t="s">
        <v>39</v>
      </c>
      <c r="E436" s="52" t="s">
        <v>110</v>
      </c>
      <c r="F436" s="54" t="s">
        <v>71</v>
      </c>
      <c r="G436" s="53">
        <v>1</v>
      </c>
      <c r="H436" s="53">
        <v>45</v>
      </c>
    </row>
    <row r="437" spans="1:8" x14ac:dyDescent="0.25">
      <c r="A437" s="51">
        <v>1</v>
      </c>
      <c r="B437" s="52" t="s">
        <v>0</v>
      </c>
      <c r="C437" s="52" t="s">
        <v>15</v>
      </c>
      <c r="D437" s="53" t="s">
        <v>39</v>
      </c>
      <c r="E437" s="52" t="s">
        <v>110</v>
      </c>
      <c r="F437" s="54" t="s">
        <v>71</v>
      </c>
      <c r="G437" s="53">
        <v>1</v>
      </c>
      <c r="H437" s="53">
        <v>45</v>
      </c>
    </row>
    <row r="438" spans="1:8" x14ac:dyDescent="0.25">
      <c r="A438" s="51">
        <v>1</v>
      </c>
      <c r="B438" s="52" t="s">
        <v>0</v>
      </c>
      <c r="C438" s="52" t="s">
        <v>15</v>
      </c>
      <c r="D438" s="53" t="s">
        <v>39</v>
      </c>
      <c r="E438" s="52" t="s">
        <v>110</v>
      </c>
      <c r="F438" s="54" t="s">
        <v>71</v>
      </c>
      <c r="G438" s="53">
        <v>1</v>
      </c>
      <c r="H438" s="53">
        <v>40</v>
      </c>
    </row>
    <row r="439" spans="1:8" x14ac:dyDescent="0.25">
      <c r="A439" s="51">
        <v>1</v>
      </c>
      <c r="B439" s="52" t="s">
        <v>0</v>
      </c>
      <c r="C439" s="52" t="s">
        <v>15</v>
      </c>
      <c r="D439" s="53" t="s">
        <v>39</v>
      </c>
      <c r="E439" s="52" t="s">
        <v>110</v>
      </c>
      <c r="F439" s="54" t="s">
        <v>71</v>
      </c>
      <c r="G439" s="53">
        <v>1</v>
      </c>
      <c r="H439" s="53">
        <v>40</v>
      </c>
    </row>
    <row r="440" spans="1:8" x14ac:dyDescent="0.25">
      <c r="A440" s="51">
        <v>1</v>
      </c>
      <c r="B440" s="52" t="s">
        <v>0</v>
      </c>
      <c r="C440" s="52" t="s">
        <v>15</v>
      </c>
      <c r="D440" s="53" t="s">
        <v>39</v>
      </c>
      <c r="E440" s="52" t="s">
        <v>110</v>
      </c>
      <c r="F440" s="54" t="s">
        <v>71</v>
      </c>
      <c r="G440" s="53">
        <v>1</v>
      </c>
      <c r="H440" s="53">
        <v>20</v>
      </c>
    </row>
    <row r="441" spans="1:8" x14ac:dyDescent="0.25">
      <c r="A441" s="51">
        <v>1</v>
      </c>
      <c r="B441" s="52" t="s">
        <v>0</v>
      </c>
      <c r="C441" s="52" t="s">
        <v>15</v>
      </c>
      <c r="D441" s="53" t="s">
        <v>39</v>
      </c>
      <c r="E441" s="52" t="s">
        <v>110</v>
      </c>
      <c r="F441" s="54" t="s">
        <v>71</v>
      </c>
      <c r="G441" s="53">
        <v>1</v>
      </c>
      <c r="H441" s="53">
        <v>20</v>
      </c>
    </row>
    <row r="442" spans="1:8" x14ac:dyDescent="0.25">
      <c r="A442" s="51">
        <v>1</v>
      </c>
      <c r="B442" s="52" t="s">
        <v>0</v>
      </c>
      <c r="C442" s="52" t="s">
        <v>15</v>
      </c>
      <c r="D442" s="53" t="s">
        <v>39</v>
      </c>
      <c r="E442" s="52" t="s">
        <v>110</v>
      </c>
      <c r="F442" s="54" t="s">
        <v>71</v>
      </c>
      <c r="G442" s="53">
        <v>1</v>
      </c>
      <c r="H442" s="53">
        <v>20</v>
      </c>
    </row>
    <row r="443" spans="1:8" x14ac:dyDescent="0.25">
      <c r="A443" s="51">
        <v>1</v>
      </c>
      <c r="B443" s="52" t="s">
        <v>0</v>
      </c>
      <c r="C443" s="52" t="s">
        <v>15</v>
      </c>
      <c r="D443" s="53" t="s">
        <v>39</v>
      </c>
      <c r="E443" s="52" t="s">
        <v>110</v>
      </c>
      <c r="F443" s="54" t="s">
        <v>71</v>
      </c>
      <c r="G443" s="53">
        <v>1</v>
      </c>
      <c r="H443" s="53">
        <v>25</v>
      </c>
    </row>
    <row r="444" spans="1:8" x14ac:dyDescent="0.25">
      <c r="A444" s="51">
        <v>1</v>
      </c>
      <c r="B444" s="52" t="s">
        <v>0</v>
      </c>
      <c r="C444" s="52" t="s">
        <v>15</v>
      </c>
      <c r="D444" s="53" t="s">
        <v>39</v>
      </c>
      <c r="E444" s="52" t="s">
        <v>110</v>
      </c>
      <c r="F444" s="54" t="s">
        <v>71</v>
      </c>
      <c r="G444" s="53">
        <v>1</v>
      </c>
      <c r="H444" s="53">
        <v>25</v>
      </c>
    </row>
    <row r="445" spans="1:8" x14ac:dyDescent="0.25">
      <c r="A445" s="51">
        <v>1</v>
      </c>
      <c r="B445" s="52" t="s">
        <v>0</v>
      </c>
      <c r="C445" s="52" t="s">
        <v>15</v>
      </c>
      <c r="D445" s="53" t="s">
        <v>39</v>
      </c>
      <c r="E445" s="52" t="s">
        <v>110</v>
      </c>
      <c r="F445" s="54" t="s">
        <v>71</v>
      </c>
      <c r="G445" s="53">
        <v>1</v>
      </c>
      <c r="H445" s="53">
        <v>25</v>
      </c>
    </row>
    <row r="446" spans="1:8" x14ac:dyDescent="0.25">
      <c r="A446" s="51">
        <v>1</v>
      </c>
      <c r="B446" s="52" t="s">
        <v>0</v>
      </c>
      <c r="C446" s="52" t="s">
        <v>15</v>
      </c>
      <c r="D446" s="53" t="s">
        <v>39</v>
      </c>
      <c r="E446" s="52" t="s">
        <v>110</v>
      </c>
      <c r="F446" s="54" t="s">
        <v>71</v>
      </c>
      <c r="G446" s="53">
        <v>1</v>
      </c>
      <c r="H446" s="53">
        <v>95</v>
      </c>
    </row>
    <row r="447" spans="1:8" x14ac:dyDescent="0.25">
      <c r="A447" s="51">
        <v>1</v>
      </c>
      <c r="B447" s="52" t="s">
        <v>0</v>
      </c>
      <c r="C447" s="52" t="s">
        <v>15</v>
      </c>
      <c r="D447" s="53" t="s">
        <v>39</v>
      </c>
      <c r="E447" s="52" t="s">
        <v>110</v>
      </c>
      <c r="F447" s="54" t="s">
        <v>71</v>
      </c>
      <c r="G447" s="53">
        <v>1</v>
      </c>
      <c r="H447" s="53">
        <v>100</v>
      </c>
    </row>
    <row r="448" spans="1:8" x14ac:dyDescent="0.25">
      <c r="A448" s="51">
        <v>1</v>
      </c>
      <c r="B448" s="52" t="s">
        <v>0</v>
      </c>
      <c r="C448" s="52" t="s">
        <v>15</v>
      </c>
      <c r="D448" s="53" t="s">
        <v>39</v>
      </c>
      <c r="E448" s="52" t="s">
        <v>110</v>
      </c>
      <c r="F448" s="54" t="s">
        <v>71</v>
      </c>
      <c r="G448" s="53">
        <v>1</v>
      </c>
      <c r="H448" s="53">
        <v>50</v>
      </c>
    </row>
    <row r="449" spans="1:8" x14ac:dyDescent="0.25">
      <c r="A449" s="51">
        <v>1</v>
      </c>
      <c r="B449" s="52" t="s">
        <v>0</v>
      </c>
      <c r="C449" s="52" t="s">
        <v>15</v>
      </c>
      <c r="D449" s="53" t="s">
        <v>39</v>
      </c>
      <c r="E449" s="52" t="s">
        <v>110</v>
      </c>
      <c r="F449" s="54" t="s">
        <v>71</v>
      </c>
      <c r="G449" s="53">
        <v>1</v>
      </c>
      <c r="H449" s="53">
        <v>50</v>
      </c>
    </row>
    <row r="450" spans="1:8" x14ac:dyDescent="0.25">
      <c r="A450" s="51">
        <v>1</v>
      </c>
      <c r="B450" s="52" t="s">
        <v>0</v>
      </c>
      <c r="C450" s="52" t="s">
        <v>15</v>
      </c>
      <c r="D450" s="53" t="s">
        <v>39</v>
      </c>
      <c r="E450" s="52" t="s">
        <v>110</v>
      </c>
      <c r="F450" s="54" t="s">
        <v>71</v>
      </c>
      <c r="G450" s="53">
        <v>1</v>
      </c>
      <c r="H450" s="53">
        <v>65</v>
      </c>
    </row>
    <row r="451" spans="1:8" x14ac:dyDescent="0.25">
      <c r="A451" s="51">
        <v>1</v>
      </c>
      <c r="B451" s="52" t="s">
        <v>0</v>
      </c>
      <c r="C451" s="52" t="s">
        <v>15</v>
      </c>
      <c r="D451" s="53" t="s">
        <v>39</v>
      </c>
      <c r="E451" s="52" t="s">
        <v>110</v>
      </c>
      <c r="F451" s="54" t="s">
        <v>71</v>
      </c>
      <c r="G451" s="53">
        <v>1</v>
      </c>
      <c r="H451" s="53">
        <v>65</v>
      </c>
    </row>
    <row r="452" spans="1:8" x14ac:dyDescent="0.25">
      <c r="A452" s="51">
        <v>1</v>
      </c>
      <c r="B452" s="52" t="s">
        <v>0</v>
      </c>
      <c r="C452" s="52" t="s">
        <v>15</v>
      </c>
      <c r="D452" s="53" t="s">
        <v>39</v>
      </c>
      <c r="E452" s="52" t="s">
        <v>110</v>
      </c>
      <c r="F452" s="54" t="s">
        <v>71</v>
      </c>
      <c r="G452" s="53">
        <v>1</v>
      </c>
      <c r="H452" s="53">
        <v>65</v>
      </c>
    </row>
    <row r="453" spans="1:8" x14ac:dyDescent="0.25">
      <c r="A453" s="51">
        <v>1</v>
      </c>
      <c r="B453" s="52" t="s">
        <v>0</v>
      </c>
      <c r="C453" s="52" t="s">
        <v>15</v>
      </c>
      <c r="D453" s="53" t="s">
        <v>39</v>
      </c>
      <c r="E453" s="52" t="s">
        <v>110</v>
      </c>
      <c r="F453" s="54" t="s">
        <v>71</v>
      </c>
      <c r="G453" s="53">
        <v>1</v>
      </c>
      <c r="H453" s="53">
        <v>30</v>
      </c>
    </row>
    <row r="454" spans="1:8" x14ac:dyDescent="0.25">
      <c r="A454" s="51">
        <v>1</v>
      </c>
      <c r="B454" s="52" t="s">
        <v>0</v>
      </c>
      <c r="C454" s="52" t="s">
        <v>15</v>
      </c>
      <c r="D454" s="53" t="s">
        <v>39</v>
      </c>
      <c r="E454" s="52" t="s">
        <v>110</v>
      </c>
      <c r="F454" s="54" t="s">
        <v>71</v>
      </c>
      <c r="G454" s="53">
        <v>1</v>
      </c>
      <c r="H454" s="53">
        <v>30</v>
      </c>
    </row>
    <row r="455" spans="1:8" x14ac:dyDescent="0.25">
      <c r="A455" s="51">
        <v>1</v>
      </c>
      <c r="B455" s="52" t="s">
        <v>0</v>
      </c>
      <c r="C455" s="52" t="s">
        <v>15</v>
      </c>
      <c r="D455" s="53" t="s">
        <v>39</v>
      </c>
      <c r="E455" s="52" t="s">
        <v>110</v>
      </c>
      <c r="F455" s="54" t="s">
        <v>71</v>
      </c>
      <c r="G455" s="53">
        <v>1</v>
      </c>
      <c r="H455" s="53">
        <v>15</v>
      </c>
    </row>
    <row r="456" spans="1:8" x14ac:dyDescent="0.25">
      <c r="A456" s="51">
        <v>1</v>
      </c>
      <c r="B456" s="52" t="s">
        <v>0</v>
      </c>
      <c r="C456" s="52" t="s">
        <v>15</v>
      </c>
      <c r="D456" s="53" t="s">
        <v>39</v>
      </c>
      <c r="E456" s="52" t="s">
        <v>110</v>
      </c>
      <c r="F456" s="54" t="s">
        <v>71</v>
      </c>
      <c r="G456" s="53">
        <v>1</v>
      </c>
      <c r="H456" s="53">
        <v>40</v>
      </c>
    </row>
    <row r="457" spans="1:8" x14ac:dyDescent="0.25">
      <c r="A457" s="51">
        <v>1</v>
      </c>
      <c r="B457" s="52" t="s">
        <v>0</v>
      </c>
      <c r="C457" s="52" t="s">
        <v>15</v>
      </c>
      <c r="D457" s="53" t="s">
        <v>39</v>
      </c>
      <c r="E457" s="52" t="s">
        <v>110</v>
      </c>
      <c r="F457" s="54" t="s">
        <v>71</v>
      </c>
      <c r="G457" s="53">
        <v>1</v>
      </c>
      <c r="H457" s="53">
        <v>40</v>
      </c>
    </row>
    <row r="458" spans="1:8" x14ac:dyDescent="0.25">
      <c r="A458" s="51">
        <v>1</v>
      </c>
      <c r="B458" s="52" t="s">
        <v>0</v>
      </c>
      <c r="C458" s="52" t="s">
        <v>15</v>
      </c>
      <c r="D458" s="53" t="s">
        <v>39</v>
      </c>
      <c r="E458" s="52" t="s">
        <v>110</v>
      </c>
      <c r="F458" s="54" t="s">
        <v>71</v>
      </c>
      <c r="G458" s="53">
        <v>1</v>
      </c>
      <c r="H458" s="53">
        <v>40</v>
      </c>
    </row>
    <row r="459" spans="1:8" x14ac:dyDescent="0.25">
      <c r="A459" s="51">
        <v>1</v>
      </c>
      <c r="B459" s="52" t="s">
        <v>0</v>
      </c>
      <c r="C459" s="52" t="s">
        <v>15</v>
      </c>
      <c r="D459" s="53" t="s">
        <v>39</v>
      </c>
      <c r="E459" s="52" t="s">
        <v>110</v>
      </c>
      <c r="F459" s="54" t="s">
        <v>71</v>
      </c>
      <c r="G459" s="53">
        <v>1</v>
      </c>
      <c r="H459" s="53">
        <v>40</v>
      </c>
    </row>
    <row r="460" spans="1:8" x14ac:dyDescent="0.25">
      <c r="A460" s="51">
        <v>1</v>
      </c>
      <c r="B460" s="52" t="s">
        <v>0</v>
      </c>
      <c r="C460" s="52" t="s">
        <v>15</v>
      </c>
      <c r="D460" s="53" t="s">
        <v>39</v>
      </c>
      <c r="E460" s="52" t="s">
        <v>110</v>
      </c>
      <c r="F460" s="54" t="s">
        <v>71</v>
      </c>
      <c r="G460" s="53">
        <v>1</v>
      </c>
      <c r="H460" s="53">
        <v>40</v>
      </c>
    </row>
    <row r="461" spans="1:8" x14ac:dyDescent="0.25">
      <c r="A461" s="51">
        <v>1</v>
      </c>
      <c r="B461" s="52" t="s">
        <v>0</v>
      </c>
      <c r="C461" s="52" t="s">
        <v>15</v>
      </c>
      <c r="D461" s="53" t="s">
        <v>39</v>
      </c>
      <c r="E461" s="52" t="s">
        <v>110</v>
      </c>
      <c r="F461" s="54" t="s">
        <v>71</v>
      </c>
      <c r="G461" s="53">
        <v>1</v>
      </c>
      <c r="H461" s="53">
        <v>40</v>
      </c>
    </row>
    <row r="462" spans="1:8" x14ac:dyDescent="0.25">
      <c r="A462" s="51">
        <v>1</v>
      </c>
      <c r="B462" s="52" t="s">
        <v>0</v>
      </c>
      <c r="C462" s="52" t="s">
        <v>15</v>
      </c>
      <c r="D462" s="53" t="s">
        <v>39</v>
      </c>
      <c r="E462" s="52" t="s">
        <v>110</v>
      </c>
      <c r="F462" s="54" t="s">
        <v>72</v>
      </c>
      <c r="G462" s="53">
        <v>1</v>
      </c>
      <c r="H462" s="53">
        <v>55</v>
      </c>
    </row>
    <row r="463" spans="1:8" x14ac:dyDescent="0.25">
      <c r="A463" s="51">
        <v>1</v>
      </c>
      <c r="B463" s="52" t="s">
        <v>0</v>
      </c>
      <c r="C463" s="52" t="s">
        <v>15</v>
      </c>
      <c r="D463" s="53" t="s">
        <v>39</v>
      </c>
      <c r="E463" s="52" t="s">
        <v>110</v>
      </c>
      <c r="F463" s="54" t="s">
        <v>72</v>
      </c>
      <c r="G463" s="53">
        <v>1</v>
      </c>
      <c r="H463" s="53">
        <v>10</v>
      </c>
    </row>
    <row r="464" spans="1:8" x14ac:dyDescent="0.25">
      <c r="A464" s="51">
        <v>1</v>
      </c>
      <c r="B464" s="52" t="s">
        <v>0</v>
      </c>
      <c r="C464" s="52" t="s">
        <v>15</v>
      </c>
      <c r="D464" s="53" t="s">
        <v>39</v>
      </c>
      <c r="E464" s="52" t="s">
        <v>110</v>
      </c>
      <c r="F464" s="54" t="s">
        <v>72</v>
      </c>
      <c r="G464" s="53">
        <v>1</v>
      </c>
      <c r="H464" s="53">
        <v>10</v>
      </c>
    </row>
    <row r="465" spans="1:8" x14ac:dyDescent="0.25">
      <c r="A465" s="51">
        <v>1</v>
      </c>
      <c r="B465" s="52" t="s">
        <v>0</v>
      </c>
      <c r="C465" s="52" t="s">
        <v>15</v>
      </c>
      <c r="D465" s="53" t="s">
        <v>39</v>
      </c>
      <c r="E465" s="52" t="s">
        <v>110</v>
      </c>
      <c r="F465" s="54" t="s">
        <v>72</v>
      </c>
      <c r="G465" s="53">
        <v>1</v>
      </c>
      <c r="H465" s="53">
        <v>10</v>
      </c>
    </row>
    <row r="466" spans="1:8" x14ac:dyDescent="0.25">
      <c r="A466" s="51">
        <v>1</v>
      </c>
      <c r="B466" s="52" t="s">
        <v>0</v>
      </c>
      <c r="C466" s="52" t="s">
        <v>15</v>
      </c>
      <c r="D466" s="53" t="s">
        <v>39</v>
      </c>
      <c r="E466" s="52" t="s">
        <v>110</v>
      </c>
      <c r="F466" s="54" t="s">
        <v>72</v>
      </c>
      <c r="G466" s="53">
        <v>1</v>
      </c>
      <c r="H466" s="53">
        <v>25</v>
      </c>
    </row>
    <row r="467" spans="1:8" x14ac:dyDescent="0.25">
      <c r="A467" s="51">
        <v>1</v>
      </c>
      <c r="B467" s="52" t="s">
        <v>0</v>
      </c>
      <c r="C467" s="52" t="s">
        <v>15</v>
      </c>
      <c r="D467" s="53" t="s">
        <v>39</v>
      </c>
      <c r="E467" s="52" t="s">
        <v>110</v>
      </c>
      <c r="F467" s="54" t="s">
        <v>72</v>
      </c>
      <c r="G467" s="53">
        <v>1</v>
      </c>
      <c r="H467" s="53">
        <v>25</v>
      </c>
    </row>
    <row r="468" spans="1:8" x14ac:dyDescent="0.25">
      <c r="A468" s="51">
        <v>1</v>
      </c>
      <c r="B468" s="52" t="s">
        <v>0</v>
      </c>
      <c r="C468" s="52" t="s">
        <v>15</v>
      </c>
      <c r="D468" s="53" t="s">
        <v>39</v>
      </c>
      <c r="E468" s="52" t="s">
        <v>110</v>
      </c>
      <c r="F468" s="54" t="s">
        <v>72</v>
      </c>
      <c r="G468" s="53">
        <v>1</v>
      </c>
      <c r="H468" s="53">
        <v>30</v>
      </c>
    </row>
    <row r="469" spans="1:8" x14ac:dyDescent="0.25">
      <c r="A469" s="51">
        <v>1</v>
      </c>
      <c r="B469" s="52" t="s">
        <v>0</v>
      </c>
      <c r="C469" s="52" t="s">
        <v>15</v>
      </c>
      <c r="D469" s="53" t="s">
        <v>39</v>
      </c>
      <c r="E469" s="52" t="s">
        <v>110</v>
      </c>
      <c r="F469" s="54" t="s">
        <v>72</v>
      </c>
      <c r="G469" s="53">
        <v>1</v>
      </c>
      <c r="H469" s="53">
        <v>20</v>
      </c>
    </row>
    <row r="470" spans="1:8" x14ac:dyDescent="0.25">
      <c r="A470" s="51">
        <v>1</v>
      </c>
      <c r="B470" s="52" t="s">
        <v>0</v>
      </c>
      <c r="C470" s="52" t="s">
        <v>15</v>
      </c>
      <c r="D470" s="53" t="s">
        <v>39</v>
      </c>
      <c r="E470" s="52" t="s">
        <v>110</v>
      </c>
      <c r="F470" s="54" t="s">
        <v>72</v>
      </c>
      <c r="G470" s="53">
        <v>1</v>
      </c>
      <c r="H470" s="53">
        <v>20</v>
      </c>
    </row>
    <row r="471" spans="1:8" x14ac:dyDescent="0.25">
      <c r="A471" s="51">
        <v>1</v>
      </c>
      <c r="B471" s="52" t="s">
        <v>0</v>
      </c>
      <c r="C471" s="52" t="s">
        <v>15</v>
      </c>
      <c r="D471" s="53" t="s">
        <v>39</v>
      </c>
      <c r="E471" s="52" t="s">
        <v>110</v>
      </c>
      <c r="F471" s="54" t="s">
        <v>73</v>
      </c>
      <c r="G471" s="53">
        <v>1</v>
      </c>
      <c r="H471" s="53">
        <v>20</v>
      </c>
    </row>
    <row r="472" spans="1:8" x14ac:dyDescent="0.25">
      <c r="A472" s="51">
        <v>1</v>
      </c>
      <c r="B472" s="52" t="s">
        <v>0</v>
      </c>
      <c r="C472" s="52" t="s">
        <v>15</v>
      </c>
      <c r="D472" s="53" t="s">
        <v>39</v>
      </c>
      <c r="E472" s="52" t="s">
        <v>110</v>
      </c>
      <c r="F472" s="54" t="s">
        <v>73</v>
      </c>
      <c r="G472" s="53">
        <v>1</v>
      </c>
      <c r="H472" s="53">
        <v>32</v>
      </c>
    </row>
    <row r="473" spans="1:8" x14ac:dyDescent="0.25">
      <c r="A473" s="51">
        <v>1</v>
      </c>
      <c r="B473" s="52" t="s">
        <v>0</v>
      </c>
      <c r="C473" s="52" t="s">
        <v>15</v>
      </c>
      <c r="D473" s="53" t="s">
        <v>39</v>
      </c>
      <c r="E473" s="52" t="s">
        <v>110</v>
      </c>
      <c r="F473" s="54" t="s">
        <v>73</v>
      </c>
      <c r="G473" s="53">
        <v>1</v>
      </c>
      <c r="H473" s="53">
        <v>25</v>
      </c>
    </row>
    <row r="474" spans="1:8" x14ac:dyDescent="0.25">
      <c r="A474" s="51">
        <v>1</v>
      </c>
      <c r="B474" s="52" t="s">
        <v>0</v>
      </c>
      <c r="C474" s="52" t="s">
        <v>15</v>
      </c>
      <c r="D474" s="53" t="s">
        <v>39</v>
      </c>
      <c r="E474" s="52" t="s">
        <v>110</v>
      </c>
      <c r="F474" s="54" t="s">
        <v>73</v>
      </c>
      <c r="G474" s="53">
        <v>1</v>
      </c>
      <c r="H474" s="53">
        <v>37</v>
      </c>
    </row>
    <row r="475" spans="1:8" x14ac:dyDescent="0.25">
      <c r="A475" s="132">
        <v>1</v>
      </c>
      <c r="B475" s="132" t="s">
        <v>135</v>
      </c>
      <c r="C475" s="132" t="s">
        <v>136</v>
      </c>
      <c r="D475" s="132" t="s">
        <v>39</v>
      </c>
      <c r="E475" s="132" t="s">
        <v>110</v>
      </c>
      <c r="F475" s="139" t="s">
        <v>40</v>
      </c>
      <c r="G475" s="132">
        <v>1</v>
      </c>
      <c r="H475" s="132">
        <v>30</v>
      </c>
    </row>
    <row r="476" spans="1:8" x14ac:dyDescent="0.25">
      <c r="A476" s="132">
        <v>1</v>
      </c>
      <c r="B476" s="132" t="s">
        <v>135</v>
      </c>
      <c r="C476" s="132" t="s">
        <v>136</v>
      </c>
      <c r="D476" s="132" t="s">
        <v>39</v>
      </c>
      <c r="E476" s="132" t="s">
        <v>110</v>
      </c>
      <c r="F476" s="139" t="s">
        <v>40</v>
      </c>
      <c r="G476" s="132">
        <v>1</v>
      </c>
      <c r="H476" s="132">
        <v>25</v>
      </c>
    </row>
    <row r="477" spans="1:8" x14ac:dyDescent="0.25">
      <c r="A477" s="132">
        <v>1</v>
      </c>
      <c r="B477" s="132" t="s">
        <v>135</v>
      </c>
      <c r="C477" s="132" t="s">
        <v>136</v>
      </c>
      <c r="D477" s="132" t="s">
        <v>39</v>
      </c>
      <c r="E477" s="132" t="s">
        <v>110</v>
      </c>
      <c r="F477" s="139" t="s">
        <v>40</v>
      </c>
      <c r="G477" s="132">
        <v>1</v>
      </c>
      <c r="H477" s="132">
        <v>20</v>
      </c>
    </row>
    <row r="478" spans="1:8" x14ac:dyDescent="0.25">
      <c r="A478" s="132">
        <v>1</v>
      </c>
      <c r="B478" s="132" t="s">
        <v>135</v>
      </c>
      <c r="C478" s="132" t="s">
        <v>136</v>
      </c>
      <c r="D478" s="132" t="s">
        <v>39</v>
      </c>
      <c r="E478" s="132" t="s">
        <v>110</v>
      </c>
      <c r="F478" s="139" t="s">
        <v>40</v>
      </c>
      <c r="G478" s="132">
        <v>1</v>
      </c>
      <c r="H478" s="132">
        <v>15</v>
      </c>
    </row>
    <row r="479" spans="1:8" x14ac:dyDescent="0.25">
      <c r="A479" s="132">
        <v>1</v>
      </c>
      <c r="B479" s="132" t="s">
        <v>135</v>
      </c>
      <c r="C479" s="132" t="s">
        <v>136</v>
      </c>
      <c r="D479" s="132" t="s">
        <v>39</v>
      </c>
      <c r="E479" s="132" t="s">
        <v>110</v>
      </c>
      <c r="F479" s="139" t="s">
        <v>40</v>
      </c>
      <c r="G479" s="132">
        <v>1</v>
      </c>
      <c r="H479" s="132">
        <v>5</v>
      </c>
    </row>
    <row r="480" spans="1:8" x14ac:dyDescent="0.25">
      <c r="A480" s="132">
        <v>1</v>
      </c>
      <c r="B480" s="132" t="s">
        <v>135</v>
      </c>
      <c r="C480" s="132" t="s">
        <v>136</v>
      </c>
      <c r="D480" s="132" t="s">
        <v>39</v>
      </c>
      <c r="E480" s="132" t="s">
        <v>110</v>
      </c>
      <c r="F480" s="139" t="s">
        <v>71</v>
      </c>
      <c r="G480" s="132">
        <v>1</v>
      </c>
      <c r="H480" s="132">
        <v>45</v>
      </c>
    </row>
    <row r="481" spans="1:8" x14ac:dyDescent="0.25">
      <c r="A481" s="132">
        <v>1</v>
      </c>
      <c r="B481" s="132" t="s">
        <v>135</v>
      </c>
      <c r="C481" s="132" t="s">
        <v>136</v>
      </c>
      <c r="D481" s="132" t="s">
        <v>39</v>
      </c>
      <c r="E481" s="132" t="s">
        <v>110</v>
      </c>
      <c r="F481" s="139" t="s">
        <v>71</v>
      </c>
      <c r="G481" s="132">
        <v>1</v>
      </c>
      <c r="H481" s="132">
        <v>40</v>
      </c>
    </row>
    <row r="482" spans="1:8" x14ac:dyDescent="0.25">
      <c r="A482" s="132">
        <v>1</v>
      </c>
      <c r="B482" s="132" t="s">
        <v>135</v>
      </c>
      <c r="C482" s="132" t="s">
        <v>136</v>
      </c>
      <c r="D482" s="132" t="s">
        <v>39</v>
      </c>
      <c r="E482" s="132" t="s">
        <v>110</v>
      </c>
      <c r="F482" s="139" t="s">
        <v>71</v>
      </c>
      <c r="G482" s="132">
        <v>1</v>
      </c>
      <c r="H482" s="132">
        <v>40</v>
      </c>
    </row>
    <row r="483" spans="1:8" x14ac:dyDescent="0.25">
      <c r="A483" s="132">
        <v>1</v>
      </c>
      <c r="B483" s="132" t="s">
        <v>135</v>
      </c>
      <c r="C483" s="132" t="s">
        <v>136</v>
      </c>
      <c r="D483" s="132" t="s">
        <v>39</v>
      </c>
      <c r="E483" s="132" t="s">
        <v>110</v>
      </c>
      <c r="F483" s="139" t="s">
        <v>71</v>
      </c>
      <c r="G483" s="132">
        <v>1</v>
      </c>
      <c r="H483" s="132">
        <v>40</v>
      </c>
    </row>
    <row r="484" spans="1:8" x14ac:dyDescent="0.25">
      <c r="A484" s="132">
        <v>1</v>
      </c>
      <c r="B484" s="132" t="s">
        <v>135</v>
      </c>
      <c r="C484" s="132" t="s">
        <v>136</v>
      </c>
      <c r="D484" s="132" t="s">
        <v>39</v>
      </c>
      <c r="E484" s="132" t="s">
        <v>110</v>
      </c>
      <c r="F484" s="139" t="s">
        <v>71</v>
      </c>
      <c r="G484" s="132">
        <v>1</v>
      </c>
      <c r="H484" s="132">
        <v>40</v>
      </c>
    </row>
    <row r="485" spans="1:8" x14ac:dyDescent="0.25">
      <c r="A485" s="132">
        <v>1</v>
      </c>
      <c r="B485" s="132" t="s">
        <v>135</v>
      </c>
      <c r="C485" s="132" t="s">
        <v>136</v>
      </c>
      <c r="D485" s="132" t="s">
        <v>39</v>
      </c>
      <c r="E485" s="132" t="s">
        <v>110</v>
      </c>
      <c r="F485" s="139" t="s">
        <v>71</v>
      </c>
      <c r="G485" s="132">
        <v>1</v>
      </c>
      <c r="H485" s="132">
        <v>40</v>
      </c>
    </row>
    <row r="486" spans="1:8" x14ac:dyDescent="0.25">
      <c r="A486" s="132">
        <v>1</v>
      </c>
      <c r="B486" s="132" t="s">
        <v>135</v>
      </c>
      <c r="C486" s="132" t="s">
        <v>136</v>
      </c>
      <c r="D486" s="132" t="s">
        <v>39</v>
      </c>
      <c r="E486" s="132" t="s">
        <v>110</v>
      </c>
      <c r="F486" s="139" t="s">
        <v>71</v>
      </c>
      <c r="G486" s="132">
        <v>1</v>
      </c>
      <c r="H486" s="132">
        <v>35</v>
      </c>
    </row>
    <row r="487" spans="1:8" x14ac:dyDescent="0.25">
      <c r="A487" s="132">
        <v>1</v>
      </c>
      <c r="B487" s="132" t="s">
        <v>135</v>
      </c>
      <c r="C487" s="132" t="s">
        <v>136</v>
      </c>
      <c r="D487" s="132" t="s">
        <v>39</v>
      </c>
      <c r="E487" s="132" t="s">
        <v>110</v>
      </c>
      <c r="F487" s="139" t="s">
        <v>71</v>
      </c>
      <c r="G487" s="132">
        <v>1</v>
      </c>
      <c r="H487" s="132">
        <v>35</v>
      </c>
    </row>
    <row r="488" spans="1:8" x14ac:dyDescent="0.25">
      <c r="A488" s="132">
        <v>1</v>
      </c>
      <c r="B488" s="132" t="s">
        <v>135</v>
      </c>
      <c r="C488" s="132" t="s">
        <v>136</v>
      </c>
      <c r="D488" s="132" t="s">
        <v>39</v>
      </c>
      <c r="E488" s="132" t="s">
        <v>110</v>
      </c>
      <c r="F488" s="139" t="s">
        <v>71</v>
      </c>
      <c r="G488" s="132">
        <v>1</v>
      </c>
      <c r="H488" s="132">
        <v>35</v>
      </c>
    </row>
    <row r="489" spans="1:8" x14ac:dyDescent="0.25">
      <c r="A489" s="132">
        <v>1</v>
      </c>
      <c r="B489" s="132" t="s">
        <v>135</v>
      </c>
      <c r="C489" s="132" t="s">
        <v>136</v>
      </c>
      <c r="D489" s="132" t="s">
        <v>39</v>
      </c>
      <c r="E489" s="132" t="s">
        <v>110</v>
      </c>
      <c r="F489" s="139" t="s">
        <v>71</v>
      </c>
      <c r="G489" s="132">
        <v>1</v>
      </c>
      <c r="H489" s="132">
        <v>30</v>
      </c>
    </row>
    <row r="490" spans="1:8" x14ac:dyDescent="0.25">
      <c r="A490" s="132">
        <v>1</v>
      </c>
      <c r="B490" s="132" t="s">
        <v>135</v>
      </c>
      <c r="C490" s="132" t="s">
        <v>136</v>
      </c>
      <c r="D490" s="132" t="s">
        <v>39</v>
      </c>
      <c r="E490" s="132" t="s">
        <v>110</v>
      </c>
      <c r="F490" s="139" t="s">
        <v>71</v>
      </c>
      <c r="G490" s="132">
        <v>1</v>
      </c>
      <c r="H490" s="132">
        <v>30</v>
      </c>
    </row>
    <row r="491" spans="1:8" x14ac:dyDescent="0.25">
      <c r="A491" s="132">
        <v>1</v>
      </c>
      <c r="B491" s="132" t="s">
        <v>135</v>
      </c>
      <c r="C491" s="132" t="s">
        <v>136</v>
      </c>
      <c r="D491" s="132" t="s">
        <v>39</v>
      </c>
      <c r="E491" s="132" t="s">
        <v>110</v>
      </c>
      <c r="F491" s="139" t="s">
        <v>71</v>
      </c>
      <c r="G491" s="132">
        <v>1</v>
      </c>
      <c r="H491" s="132">
        <v>30</v>
      </c>
    </row>
    <row r="492" spans="1:8" x14ac:dyDescent="0.25">
      <c r="A492" s="132">
        <v>1</v>
      </c>
      <c r="B492" s="132" t="s">
        <v>135</v>
      </c>
      <c r="C492" s="132" t="s">
        <v>136</v>
      </c>
      <c r="D492" s="132" t="s">
        <v>39</v>
      </c>
      <c r="E492" s="132" t="s">
        <v>110</v>
      </c>
      <c r="F492" s="139" t="s">
        <v>71</v>
      </c>
      <c r="G492" s="132">
        <v>1</v>
      </c>
      <c r="H492" s="132">
        <v>30</v>
      </c>
    </row>
    <row r="493" spans="1:8" x14ac:dyDescent="0.25">
      <c r="A493" s="132">
        <v>1</v>
      </c>
      <c r="B493" s="132" t="s">
        <v>135</v>
      </c>
      <c r="C493" s="132" t="s">
        <v>136</v>
      </c>
      <c r="D493" s="132" t="s">
        <v>39</v>
      </c>
      <c r="E493" s="132" t="s">
        <v>110</v>
      </c>
      <c r="F493" s="139" t="s">
        <v>71</v>
      </c>
      <c r="G493" s="132">
        <v>1</v>
      </c>
      <c r="H493" s="132">
        <v>30</v>
      </c>
    </row>
    <row r="494" spans="1:8" x14ac:dyDescent="0.25">
      <c r="A494" s="132">
        <v>1</v>
      </c>
      <c r="B494" s="132" t="s">
        <v>135</v>
      </c>
      <c r="C494" s="132" t="s">
        <v>136</v>
      </c>
      <c r="D494" s="132" t="s">
        <v>39</v>
      </c>
      <c r="E494" s="132" t="s">
        <v>110</v>
      </c>
      <c r="F494" s="139" t="s">
        <v>71</v>
      </c>
      <c r="G494" s="132">
        <v>1</v>
      </c>
      <c r="H494" s="132">
        <v>25</v>
      </c>
    </row>
    <row r="495" spans="1:8" x14ac:dyDescent="0.25">
      <c r="A495" s="132">
        <v>1</v>
      </c>
      <c r="B495" s="132" t="s">
        <v>135</v>
      </c>
      <c r="C495" s="132" t="s">
        <v>136</v>
      </c>
      <c r="D495" s="132" t="s">
        <v>39</v>
      </c>
      <c r="E495" s="132" t="s">
        <v>110</v>
      </c>
      <c r="F495" s="139" t="s">
        <v>71</v>
      </c>
      <c r="G495" s="132">
        <v>1</v>
      </c>
      <c r="H495" s="132">
        <v>25</v>
      </c>
    </row>
    <row r="496" spans="1:8" x14ac:dyDescent="0.25">
      <c r="A496" s="132">
        <v>1</v>
      </c>
      <c r="B496" s="132" t="s">
        <v>135</v>
      </c>
      <c r="C496" s="132" t="s">
        <v>136</v>
      </c>
      <c r="D496" s="132" t="s">
        <v>39</v>
      </c>
      <c r="E496" s="132" t="s">
        <v>110</v>
      </c>
      <c r="F496" s="139" t="s">
        <v>71</v>
      </c>
      <c r="G496" s="132">
        <v>1</v>
      </c>
      <c r="H496" s="132">
        <v>25</v>
      </c>
    </row>
    <row r="497" spans="1:8" x14ac:dyDescent="0.25">
      <c r="A497" s="132">
        <v>1</v>
      </c>
      <c r="B497" s="132" t="s">
        <v>135</v>
      </c>
      <c r="C497" s="132" t="s">
        <v>136</v>
      </c>
      <c r="D497" s="132" t="s">
        <v>39</v>
      </c>
      <c r="E497" s="132" t="s">
        <v>110</v>
      </c>
      <c r="F497" s="139" t="s">
        <v>71</v>
      </c>
      <c r="G497" s="132">
        <v>1</v>
      </c>
      <c r="H497" s="132">
        <v>20</v>
      </c>
    </row>
    <row r="498" spans="1:8" x14ac:dyDescent="0.25">
      <c r="A498" s="132">
        <v>1</v>
      </c>
      <c r="B498" s="132" t="s">
        <v>135</v>
      </c>
      <c r="C498" s="132" t="s">
        <v>136</v>
      </c>
      <c r="D498" s="132" t="s">
        <v>39</v>
      </c>
      <c r="E498" s="132" t="s">
        <v>110</v>
      </c>
      <c r="F498" s="139" t="s">
        <v>71</v>
      </c>
      <c r="G498" s="132">
        <v>1</v>
      </c>
      <c r="H498" s="132">
        <v>20</v>
      </c>
    </row>
    <row r="499" spans="1:8" x14ac:dyDescent="0.25">
      <c r="A499" s="132">
        <v>1</v>
      </c>
      <c r="B499" s="132" t="s">
        <v>135</v>
      </c>
      <c r="C499" s="132" t="s">
        <v>136</v>
      </c>
      <c r="D499" s="132" t="s">
        <v>39</v>
      </c>
      <c r="E499" s="132" t="s">
        <v>110</v>
      </c>
      <c r="F499" s="139" t="s">
        <v>71</v>
      </c>
      <c r="G499" s="132">
        <v>1</v>
      </c>
      <c r="H499" s="132">
        <v>20</v>
      </c>
    </row>
    <row r="500" spans="1:8" x14ac:dyDescent="0.25">
      <c r="A500" s="132">
        <v>1</v>
      </c>
      <c r="B500" s="132" t="s">
        <v>135</v>
      </c>
      <c r="C500" s="132" t="s">
        <v>136</v>
      </c>
      <c r="D500" s="132" t="s">
        <v>39</v>
      </c>
      <c r="E500" s="132" t="s">
        <v>110</v>
      </c>
      <c r="F500" s="139" t="s">
        <v>71</v>
      </c>
      <c r="G500" s="132">
        <v>1</v>
      </c>
      <c r="H500" s="132">
        <v>15</v>
      </c>
    </row>
    <row r="501" spans="1:8" x14ac:dyDescent="0.25">
      <c r="A501" s="132">
        <v>1</v>
      </c>
      <c r="B501" s="132" t="s">
        <v>135</v>
      </c>
      <c r="C501" s="132" t="s">
        <v>137</v>
      </c>
      <c r="D501" s="132" t="s">
        <v>39</v>
      </c>
      <c r="E501" s="132" t="s">
        <v>110</v>
      </c>
      <c r="F501" s="139" t="s">
        <v>40</v>
      </c>
      <c r="G501" s="132">
        <v>1</v>
      </c>
      <c r="H501" s="132">
        <v>20</v>
      </c>
    </row>
    <row r="502" spans="1:8" x14ac:dyDescent="0.25">
      <c r="A502" s="132">
        <v>1</v>
      </c>
      <c r="B502" s="132" t="s">
        <v>135</v>
      </c>
      <c r="C502" s="132" t="s">
        <v>137</v>
      </c>
      <c r="D502" s="132" t="s">
        <v>39</v>
      </c>
      <c r="E502" s="132" t="s">
        <v>110</v>
      </c>
      <c r="F502" s="139" t="s">
        <v>40</v>
      </c>
      <c r="G502" s="132">
        <v>1</v>
      </c>
      <c r="H502" s="132">
        <v>15</v>
      </c>
    </row>
    <row r="503" spans="1:8" x14ac:dyDescent="0.25">
      <c r="A503" s="132">
        <v>1</v>
      </c>
      <c r="B503" s="132" t="s">
        <v>135</v>
      </c>
      <c r="C503" s="132" t="s">
        <v>137</v>
      </c>
      <c r="D503" s="132" t="s">
        <v>39</v>
      </c>
      <c r="E503" s="132" t="s">
        <v>110</v>
      </c>
      <c r="F503" s="139" t="s">
        <v>40</v>
      </c>
      <c r="G503" s="132">
        <v>1</v>
      </c>
      <c r="H503" s="132">
        <v>10</v>
      </c>
    </row>
    <row r="504" spans="1:8" x14ac:dyDescent="0.25">
      <c r="A504" s="132">
        <v>1</v>
      </c>
      <c r="B504" s="132" t="s">
        <v>135</v>
      </c>
      <c r="C504" s="132" t="s">
        <v>137</v>
      </c>
      <c r="D504" s="132" t="s">
        <v>39</v>
      </c>
      <c r="E504" s="132" t="s">
        <v>110</v>
      </c>
      <c r="F504" s="139" t="s">
        <v>71</v>
      </c>
      <c r="G504" s="132">
        <v>1</v>
      </c>
      <c r="H504" s="132">
        <v>50</v>
      </c>
    </row>
    <row r="505" spans="1:8" x14ac:dyDescent="0.25">
      <c r="A505" s="132">
        <v>1</v>
      </c>
      <c r="B505" s="132" t="s">
        <v>135</v>
      </c>
      <c r="C505" s="132" t="s">
        <v>137</v>
      </c>
      <c r="D505" s="132" t="s">
        <v>39</v>
      </c>
      <c r="E505" s="132" t="s">
        <v>110</v>
      </c>
      <c r="F505" s="139" t="s">
        <v>71</v>
      </c>
      <c r="G505" s="132">
        <v>1</v>
      </c>
      <c r="H505" s="132">
        <v>50</v>
      </c>
    </row>
    <row r="506" spans="1:8" x14ac:dyDescent="0.25">
      <c r="A506" s="132">
        <v>1</v>
      </c>
      <c r="B506" s="132" t="s">
        <v>135</v>
      </c>
      <c r="C506" s="132" t="s">
        <v>137</v>
      </c>
      <c r="D506" s="132" t="s">
        <v>39</v>
      </c>
      <c r="E506" s="132" t="s">
        <v>110</v>
      </c>
      <c r="F506" s="139" t="s">
        <v>71</v>
      </c>
      <c r="G506" s="132">
        <v>1</v>
      </c>
      <c r="H506" s="132">
        <v>50</v>
      </c>
    </row>
    <row r="507" spans="1:8" x14ac:dyDescent="0.25">
      <c r="A507" s="132">
        <v>1</v>
      </c>
      <c r="B507" s="132" t="s">
        <v>135</v>
      </c>
      <c r="C507" s="132" t="s">
        <v>137</v>
      </c>
      <c r="D507" s="132" t="s">
        <v>39</v>
      </c>
      <c r="E507" s="132" t="s">
        <v>110</v>
      </c>
      <c r="F507" s="139" t="s">
        <v>71</v>
      </c>
      <c r="G507" s="132">
        <v>1</v>
      </c>
      <c r="H507" s="132">
        <v>40</v>
      </c>
    </row>
    <row r="508" spans="1:8" x14ac:dyDescent="0.25">
      <c r="A508" s="132">
        <v>1</v>
      </c>
      <c r="B508" s="132" t="s">
        <v>135</v>
      </c>
      <c r="C508" s="132" t="s">
        <v>137</v>
      </c>
      <c r="D508" s="132" t="s">
        <v>39</v>
      </c>
      <c r="E508" s="132" t="s">
        <v>110</v>
      </c>
      <c r="F508" s="139" t="s">
        <v>71</v>
      </c>
      <c r="G508" s="132">
        <v>1</v>
      </c>
      <c r="H508" s="132">
        <v>40</v>
      </c>
    </row>
    <row r="509" spans="1:8" x14ac:dyDescent="0.25">
      <c r="A509" s="132">
        <v>1</v>
      </c>
      <c r="B509" s="132" t="s">
        <v>135</v>
      </c>
      <c r="C509" s="132" t="s">
        <v>137</v>
      </c>
      <c r="D509" s="132" t="s">
        <v>39</v>
      </c>
      <c r="E509" s="132" t="s">
        <v>110</v>
      </c>
      <c r="F509" s="139" t="s">
        <v>71</v>
      </c>
      <c r="G509" s="132">
        <v>1</v>
      </c>
      <c r="H509" s="132">
        <v>40</v>
      </c>
    </row>
    <row r="510" spans="1:8" x14ac:dyDescent="0.25">
      <c r="A510" s="132">
        <v>1</v>
      </c>
      <c r="B510" s="132" t="s">
        <v>135</v>
      </c>
      <c r="C510" s="132" t="s">
        <v>137</v>
      </c>
      <c r="D510" s="132" t="s">
        <v>39</v>
      </c>
      <c r="E510" s="132" t="s">
        <v>110</v>
      </c>
      <c r="F510" s="139" t="s">
        <v>71</v>
      </c>
      <c r="G510" s="132">
        <v>1</v>
      </c>
      <c r="H510" s="132">
        <v>30</v>
      </c>
    </row>
    <row r="511" spans="1:8" x14ac:dyDescent="0.25">
      <c r="A511" s="132">
        <v>1</v>
      </c>
      <c r="B511" s="132" t="s">
        <v>135</v>
      </c>
      <c r="C511" s="132" t="s">
        <v>137</v>
      </c>
      <c r="D511" s="132" t="s">
        <v>39</v>
      </c>
      <c r="E511" s="132" t="s">
        <v>110</v>
      </c>
      <c r="F511" s="139" t="s">
        <v>71</v>
      </c>
      <c r="G511" s="132">
        <v>1</v>
      </c>
      <c r="H511" s="132">
        <v>30</v>
      </c>
    </row>
    <row r="512" spans="1:8" x14ac:dyDescent="0.25">
      <c r="A512" s="132">
        <v>1</v>
      </c>
      <c r="B512" s="132" t="s">
        <v>135</v>
      </c>
      <c r="C512" s="132" t="s">
        <v>137</v>
      </c>
      <c r="D512" s="132" t="s">
        <v>39</v>
      </c>
      <c r="E512" s="132" t="s">
        <v>110</v>
      </c>
      <c r="F512" s="139" t="s">
        <v>71</v>
      </c>
      <c r="G512" s="132">
        <v>1</v>
      </c>
      <c r="H512" s="132">
        <v>30</v>
      </c>
    </row>
    <row r="513" spans="1:8" x14ac:dyDescent="0.25">
      <c r="A513" s="132">
        <v>1</v>
      </c>
      <c r="B513" s="132" t="s">
        <v>135</v>
      </c>
      <c r="C513" s="132" t="s">
        <v>137</v>
      </c>
      <c r="D513" s="132" t="s">
        <v>39</v>
      </c>
      <c r="E513" s="132" t="s">
        <v>110</v>
      </c>
      <c r="F513" s="139" t="s">
        <v>71</v>
      </c>
      <c r="G513" s="132">
        <v>1</v>
      </c>
      <c r="H513" s="132">
        <v>30</v>
      </c>
    </row>
    <row r="514" spans="1:8" x14ac:dyDescent="0.25">
      <c r="A514" s="132">
        <v>1</v>
      </c>
      <c r="B514" s="132" t="s">
        <v>135</v>
      </c>
      <c r="C514" s="132" t="s">
        <v>137</v>
      </c>
      <c r="D514" s="132" t="s">
        <v>39</v>
      </c>
      <c r="E514" s="132" t="s">
        <v>110</v>
      </c>
      <c r="F514" s="139" t="s">
        <v>71</v>
      </c>
      <c r="G514" s="132">
        <v>1</v>
      </c>
      <c r="H514" s="132">
        <v>30</v>
      </c>
    </row>
    <row r="515" spans="1:8" x14ac:dyDescent="0.25">
      <c r="A515" s="132">
        <v>1</v>
      </c>
      <c r="B515" s="132" t="s">
        <v>135</v>
      </c>
      <c r="C515" s="132" t="s">
        <v>137</v>
      </c>
      <c r="D515" s="132" t="s">
        <v>39</v>
      </c>
      <c r="E515" s="132" t="s">
        <v>110</v>
      </c>
      <c r="F515" s="139" t="s">
        <v>71</v>
      </c>
      <c r="G515" s="132">
        <v>1</v>
      </c>
      <c r="H515" s="132">
        <v>30</v>
      </c>
    </row>
    <row r="516" spans="1:8" x14ac:dyDescent="0.25">
      <c r="A516" s="132">
        <v>1</v>
      </c>
      <c r="B516" s="132" t="s">
        <v>135</v>
      </c>
      <c r="C516" s="132" t="s">
        <v>137</v>
      </c>
      <c r="D516" s="132" t="s">
        <v>39</v>
      </c>
      <c r="E516" s="132" t="s">
        <v>110</v>
      </c>
      <c r="F516" s="139" t="s">
        <v>71</v>
      </c>
      <c r="G516" s="132">
        <v>1</v>
      </c>
      <c r="H516" s="132">
        <v>25</v>
      </c>
    </row>
    <row r="517" spans="1:8" x14ac:dyDescent="0.25">
      <c r="A517" s="132">
        <v>1</v>
      </c>
      <c r="B517" s="132" t="s">
        <v>135</v>
      </c>
      <c r="C517" s="132" t="s">
        <v>137</v>
      </c>
      <c r="D517" s="132" t="s">
        <v>39</v>
      </c>
      <c r="E517" s="132" t="s">
        <v>110</v>
      </c>
      <c r="F517" s="139" t="s">
        <v>71</v>
      </c>
      <c r="G517" s="132">
        <v>1</v>
      </c>
      <c r="H517" s="132">
        <v>25</v>
      </c>
    </row>
    <row r="518" spans="1:8" x14ac:dyDescent="0.25">
      <c r="A518" s="132">
        <v>1</v>
      </c>
      <c r="B518" s="132" t="s">
        <v>135</v>
      </c>
      <c r="C518" s="132" t="s">
        <v>137</v>
      </c>
      <c r="D518" s="132" t="s">
        <v>39</v>
      </c>
      <c r="E518" s="132" t="s">
        <v>110</v>
      </c>
      <c r="F518" s="139" t="s">
        <v>71</v>
      </c>
      <c r="G518" s="132">
        <v>1</v>
      </c>
      <c r="H518" s="132">
        <v>25</v>
      </c>
    </row>
    <row r="519" spans="1:8" x14ac:dyDescent="0.25">
      <c r="A519" s="132">
        <v>1</v>
      </c>
      <c r="B519" s="132" t="s">
        <v>135</v>
      </c>
      <c r="C519" s="132" t="s">
        <v>137</v>
      </c>
      <c r="D519" s="132" t="s">
        <v>39</v>
      </c>
      <c r="E519" s="132" t="s">
        <v>110</v>
      </c>
      <c r="F519" s="139" t="s">
        <v>71</v>
      </c>
      <c r="G519" s="132">
        <v>1</v>
      </c>
      <c r="H519" s="132">
        <v>25</v>
      </c>
    </row>
    <row r="520" spans="1:8" x14ac:dyDescent="0.25">
      <c r="A520" s="132">
        <v>1</v>
      </c>
      <c r="B520" s="132" t="s">
        <v>135</v>
      </c>
      <c r="C520" s="132" t="s">
        <v>137</v>
      </c>
      <c r="D520" s="132" t="s">
        <v>39</v>
      </c>
      <c r="E520" s="132" t="s">
        <v>110</v>
      </c>
      <c r="F520" s="139" t="s">
        <v>71</v>
      </c>
      <c r="G520" s="132">
        <v>1</v>
      </c>
      <c r="H520" s="132">
        <v>25</v>
      </c>
    </row>
    <row r="521" spans="1:8" x14ac:dyDescent="0.25">
      <c r="A521" s="132">
        <v>1</v>
      </c>
      <c r="B521" s="132" t="s">
        <v>135</v>
      </c>
      <c r="C521" s="132" t="s">
        <v>137</v>
      </c>
      <c r="D521" s="132" t="s">
        <v>39</v>
      </c>
      <c r="E521" s="132" t="s">
        <v>110</v>
      </c>
      <c r="F521" s="139" t="s">
        <v>71</v>
      </c>
      <c r="G521" s="132">
        <v>1</v>
      </c>
      <c r="H521" s="132">
        <v>25</v>
      </c>
    </row>
    <row r="522" spans="1:8" x14ac:dyDescent="0.25">
      <c r="A522" s="132">
        <v>1</v>
      </c>
      <c r="B522" s="132" t="s">
        <v>135</v>
      </c>
      <c r="C522" s="132" t="s">
        <v>137</v>
      </c>
      <c r="D522" s="132" t="s">
        <v>39</v>
      </c>
      <c r="E522" s="132" t="s">
        <v>110</v>
      </c>
      <c r="F522" s="139" t="s">
        <v>71</v>
      </c>
      <c r="G522" s="132">
        <v>1</v>
      </c>
      <c r="H522" s="132">
        <v>20</v>
      </c>
    </row>
    <row r="523" spans="1:8" x14ac:dyDescent="0.25">
      <c r="A523" s="132">
        <v>1</v>
      </c>
      <c r="B523" s="132" t="s">
        <v>135</v>
      </c>
      <c r="C523" s="132" t="s">
        <v>137</v>
      </c>
      <c r="D523" s="132" t="s">
        <v>39</v>
      </c>
      <c r="E523" s="132" t="s">
        <v>110</v>
      </c>
      <c r="F523" s="139" t="s">
        <v>71</v>
      </c>
      <c r="G523" s="132">
        <v>1</v>
      </c>
      <c r="H523" s="132">
        <v>20</v>
      </c>
    </row>
    <row r="524" spans="1:8" x14ac:dyDescent="0.25">
      <c r="A524" s="132">
        <v>1</v>
      </c>
      <c r="B524" s="132" t="s">
        <v>135</v>
      </c>
      <c r="C524" s="132" t="s">
        <v>137</v>
      </c>
      <c r="D524" s="132" t="s">
        <v>39</v>
      </c>
      <c r="E524" s="132" t="s">
        <v>110</v>
      </c>
      <c r="F524" s="139" t="s">
        <v>71</v>
      </c>
      <c r="G524" s="132">
        <v>1</v>
      </c>
      <c r="H524" s="132">
        <v>20</v>
      </c>
    </row>
    <row r="525" spans="1:8" x14ac:dyDescent="0.25">
      <c r="A525" s="132">
        <v>1</v>
      </c>
      <c r="B525" s="132" t="s">
        <v>135</v>
      </c>
      <c r="C525" s="132" t="s">
        <v>137</v>
      </c>
      <c r="D525" s="132" t="s">
        <v>39</v>
      </c>
      <c r="E525" s="132" t="s">
        <v>110</v>
      </c>
      <c r="F525" s="139" t="s">
        <v>71</v>
      </c>
      <c r="G525" s="132">
        <v>1</v>
      </c>
      <c r="H525" s="132">
        <v>20</v>
      </c>
    </row>
    <row r="526" spans="1:8" x14ac:dyDescent="0.25">
      <c r="A526" s="132">
        <v>1</v>
      </c>
      <c r="B526" s="132" t="s">
        <v>135</v>
      </c>
      <c r="C526" s="132" t="s">
        <v>137</v>
      </c>
      <c r="D526" s="132" t="s">
        <v>39</v>
      </c>
      <c r="E526" s="132" t="s">
        <v>110</v>
      </c>
      <c r="F526" s="139" t="s">
        <v>71</v>
      </c>
      <c r="G526" s="132">
        <v>1</v>
      </c>
      <c r="H526" s="132">
        <v>20</v>
      </c>
    </row>
    <row r="527" spans="1:8" x14ac:dyDescent="0.25">
      <c r="A527" s="132">
        <v>1</v>
      </c>
      <c r="B527" s="132" t="s">
        <v>135</v>
      </c>
      <c r="C527" s="132" t="s">
        <v>137</v>
      </c>
      <c r="D527" s="132" t="s">
        <v>39</v>
      </c>
      <c r="E527" s="132" t="s">
        <v>110</v>
      </c>
      <c r="F527" s="139" t="s">
        <v>71</v>
      </c>
      <c r="G527" s="132">
        <v>1</v>
      </c>
      <c r="H527" s="132">
        <v>20</v>
      </c>
    </row>
    <row r="528" spans="1:8" x14ac:dyDescent="0.25">
      <c r="A528" s="132">
        <v>1</v>
      </c>
      <c r="B528" s="132" t="s">
        <v>135</v>
      </c>
      <c r="C528" s="132" t="s">
        <v>137</v>
      </c>
      <c r="D528" s="132" t="s">
        <v>39</v>
      </c>
      <c r="E528" s="132" t="s">
        <v>110</v>
      </c>
      <c r="F528" s="139" t="s">
        <v>71</v>
      </c>
      <c r="G528" s="132">
        <v>1</v>
      </c>
      <c r="H528" s="132">
        <v>10</v>
      </c>
    </row>
    <row r="529" spans="1:8" x14ac:dyDescent="0.25">
      <c r="A529" s="132">
        <v>1</v>
      </c>
      <c r="B529" s="132" t="s">
        <v>135</v>
      </c>
      <c r="C529" s="132" t="s">
        <v>137</v>
      </c>
      <c r="D529" s="132" t="s">
        <v>39</v>
      </c>
      <c r="E529" s="132" t="s">
        <v>110</v>
      </c>
      <c r="F529" s="139" t="s">
        <v>71</v>
      </c>
      <c r="G529" s="132">
        <v>1</v>
      </c>
      <c r="H529" s="132">
        <v>10</v>
      </c>
    </row>
    <row r="530" spans="1:8" x14ac:dyDescent="0.25">
      <c r="A530" s="132">
        <v>1</v>
      </c>
      <c r="B530" s="132" t="s">
        <v>135</v>
      </c>
      <c r="C530" s="132" t="s">
        <v>138</v>
      </c>
      <c r="D530" s="132" t="s">
        <v>39</v>
      </c>
      <c r="E530" s="132" t="s">
        <v>110</v>
      </c>
      <c r="F530" s="139" t="s">
        <v>40</v>
      </c>
      <c r="G530" s="132">
        <v>1</v>
      </c>
      <c r="H530" s="132">
        <v>25</v>
      </c>
    </row>
    <row r="531" spans="1:8" x14ac:dyDescent="0.25">
      <c r="A531" s="132">
        <v>1</v>
      </c>
      <c r="B531" s="132" t="s">
        <v>135</v>
      </c>
      <c r="C531" s="132" t="s">
        <v>138</v>
      </c>
      <c r="D531" s="132" t="s">
        <v>39</v>
      </c>
      <c r="E531" s="132" t="s">
        <v>110</v>
      </c>
      <c r="F531" s="139" t="s">
        <v>40</v>
      </c>
      <c r="G531" s="132">
        <v>1</v>
      </c>
      <c r="H531" s="132">
        <v>20</v>
      </c>
    </row>
    <row r="532" spans="1:8" x14ac:dyDescent="0.25">
      <c r="A532" s="132">
        <v>1</v>
      </c>
      <c r="B532" s="132" t="s">
        <v>135</v>
      </c>
      <c r="C532" s="132" t="s">
        <v>138</v>
      </c>
      <c r="D532" s="132" t="s">
        <v>39</v>
      </c>
      <c r="E532" s="132" t="s">
        <v>110</v>
      </c>
      <c r="F532" s="139" t="s">
        <v>40</v>
      </c>
      <c r="G532" s="132">
        <v>1</v>
      </c>
      <c r="H532" s="132">
        <v>20</v>
      </c>
    </row>
    <row r="533" spans="1:8" x14ac:dyDescent="0.25">
      <c r="A533" s="132">
        <v>1</v>
      </c>
      <c r="B533" s="132" t="s">
        <v>135</v>
      </c>
      <c r="C533" s="132" t="s">
        <v>138</v>
      </c>
      <c r="D533" s="132" t="s">
        <v>39</v>
      </c>
      <c r="E533" s="132" t="s">
        <v>110</v>
      </c>
      <c r="F533" s="139" t="s">
        <v>40</v>
      </c>
      <c r="G533" s="132">
        <v>1</v>
      </c>
      <c r="H533" s="132">
        <v>15</v>
      </c>
    </row>
    <row r="534" spans="1:8" x14ac:dyDescent="0.25">
      <c r="A534" s="132">
        <v>1</v>
      </c>
      <c r="B534" s="132" t="s">
        <v>135</v>
      </c>
      <c r="C534" s="132" t="s">
        <v>138</v>
      </c>
      <c r="D534" s="132" t="s">
        <v>39</v>
      </c>
      <c r="E534" s="132" t="s">
        <v>110</v>
      </c>
      <c r="F534" s="139" t="s">
        <v>40</v>
      </c>
      <c r="G534" s="132">
        <v>1</v>
      </c>
      <c r="H534" s="132">
        <v>15</v>
      </c>
    </row>
    <row r="535" spans="1:8" x14ac:dyDescent="0.25">
      <c r="A535" s="132">
        <v>1</v>
      </c>
      <c r="B535" s="132" t="s">
        <v>135</v>
      </c>
      <c r="C535" s="132" t="s">
        <v>138</v>
      </c>
      <c r="D535" s="132" t="s">
        <v>39</v>
      </c>
      <c r="E535" s="132" t="s">
        <v>110</v>
      </c>
      <c r="F535" s="139" t="s">
        <v>40</v>
      </c>
      <c r="G535" s="132">
        <v>1</v>
      </c>
      <c r="H535" s="132">
        <v>10</v>
      </c>
    </row>
    <row r="536" spans="1:8" x14ac:dyDescent="0.25">
      <c r="A536" s="132">
        <v>1</v>
      </c>
      <c r="B536" s="132" t="s">
        <v>135</v>
      </c>
      <c r="C536" s="132" t="s">
        <v>138</v>
      </c>
      <c r="D536" s="132" t="s">
        <v>39</v>
      </c>
      <c r="E536" s="132" t="s">
        <v>110</v>
      </c>
      <c r="F536" s="139" t="s">
        <v>40</v>
      </c>
      <c r="G536" s="132">
        <v>1</v>
      </c>
      <c r="H536" s="132">
        <v>10</v>
      </c>
    </row>
    <row r="537" spans="1:8" x14ac:dyDescent="0.25">
      <c r="A537" s="132">
        <v>1</v>
      </c>
      <c r="B537" s="132" t="s">
        <v>135</v>
      </c>
      <c r="C537" s="132" t="s">
        <v>138</v>
      </c>
      <c r="D537" s="132" t="s">
        <v>39</v>
      </c>
      <c r="E537" s="132" t="s">
        <v>110</v>
      </c>
      <c r="F537" s="139" t="s">
        <v>40</v>
      </c>
      <c r="G537" s="132">
        <v>1</v>
      </c>
      <c r="H537" s="132">
        <v>5</v>
      </c>
    </row>
    <row r="538" spans="1:8" x14ac:dyDescent="0.25">
      <c r="A538" s="132">
        <v>1</v>
      </c>
      <c r="B538" s="132" t="s">
        <v>135</v>
      </c>
      <c r="C538" s="132" t="s">
        <v>138</v>
      </c>
      <c r="D538" s="132" t="s">
        <v>39</v>
      </c>
      <c r="E538" s="132" t="s">
        <v>110</v>
      </c>
      <c r="F538" s="139" t="s">
        <v>78</v>
      </c>
      <c r="G538" s="132">
        <v>1</v>
      </c>
      <c r="H538" s="132">
        <v>25</v>
      </c>
    </row>
    <row r="539" spans="1:8" x14ac:dyDescent="0.25">
      <c r="A539" s="132">
        <v>1</v>
      </c>
      <c r="B539" s="132" t="s">
        <v>135</v>
      </c>
      <c r="C539" s="132" t="s">
        <v>138</v>
      </c>
      <c r="D539" s="132" t="s">
        <v>39</v>
      </c>
      <c r="E539" s="132" t="s">
        <v>110</v>
      </c>
      <c r="F539" s="139" t="s">
        <v>71</v>
      </c>
      <c r="G539" s="132">
        <v>1</v>
      </c>
      <c r="H539" s="132">
        <v>50</v>
      </c>
    </row>
    <row r="540" spans="1:8" x14ac:dyDescent="0.25">
      <c r="A540" s="132">
        <v>1</v>
      </c>
      <c r="B540" s="132" t="s">
        <v>135</v>
      </c>
      <c r="C540" s="132" t="s">
        <v>138</v>
      </c>
      <c r="D540" s="132" t="s">
        <v>39</v>
      </c>
      <c r="E540" s="132" t="s">
        <v>110</v>
      </c>
      <c r="F540" s="139" t="s">
        <v>71</v>
      </c>
      <c r="G540" s="132">
        <v>1</v>
      </c>
      <c r="H540" s="132">
        <v>40</v>
      </c>
    </row>
    <row r="541" spans="1:8" x14ac:dyDescent="0.25">
      <c r="A541" s="132">
        <v>1</v>
      </c>
      <c r="B541" s="132" t="s">
        <v>135</v>
      </c>
      <c r="C541" s="132" t="s">
        <v>138</v>
      </c>
      <c r="D541" s="132" t="s">
        <v>39</v>
      </c>
      <c r="E541" s="132" t="s">
        <v>110</v>
      </c>
      <c r="F541" s="139" t="s">
        <v>71</v>
      </c>
      <c r="G541" s="132">
        <v>1</v>
      </c>
      <c r="H541" s="132">
        <v>35</v>
      </c>
    </row>
    <row r="542" spans="1:8" x14ac:dyDescent="0.25">
      <c r="A542" s="132">
        <v>1</v>
      </c>
      <c r="B542" s="132" t="s">
        <v>135</v>
      </c>
      <c r="C542" s="132" t="s">
        <v>138</v>
      </c>
      <c r="D542" s="132" t="s">
        <v>39</v>
      </c>
      <c r="E542" s="132" t="s">
        <v>110</v>
      </c>
      <c r="F542" s="139" t="s">
        <v>71</v>
      </c>
      <c r="G542" s="132">
        <v>1</v>
      </c>
      <c r="H542" s="132">
        <v>35</v>
      </c>
    </row>
    <row r="543" spans="1:8" x14ac:dyDescent="0.25">
      <c r="A543" s="132">
        <v>1</v>
      </c>
      <c r="B543" s="132" t="s">
        <v>135</v>
      </c>
      <c r="C543" s="132" t="s">
        <v>138</v>
      </c>
      <c r="D543" s="132" t="s">
        <v>39</v>
      </c>
      <c r="E543" s="132" t="s">
        <v>110</v>
      </c>
      <c r="F543" s="139" t="s">
        <v>71</v>
      </c>
      <c r="G543" s="132">
        <v>1</v>
      </c>
      <c r="H543" s="132">
        <v>30</v>
      </c>
    </row>
    <row r="544" spans="1:8" x14ac:dyDescent="0.25">
      <c r="A544" s="132">
        <v>1</v>
      </c>
      <c r="B544" s="132" t="s">
        <v>135</v>
      </c>
      <c r="C544" s="132" t="s">
        <v>138</v>
      </c>
      <c r="D544" s="132" t="s">
        <v>39</v>
      </c>
      <c r="E544" s="132" t="s">
        <v>110</v>
      </c>
      <c r="F544" s="139" t="s">
        <v>71</v>
      </c>
      <c r="G544" s="132">
        <v>1</v>
      </c>
      <c r="H544" s="132">
        <v>30</v>
      </c>
    </row>
    <row r="545" spans="1:8" x14ac:dyDescent="0.25">
      <c r="A545" s="132">
        <v>1</v>
      </c>
      <c r="B545" s="132" t="s">
        <v>135</v>
      </c>
      <c r="C545" s="132" t="s">
        <v>138</v>
      </c>
      <c r="D545" s="132" t="s">
        <v>39</v>
      </c>
      <c r="E545" s="132" t="s">
        <v>110</v>
      </c>
      <c r="F545" s="139" t="s">
        <v>71</v>
      </c>
      <c r="G545" s="132">
        <v>1</v>
      </c>
      <c r="H545" s="132">
        <v>30</v>
      </c>
    </row>
    <row r="546" spans="1:8" x14ac:dyDescent="0.25">
      <c r="A546" s="132">
        <v>1</v>
      </c>
      <c r="B546" s="132" t="s">
        <v>135</v>
      </c>
      <c r="C546" s="132" t="s">
        <v>138</v>
      </c>
      <c r="D546" s="132" t="s">
        <v>39</v>
      </c>
      <c r="E546" s="132" t="s">
        <v>110</v>
      </c>
      <c r="F546" s="139" t="s">
        <v>71</v>
      </c>
      <c r="G546" s="132">
        <v>1</v>
      </c>
      <c r="H546" s="132">
        <v>30</v>
      </c>
    </row>
    <row r="547" spans="1:8" x14ac:dyDescent="0.25">
      <c r="A547" s="132">
        <v>1</v>
      </c>
      <c r="B547" s="132" t="s">
        <v>135</v>
      </c>
      <c r="C547" s="132" t="s">
        <v>138</v>
      </c>
      <c r="D547" s="132" t="s">
        <v>39</v>
      </c>
      <c r="E547" s="132" t="s">
        <v>110</v>
      </c>
      <c r="F547" s="139" t="s">
        <v>71</v>
      </c>
      <c r="G547" s="132">
        <v>1</v>
      </c>
      <c r="H547" s="132">
        <v>25</v>
      </c>
    </row>
    <row r="548" spans="1:8" x14ac:dyDescent="0.25">
      <c r="A548" s="132">
        <v>1</v>
      </c>
      <c r="B548" s="132" t="s">
        <v>135</v>
      </c>
      <c r="C548" s="132" t="s">
        <v>138</v>
      </c>
      <c r="D548" s="132" t="s">
        <v>39</v>
      </c>
      <c r="E548" s="132" t="s">
        <v>110</v>
      </c>
      <c r="F548" s="139" t="s">
        <v>71</v>
      </c>
      <c r="G548" s="132">
        <v>1</v>
      </c>
      <c r="H548" s="132">
        <v>25</v>
      </c>
    </row>
    <row r="549" spans="1:8" x14ac:dyDescent="0.25">
      <c r="A549" s="132">
        <v>1</v>
      </c>
      <c r="B549" s="132" t="s">
        <v>135</v>
      </c>
      <c r="C549" s="132" t="s">
        <v>138</v>
      </c>
      <c r="D549" s="132" t="s">
        <v>39</v>
      </c>
      <c r="E549" s="132" t="s">
        <v>110</v>
      </c>
      <c r="F549" s="139" t="s">
        <v>71</v>
      </c>
      <c r="G549" s="132">
        <v>1</v>
      </c>
      <c r="H549" s="132">
        <v>25</v>
      </c>
    </row>
    <row r="550" spans="1:8" x14ac:dyDescent="0.25">
      <c r="A550" s="132">
        <v>1</v>
      </c>
      <c r="B550" s="132" t="s">
        <v>135</v>
      </c>
      <c r="C550" s="132" t="s">
        <v>138</v>
      </c>
      <c r="D550" s="132" t="s">
        <v>39</v>
      </c>
      <c r="E550" s="132" t="s">
        <v>110</v>
      </c>
      <c r="F550" s="139" t="s">
        <v>71</v>
      </c>
      <c r="G550" s="132">
        <v>1</v>
      </c>
      <c r="H550" s="132">
        <v>20</v>
      </c>
    </row>
    <row r="551" spans="1:8" x14ac:dyDescent="0.25">
      <c r="A551" s="132">
        <v>1</v>
      </c>
      <c r="B551" s="132" t="s">
        <v>135</v>
      </c>
      <c r="C551" s="132" t="s">
        <v>138</v>
      </c>
      <c r="D551" s="132" t="s">
        <v>39</v>
      </c>
      <c r="E551" s="132" t="s">
        <v>110</v>
      </c>
      <c r="F551" s="139" t="s">
        <v>71</v>
      </c>
      <c r="G551" s="132">
        <v>1</v>
      </c>
      <c r="H551" s="132">
        <v>20</v>
      </c>
    </row>
    <row r="552" spans="1:8" x14ac:dyDescent="0.25">
      <c r="A552" s="132">
        <v>1</v>
      </c>
      <c r="B552" s="132" t="s">
        <v>135</v>
      </c>
      <c r="C552" s="132" t="s">
        <v>138</v>
      </c>
      <c r="D552" s="132" t="s">
        <v>39</v>
      </c>
      <c r="E552" s="132" t="s">
        <v>110</v>
      </c>
      <c r="F552" s="139" t="s">
        <v>71</v>
      </c>
      <c r="G552" s="132">
        <v>1</v>
      </c>
      <c r="H552" s="132">
        <v>15</v>
      </c>
    </row>
    <row r="553" spans="1:8" x14ac:dyDescent="0.25">
      <c r="A553" s="132">
        <v>1</v>
      </c>
      <c r="B553" s="132" t="s">
        <v>135</v>
      </c>
      <c r="C553" s="132" t="s">
        <v>138</v>
      </c>
      <c r="D553" s="132" t="s">
        <v>39</v>
      </c>
      <c r="E553" s="132" t="s">
        <v>110</v>
      </c>
      <c r="F553" s="139" t="s">
        <v>71</v>
      </c>
      <c r="G553" s="132">
        <v>1</v>
      </c>
      <c r="H553" s="132">
        <v>15</v>
      </c>
    </row>
    <row r="554" spans="1:8" x14ac:dyDescent="0.25">
      <c r="A554" s="132">
        <v>1</v>
      </c>
      <c r="B554" s="132" t="s">
        <v>135</v>
      </c>
      <c r="C554" s="132" t="s">
        <v>138</v>
      </c>
      <c r="D554" s="132" t="s">
        <v>39</v>
      </c>
      <c r="E554" s="132" t="s">
        <v>110</v>
      </c>
      <c r="F554" s="139" t="s">
        <v>71</v>
      </c>
      <c r="G554" s="132">
        <v>1</v>
      </c>
      <c r="H554" s="132">
        <v>10</v>
      </c>
    </row>
    <row r="555" spans="1:8" x14ac:dyDescent="0.25">
      <c r="A555" s="132">
        <v>1</v>
      </c>
      <c r="B555" s="132" t="s">
        <v>135</v>
      </c>
      <c r="C555" s="132" t="s">
        <v>138</v>
      </c>
      <c r="D555" s="132" t="s">
        <v>39</v>
      </c>
      <c r="E555" s="132" t="s">
        <v>110</v>
      </c>
      <c r="F555" s="139" t="s">
        <v>71</v>
      </c>
      <c r="G555" s="132">
        <v>1</v>
      </c>
      <c r="H555" s="132">
        <v>10</v>
      </c>
    </row>
    <row r="556" spans="1:8" x14ac:dyDescent="0.25">
      <c r="A556" s="132">
        <v>1</v>
      </c>
      <c r="B556" s="132" t="s">
        <v>135</v>
      </c>
      <c r="C556" s="132" t="s">
        <v>138</v>
      </c>
      <c r="D556" s="132" t="s">
        <v>39</v>
      </c>
      <c r="E556" s="132" t="s">
        <v>110</v>
      </c>
      <c r="F556" s="139" t="s">
        <v>71</v>
      </c>
      <c r="G556" s="132">
        <v>1</v>
      </c>
      <c r="H556" s="132">
        <v>10</v>
      </c>
    </row>
    <row r="557" spans="1:8" x14ac:dyDescent="0.25">
      <c r="A557" s="132">
        <v>1</v>
      </c>
      <c r="B557" s="132" t="s">
        <v>135</v>
      </c>
      <c r="C557" s="132" t="s">
        <v>138</v>
      </c>
      <c r="D557" s="132" t="s">
        <v>39</v>
      </c>
      <c r="E557" s="132" t="s">
        <v>110</v>
      </c>
      <c r="F557" s="139" t="s">
        <v>71</v>
      </c>
      <c r="G557" s="132">
        <v>1</v>
      </c>
      <c r="H557" s="132">
        <v>10</v>
      </c>
    </row>
    <row r="558" spans="1:8" x14ac:dyDescent="0.25">
      <c r="A558" s="132">
        <v>1</v>
      </c>
      <c r="B558" s="132" t="s">
        <v>135</v>
      </c>
      <c r="C558" s="132" t="s">
        <v>138</v>
      </c>
      <c r="D558" s="132" t="s">
        <v>39</v>
      </c>
      <c r="E558" s="132" t="s">
        <v>110</v>
      </c>
      <c r="F558" s="139" t="s">
        <v>73</v>
      </c>
      <c r="G558" s="132">
        <v>1</v>
      </c>
      <c r="H558" s="132">
        <v>5</v>
      </c>
    </row>
    <row r="559" spans="1:8" x14ac:dyDescent="0.25">
      <c r="A559" s="132">
        <v>1</v>
      </c>
      <c r="B559" s="132" t="s">
        <v>109</v>
      </c>
      <c r="C559" s="132" t="s">
        <v>241</v>
      </c>
      <c r="D559" s="132" t="s">
        <v>39</v>
      </c>
      <c r="E559" s="132" t="s">
        <v>110</v>
      </c>
      <c r="F559" s="139" t="s">
        <v>71</v>
      </c>
      <c r="G559" s="132">
        <v>1</v>
      </c>
      <c r="H559" s="132">
        <v>5</v>
      </c>
    </row>
    <row r="560" spans="1:8" x14ac:dyDescent="0.25">
      <c r="A560" s="132">
        <v>1</v>
      </c>
      <c r="B560" s="132" t="s">
        <v>109</v>
      </c>
      <c r="C560" s="132" t="s">
        <v>241</v>
      </c>
      <c r="D560" s="132" t="s">
        <v>39</v>
      </c>
      <c r="E560" s="132" t="s">
        <v>110</v>
      </c>
      <c r="F560" s="139" t="s">
        <v>71</v>
      </c>
      <c r="G560" s="132">
        <v>1</v>
      </c>
      <c r="H560" s="132">
        <v>10</v>
      </c>
    </row>
    <row r="561" spans="1:8" x14ac:dyDescent="0.25">
      <c r="A561" s="132">
        <v>1</v>
      </c>
      <c r="B561" s="132" t="s">
        <v>109</v>
      </c>
      <c r="C561" s="132" t="s">
        <v>241</v>
      </c>
      <c r="D561" s="132" t="s">
        <v>39</v>
      </c>
      <c r="E561" s="132" t="s">
        <v>110</v>
      </c>
      <c r="F561" s="139" t="s">
        <v>71</v>
      </c>
      <c r="G561" s="132">
        <v>1</v>
      </c>
      <c r="H561" s="132">
        <v>15</v>
      </c>
    </row>
    <row r="562" spans="1:8" x14ac:dyDescent="0.25">
      <c r="A562" s="132">
        <v>1</v>
      </c>
      <c r="B562" s="132" t="s">
        <v>109</v>
      </c>
      <c r="C562" s="132" t="s">
        <v>241</v>
      </c>
      <c r="D562" s="132" t="s">
        <v>39</v>
      </c>
      <c r="E562" s="132" t="s">
        <v>110</v>
      </c>
      <c r="F562" s="139" t="s">
        <v>71</v>
      </c>
      <c r="G562" s="132">
        <v>1</v>
      </c>
      <c r="H562" s="132">
        <v>15</v>
      </c>
    </row>
    <row r="563" spans="1:8" x14ac:dyDescent="0.25">
      <c r="A563" s="132">
        <v>1</v>
      </c>
      <c r="B563" s="132" t="s">
        <v>109</v>
      </c>
      <c r="C563" s="132" t="s">
        <v>241</v>
      </c>
      <c r="D563" s="132" t="s">
        <v>39</v>
      </c>
      <c r="E563" s="132" t="s">
        <v>110</v>
      </c>
      <c r="F563" s="139" t="s">
        <v>71</v>
      </c>
      <c r="G563" s="132">
        <v>1</v>
      </c>
      <c r="H563" s="132">
        <v>15</v>
      </c>
    </row>
    <row r="564" spans="1:8" x14ac:dyDescent="0.25">
      <c r="A564" s="132">
        <v>1</v>
      </c>
      <c r="B564" s="132" t="s">
        <v>109</v>
      </c>
      <c r="C564" s="132" t="s">
        <v>241</v>
      </c>
      <c r="D564" s="132" t="s">
        <v>39</v>
      </c>
      <c r="E564" s="132" t="s">
        <v>110</v>
      </c>
      <c r="F564" s="139" t="s">
        <v>71</v>
      </c>
      <c r="G564" s="132">
        <v>1</v>
      </c>
      <c r="H564" s="132">
        <v>15</v>
      </c>
    </row>
    <row r="565" spans="1:8" x14ac:dyDescent="0.25">
      <c r="A565" s="132">
        <v>1</v>
      </c>
      <c r="B565" s="132" t="s">
        <v>109</v>
      </c>
      <c r="C565" s="132" t="s">
        <v>241</v>
      </c>
      <c r="D565" s="132" t="s">
        <v>39</v>
      </c>
      <c r="E565" s="132" t="s">
        <v>110</v>
      </c>
      <c r="F565" s="139" t="s">
        <v>71</v>
      </c>
      <c r="G565" s="132">
        <v>1</v>
      </c>
      <c r="H565" s="132">
        <v>15</v>
      </c>
    </row>
    <row r="566" spans="1:8" x14ac:dyDescent="0.25">
      <c r="A566" s="132">
        <v>1</v>
      </c>
      <c r="B566" s="132" t="s">
        <v>109</v>
      </c>
      <c r="C566" s="132" t="s">
        <v>241</v>
      </c>
      <c r="D566" s="132" t="s">
        <v>39</v>
      </c>
      <c r="E566" s="132" t="s">
        <v>110</v>
      </c>
      <c r="F566" s="139" t="s">
        <v>71</v>
      </c>
      <c r="G566" s="132">
        <v>1</v>
      </c>
      <c r="H566" s="132">
        <v>15</v>
      </c>
    </row>
    <row r="567" spans="1:8" x14ac:dyDescent="0.25">
      <c r="A567" s="132">
        <v>1</v>
      </c>
      <c r="B567" s="132" t="s">
        <v>109</v>
      </c>
      <c r="C567" s="132" t="s">
        <v>241</v>
      </c>
      <c r="D567" s="132" t="s">
        <v>39</v>
      </c>
      <c r="E567" s="132" t="s">
        <v>110</v>
      </c>
      <c r="F567" s="139" t="s">
        <v>71</v>
      </c>
      <c r="G567" s="132">
        <v>1</v>
      </c>
      <c r="H567" s="132">
        <v>20</v>
      </c>
    </row>
    <row r="568" spans="1:8" x14ac:dyDescent="0.25">
      <c r="A568" s="132">
        <v>1</v>
      </c>
      <c r="B568" s="132" t="s">
        <v>109</v>
      </c>
      <c r="C568" s="132" t="s">
        <v>241</v>
      </c>
      <c r="D568" s="132" t="s">
        <v>39</v>
      </c>
      <c r="E568" s="132" t="s">
        <v>110</v>
      </c>
      <c r="F568" s="139" t="s">
        <v>71</v>
      </c>
      <c r="G568" s="132">
        <v>1</v>
      </c>
      <c r="H568" s="132">
        <v>20</v>
      </c>
    </row>
    <row r="569" spans="1:8" x14ac:dyDescent="0.25">
      <c r="A569" s="132">
        <v>1</v>
      </c>
      <c r="B569" s="132" t="s">
        <v>109</v>
      </c>
      <c r="C569" s="132" t="s">
        <v>241</v>
      </c>
      <c r="D569" s="132" t="s">
        <v>39</v>
      </c>
      <c r="E569" s="132" t="s">
        <v>110</v>
      </c>
      <c r="F569" s="139" t="s">
        <v>71</v>
      </c>
      <c r="G569" s="132">
        <v>1</v>
      </c>
      <c r="H569" s="132">
        <v>20</v>
      </c>
    </row>
    <row r="570" spans="1:8" x14ac:dyDescent="0.25">
      <c r="A570" s="132">
        <v>1</v>
      </c>
      <c r="B570" s="132" t="s">
        <v>109</v>
      </c>
      <c r="C570" s="132" t="s">
        <v>241</v>
      </c>
      <c r="D570" s="132" t="s">
        <v>39</v>
      </c>
      <c r="E570" s="132" t="s">
        <v>110</v>
      </c>
      <c r="F570" s="139" t="s">
        <v>71</v>
      </c>
      <c r="G570" s="132">
        <v>1</v>
      </c>
      <c r="H570" s="132">
        <v>20</v>
      </c>
    </row>
    <row r="571" spans="1:8" x14ac:dyDescent="0.25">
      <c r="A571" s="132">
        <v>1</v>
      </c>
      <c r="B571" s="132" t="s">
        <v>109</v>
      </c>
      <c r="C571" s="132" t="s">
        <v>241</v>
      </c>
      <c r="D571" s="132" t="s">
        <v>39</v>
      </c>
      <c r="E571" s="132" t="s">
        <v>110</v>
      </c>
      <c r="F571" s="139" t="s">
        <v>71</v>
      </c>
      <c r="G571" s="132">
        <v>1</v>
      </c>
      <c r="H571" s="132">
        <v>20</v>
      </c>
    </row>
    <row r="572" spans="1:8" x14ac:dyDescent="0.25">
      <c r="A572" s="132">
        <v>1</v>
      </c>
      <c r="B572" s="132" t="s">
        <v>109</v>
      </c>
      <c r="C572" s="132" t="s">
        <v>241</v>
      </c>
      <c r="D572" s="132" t="s">
        <v>39</v>
      </c>
      <c r="E572" s="132" t="s">
        <v>110</v>
      </c>
      <c r="F572" s="139" t="s">
        <v>71</v>
      </c>
      <c r="G572" s="132">
        <v>1</v>
      </c>
      <c r="H572" s="132">
        <v>20</v>
      </c>
    </row>
    <row r="573" spans="1:8" x14ac:dyDescent="0.25">
      <c r="A573" s="132">
        <v>1</v>
      </c>
      <c r="B573" s="132" t="s">
        <v>109</v>
      </c>
      <c r="C573" s="132" t="s">
        <v>241</v>
      </c>
      <c r="D573" s="132" t="s">
        <v>39</v>
      </c>
      <c r="E573" s="132" t="s">
        <v>110</v>
      </c>
      <c r="F573" s="139" t="s">
        <v>71</v>
      </c>
      <c r="G573" s="132">
        <v>1</v>
      </c>
      <c r="H573" s="132">
        <v>25</v>
      </c>
    </row>
    <row r="574" spans="1:8" x14ac:dyDescent="0.25">
      <c r="A574" s="132">
        <v>1</v>
      </c>
      <c r="B574" s="132" t="s">
        <v>109</v>
      </c>
      <c r="C574" s="132" t="s">
        <v>241</v>
      </c>
      <c r="D574" s="132" t="s">
        <v>39</v>
      </c>
      <c r="E574" s="132" t="s">
        <v>110</v>
      </c>
      <c r="F574" s="139" t="s">
        <v>71</v>
      </c>
      <c r="G574" s="132">
        <v>1</v>
      </c>
      <c r="H574" s="132">
        <v>25</v>
      </c>
    </row>
    <row r="575" spans="1:8" x14ac:dyDescent="0.25">
      <c r="A575" s="132">
        <v>1</v>
      </c>
      <c r="B575" s="132" t="s">
        <v>109</v>
      </c>
      <c r="C575" s="132" t="s">
        <v>241</v>
      </c>
      <c r="D575" s="132" t="s">
        <v>39</v>
      </c>
      <c r="E575" s="132" t="s">
        <v>110</v>
      </c>
      <c r="F575" s="139" t="s">
        <v>71</v>
      </c>
      <c r="G575" s="132">
        <v>1</v>
      </c>
      <c r="H575" s="132">
        <v>25</v>
      </c>
    </row>
    <row r="576" spans="1:8" x14ac:dyDescent="0.25">
      <c r="A576" s="132">
        <v>1</v>
      </c>
      <c r="B576" s="132" t="s">
        <v>109</v>
      </c>
      <c r="C576" s="132" t="s">
        <v>241</v>
      </c>
      <c r="D576" s="132" t="s">
        <v>39</v>
      </c>
      <c r="E576" s="132" t="s">
        <v>110</v>
      </c>
      <c r="F576" s="139" t="s">
        <v>71</v>
      </c>
      <c r="G576" s="132">
        <v>1</v>
      </c>
      <c r="H576" s="132">
        <v>25</v>
      </c>
    </row>
    <row r="577" spans="1:8" x14ac:dyDescent="0.25">
      <c r="A577" s="132">
        <v>1</v>
      </c>
      <c r="B577" s="132" t="s">
        <v>109</v>
      </c>
      <c r="C577" s="132" t="s">
        <v>241</v>
      </c>
      <c r="D577" s="132" t="s">
        <v>39</v>
      </c>
      <c r="E577" s="132" t="s">
        <v>110</v>
      </c>
      <c r="F577" s="139" t="s">
        <v>71</v>
      </c>
      <c r="G577" s="132">
        <v>1</v>
      </c>
      <c r="H577" s="132">
        <v>25</v>
      </c>
    </row>
    <row r="578" spans="1:8" x14ac:dyDescent="0.25">
      <c r="A578" s="132">
        <v>1</v>
      </c>
      <c r="B578" s="132" t="s">
        <v>109</v>
      </c>
      <c r="C578" s="132" t="s">
        <v>241</v>
      </c>
      <c r="D578" s="132" t="s">
        <v>39</v>
      </c>
      <c r="E578" s="132" t="s">
        <v>110</v>
      </c>
      <c r="F578" s="139" t="s">
        <v>71</v>
      </c>
      <c r="G578" s="132">
        <v>1</v>
      </c>
      <c r="H578" s="132">
        <v>30</v>
      </c>
    </row>
    <row r="579" spans="1:8" x14ac:dyDescent="0.25">
      <c r="A579" s="132">
        <v>1</v>
      </c>
      <c r="B579" s="132" t="s">
        <v>109</v>
      </c>
      <c r="C579" s="132" t="s">
        <v>241</v>
      </c>
      <c r="D579" s="132" t="s">
        <v>39</v>
      </c>
      <c r="E579" s="132" t="s">
        <v>110</v>
      </c>
      <c r="F579" s="139" t="s">
        <v>71</v>
      </c>
      <c r="G579" s="132">
        <v>1</v>
      </c>
      <c r="H579" s="132">
        <v>30</v>
      </c>
    </row>
    <row r="580" spans="1:8" x14ac:dyDescent="0.25">
      <c r="A580" s="132">
        <v>1</v>
      </c>
      <c r="B580" s="132" t="s">
        <v>109</v>
      </c>
      <c r="C580" s="132" t="s">
        <v>241</v>
      </c>
      <c r="D580" s="132" t="s">
        <v>39</v>
      </c>
      <c r="E580" s="132" t="s">
        <v>110</v>
      </c>
      <c r="F580" s="139" t="s">
        <v>71</v>
      </c>
      <c r="G580" s="132">
        <v>1</v>
      </c>
      <c r="H580" s="132">
        <v>35</v>
      </c>
    </row>
    <row r="581" spans="1:8" x14ac:dyDescent="0.25">
      <c r="A581" s="132">
        <v>1</v>
      </c>
      <c r="B581" s="132" t="s">
        <v>109</v>
      </c>
      <c r="C581" s="132" t="s">
        <v>241</v>
      </c>
      <c r="D581" s="132" t="s">
        <v>39</v>
      </c>
      <c r="E581" s="132" t="s">
        <v>110</v>
      </c>
      <c r="F581" s="139" t="s">
        <v>71</v>
      </c>
      <c r="G581" s="132">
        <v>1</v>
      </c>
      <c r="H581" s="132">
        <v>40</v>
      </c>
    </row>
    <row r="582" spans="1:8" x14ac:dyDescent="0.25">
      <c r="A582" s="132">
        <v>1</v>
      </c>
      <c r="B582" s="132" t="s">
        <v>109</v>
      </c>
      <c r="C582" s="132" t="s">
        <v>241</v>
      </c>
      <c r="D582" s="132" t="s">
        <v>39</v>
      </c>
      <c r="E582" s="132" t="s">
        <v>110</v>
      </c>
      <c r="F582" s="139" t="s">
        <v>71</v>
      </c>
      <c r="G582" s="132">
        <v>1</v>
      </c>
      <c r="H582" s="132">
        <v>40</v>
      </c>
    </row>
    <row r="583" spans="1:8" x14ac:dyDescent="0.25">
      <c r="A583" s="132">
        <v>1</v>
      </c>
      <c r="B583" s="132" t="s">
        <v>109</v>
      </c>
      <c r="C583" s="132" t="s">
        <v>241</v>
      </c>
      <c r="D583" s="132" t="s">
        <v>39</v>
      </c>
      <c r="E583" s="132" t="s">
        <v>110</v>
      </c>
      <c r="F583" s="139" t="s">
        <v>71</v>
      </c>
      <c r="G583" s="132">
        <v>1</v>
      </c>
      <c r="H583" s="132">
        <v>40</v>
      </c>
    </row>
    <row r="584" spans="1:8" x14ac:dyDescent="0.25">
      <c r="A584" s="132">
        <v>1</v>
      </c>
      <c r="B584" s="132" t="s">
        <v>109</v>
      </c>
      <c r="C584" s="132" t="s">
        <v>241</v>
      </c>
      <c r="D584" s="132" t="s">
        <v>39</v>
      </c>
      <c r="E584" s="132" t="s">
        <v>110</v>
      </c>
      <c r="F584" s="139" t="s">
        <v>71</v>
      </c>
      <c r="G584" s="132">
        <v>1</v>
      </c>
      <c r="H584" s="132">
        <v>45</v>
      </c>
    </row>
    <row r="585" spans="1:8" x14ac:dyDescent="0.25">
      <c r="A585" s="132">
        <v>1</v>
      </c>
      <c r="B585" s="132" t="s">
        <v>109</v>
      </c>
      <c r="C585" s="132" t="s">
        <v>241</v>
      </c>
      <c r="D585" s="132" t="s">
        <v>39</v>
      </c>
      <c r="E585" s="132" t="s">
        <v>110</v>
      </c>
      <c r="F585" s="139" t="s">
        <v>71</v>
      </c>
      <c r="G585" s="132">
        <v>1</v>
      </c>
      <c r="H585" s="132">
        <v>45</v>
      </c>
    </row>
    <row r="586" spans="1:8" x14ac:dyDescent="0.25">
      <c r="A586" s="132">
        <v>1</v>
      </c>
      <c r="B586" s="132" t="s">
        <v>109</v>
      </c>
      <c r="C586" s="132" t="s">
        <v>241</v>
      </c>
      <c r="D586" s="132" t="s">
        <v>39</v>
      </c>
      <c r="E586" s="132" t="s">
        <v>110</v>
      </c>
      <c r="F586" s="139" t="s">
        <v>71</v>
      </c>
      <c r="G586" s="132">
        <v>1</v>
      </c>
      <c r="H586" s="132">
        <v>45</v>
      </c>
    </row>
    <row r="587" spans="1:8" x14ac:dyDescent="0.25">
      <c r="A587" s="132">
        <v>1</v>
      </c>
      <c r="B587" s="132" t="s">
        <v>109</v>
      </c>
      <c r="C587" s="132" t="s">
        <v>241</v>
      </c>
      <c r="D587" s="132" t="s">
        <v>39</v>
      </c>
      <c r="E587" s="132" t="s">
        <v>110</v>
      </c>
      <c r="F587" s="139" t="s">
        <v>71</v>
      </c>
      <c r="G587" s="132">
        <v>1</v>
      </c>
      <c r="H587" s="132">
        <v>50</v>
      </c>
    </row>
    <row r="588" spans="1:8" x14ac:dyDescent="0.25">
      <c r="A588" s="132">
        <v>1</v>
      </c>
      <c r="B588" s="132" t="s">
        <v>109</v>
      </c>
      <c r="C588" s="132" t="s">
        <v>241</v>
      </c>
      <c r="D588" s="132" t="s">
        <v>39</v>
      </c>
      <c r="E588" s="132" t="s">
        <v>110</v>
      </c>
      <c r="F588" s="139" t="s">
        <v>71</v>
      </c>
      <c r="G588" s="132">
        <v>1</v>
      </c>
      <c r="H588" s="132">
        <v>50</v>
      </c>
    </row>
    <row r="589" spans="1:8" x14ac:dyDescent="0.25">
      <c r="A589" s="132">
        <v>1</v>
      </c>
      <c r="B589" s="132" t="s">
        <v>109</v>
      </c>
      <c r="C589" s="132" t="s">
        <v>241</v>
      </c>
      <c r="D589" s="132" t="s">
        <v>39</v>
      </c>
      <c r="E589" s="132" t="s">
        <v>110</v>
      </c>
      <c r="F589" s="139" t="s">
        <v>71</v>
      </c>
      <c r="G589" s="132">
        <v>1</v>
      </c>
      <c r="H589" s="132">
        <v>50</v>
      </c>
    </row>
    <row r="590" spans="1:8" x14ac:dyDescent="0.25">
      <c r="A590" s="132">
        <v>1</v>
      </c>
      <c r="B590" s="132" t="s">
        <v>109</v>
      </c>
      <c r="C590" s="132" t="s">
        <v>241</v>
      </c>
      <c r="D590" s="132" t="s">
        <v>39</v>
      </c>
      <c r="E590" s="132" t="s">
        <v>110</v>
      </c>
      <c r="F590" s="139" t="s">
        <v>71</v>
      </c>
      <c r="G590" s="132">
        <v>1</v>
      </c>
      <c r="H590" s="132">
        <v>50</v>
      </c>
    </row>
    <row r="591" spans="1:8" x14ac:dyDescent="0.25">
      <c r="A591" s="132">
        <v>1</v>
      </c>
      <c r="B591" s="132" t="s">
        <v>109</v>
      </c>
      <c r="C591" s="132" t="s">
        <v>241</v>
      </c>
      <c r="D591" s="132" t="s">
        <v>39</v>
      </c>
      <c r="E591" s="132" t="s">
        <v>110</v>
      </c>
      <c r="F591" s="139" t="s">
        <v>71</v>
      </c>
      <c r="G591" s="132">
        <v>1</v>
      </c>
      <c r="H591" s="132">
        <v>50</v>
      </c>
    </row>
    <row r="592" spans="1:8" x14ac:dyDescent="0.25">
      <c r="A592" s="132">
        <v>1</v>
      </c>
      <c r="B592" s="132" t="s">
        <v>109</v>
      </c>
      <c r="C592" s="132" t="s">
        <v>241</v>
      </c>
      <c r="D592" s="132" t="s">
        <v>39</v>
      </c>
      <c r="E592" s="132" t="s">
        <v>110</v>
      </c>
      <c r="F592" s="139" t="s">
        <v>71</v>
      </c>
      <c r="G592" s="132">
        <v>1</v>
      </c>
      <c r="H592" s="132">
        <v>55</v>
      </c>
    </row>
    <row r="593" spans="1:8" x14ac:dyDescent="0.25">
      <c r="A593" s="132">
        <v>1</v>
      </c>
      <c r="B593" s="132" t="s">
        <v>109</v>
      </c>
      <c r="C593" s="132" t="s">
        <v>241</v>
      </c>
      <c r="D593" s="132" t="s">
        <v>39</v>
      </c>
      <c r="E593" s="132" t="s">
        <v>110</v>
      </c>
      <c r="F593" s="139" t="s">
        <v>71</v>
      </c>
      <c r="G593" s="132">
        <v>1</v>
      </c>
      <c r="H593" s="132">
        <v>60</v>
      </c>
    </row>
    <row r="594" spans="1:8" x14ac:dyDescent="0.25">
      <c r="A594" s="132">
        <v>1</v>
      </c>
      <c r="B594" s="132" t="s">
        <v>109</v>
      </c>
      <c r="C594" s="132" t="s">
        <v>241</v>
      </c>
      <c r="D594" s="132" t="s">
        <v>39</v>
      </c>
      <c r="E594" s="132" t="s">
        <v>110</v>
      </c>
      <c r="F594" s="139" t="s">
        <v>71</v>
      </c>
      <c r="G594" s="132">
        <v>1</v>
      </c>
      <c r="H594" s="132">
        <v>60</v>
      </c>
    </row>
    <row r="595" spans="1:8" x14ac:dyDescent="0.25">
      <c r="A595" s="132">
        <v>1</v>
      </c>
      <c r="B595" s="132" t="s">
        <v>109</v>
      </c>
      <c r="C595" s="132" t="s">
        <v>241</v>
      </c>
      <c r="D595" s="132" t="s">
        <v>39</v>
      </c>
      <c r="E595" s="132" t="s">
        <v>110</v>
      </c>
      <c r="F595" s="139" t="s">
        <v>71</v>
      </c>
      <c r="G595" s="132">
        <v>1</v>
      </c>
      <c r="H595" s="132">
        <v>65</v>
      </c>
    </row>
    <row r="596" spans="1:8" x14ac:dyDescent="0.25">
      <c r="A596" s="132">
        <v>1</v>
      </c>
      <c r="B596" s="132" t="s">
        <v>109</v>
      </c>
      <c r="C596" s="132" t="s">
        <v>241</v>
      </c>
      <c r="D596" s="132" t="s">
        <v>39</v>
      </c>
      <c r="E596" s="132" t="s">
        <v>110</v>
      </c>
      <c r="F596" s="139" t="s">
        <v>71</v>
      </c>
      <c r="G596" s="132">
        <v>1</v>
      </c>
      <c r="H596" s="132">
        <v>65</v>
      </c>
    </row>
    <row r="597" spans="1:8" x14ac:dyDescent="0.25">
      <c r="A597" s="132">
        <v>1</v>
      </c>
      <c r="B597" s="132" t="s">
        <v>109</v>
      </c>
      <c r="C597" s="132" t="s">
        <v>241</v>
      </c>
      <c r="D597" s="132" t="s">
        <v>39</v>
      </c>
      <c r="E597" s="132" t="s">
        <v>110</v>
      </c>
      <c r="F597" s="139" t="s">
        <v>71</v>
      </c>
      <c r="G597" s="132">
        <v>1</v>
      </c>
      <c r="H597" s="132">
        <v>75</v>
      </c>
    </row>
    <row r="598" spans="1:8" x14ac:dyDescent="0.25">
      <c r="A598" s="132">
        <v>1</v>
      </c>
      <c r="B598" s="132" t="s">
        <v>109</v>
      </c>
      <c r="C598" s="132" t="s">
        <v>241</v>
      </c>
      <c r="D598" s="132" t="s">
        <v>39</v>
      </c>
      <c r="E598" s="132" t="s">
        <v>110</v>
      </c>
      <c r="F598" s="139" t="s">
        <v>72</v>
      </c>
      <c r="G598" s="132">
        <v>1</v>
      </c>
      <c r="H598" s="132">
        <v>30</v>
      </c>
    </row>
    <row r="599" spans="1:8" x14ac:dyDescent="0.25">
      <c r="A599" s="132">
        <v>1</v>
      </c>
      <c r="B599" s="132" t="s">
        <v>109</v>
      </c>
      <c r="C599" s="132" t="s">
        <v>241</v>
      </c>
      <c r="D599" s="132" t="s">
        <v>39</v>
      </c>
      <c r="E599" s="132" t="s">
        <v>110</v>
      </c>
      <c r="F599" s="139" t="s">
        <v>73</v>
      </c>
      <c r="G599" s="132">
        <v>1</v>
      </c>
      <c r="H599" s="132">
        <v>32</v>
      </c>
    </row>
    <row r="600" spans="1:8" x14ac:dyDescent="0.25">
      <c r="A600" s="132">
        <v>1</v>
      </c>
      <c r="B600" s="132" t="s">
        <v>109</v>
      </c>
      <c r="C600" s="132" t="s">
        <v>241</v>
      </c>
      <c r="D600" s="132" t="s">
        <v>39</v>
      </c>
      <c r="E600" s="132" t="s">
        <v>110</v>
      </c>
      <c r="F600" s="139" t="s">
        <v>73</v>
      </c>
      <c r="G600" s="132">
        <v>1</v>
      </c>
      <c r="H600" s="132">
        <v>30</v>
      </c>
    </row>
    <row r="601" spans="1:8" x14ac:dyDescent="0.25">
      <c r="A601" s="132">
        <v>1</v>
      </c>
      <c r="B601" s="132" t="s">
        <v>109</v>
      </c>
      <c r="C601" s="132" t="s">
        <v>241</v>
      </c>
      <c r="D601" s="132" t="s">
        <v>39</v>
      </c>
      <c r="E601" s="132" t="s">
        <v>110</v>
      </c>
      <c r="F601" s="139" t="s">
        <v>73</v>
      </c>
      <c r="G601" s="132">
        <v>1</v>
      </c>
      <c r="H601" s="132">
        <v>50</v>
      </c>
    </row>
    <row r="602" spans="1:8" x14ac:dyDescent="0.25">
      <c r="A602" s="132">
        <v>1</v>
      </c>
      <c r="B602" s="132" t="s">
        <v>109</v>
      </c>
      <c r="C602" s="132" t="s">
        <v>241</v>
      </c>
      <c r="D602" s="132" t="s">
        <v>39</v>
      </c>
      <c r="E602" s="132" t="s">
        <v>110</v>
      </c>
      <c r="F602" s="139" t="s">
        <v>73</v>
      </c>
      <c r="G602" s="132">
        <v>1</v>
      </c>
      <c r="H602" s="132">
        <v>35</v>
      </c>
    </row>
    <row r="603" spans="1:8" x14ac:dyDescent="0.25">
      <c r="A603" s="132">
        <v>1</v>
      </c>
      <c r="B603" s="132" t="s">
        <v>109</v>
      </c>
      <c r="C603" s="132" t="s">
        <v>242</v>
      </c>
      <c r="D603" s="132" t="s">
        <v>39</v>
      </c>
      <c r="E603" s="132" t="s">
        <v>110</v>
      </c>
      <c r="F603" s="139" t="s">
        <v>40</v>
      </c>
      <c r="G603" s="132">
        <v>1</v>
      </c>
      <c r="H603" s="132">
        <v>10</v>
      </c>
    </row>
    <row r="604" spans="1:8" x14ac:dyDescent="0.25">
      <c r="A604" s="132">
        <v>1</v>
      </c>
      <c r="B604" s="132" t="s">
        <v>109</v>
      </c>
      <c r="C604" s="132" t="s">
        <v>242</v>
      </c>
      <c r="D604" s="132" t="s">
        <v>39</v>
      </c>
      <c r="E604" s="132" t="s">
        <v>110</v>
      </c>
      <c r="F604" s="139" t="s">
        <v>40</v>
      </c>
      <c r="G604" s="132">
        <v>1</v>
      </c>
      <c r="H604" s="132">
        <v>10</v>
      </c>
    </row>
    <row r="605" spans="1:8" x14ac:dyDescent="0.25">
      <c r="A605" s="132">
        <v>1</v>
      </c>
      <c r="B605" s="132" t="s">
        <v>109</v>
      </c>
      <c r="C605" s="132" t="s">
        <v>242</v>
      </c>
      <c r="D605" s="132" t="s">
        <v>39</v>
      </c>
      <c r="E605" s="132" t="s">
        <v>110</v>
      </c>
      <c r="F605" s="139" t="s">
        <v>40</v>
      </c>
      <c r="G605" s="132">
        <v>1</v>
      </c>
      <c r="H605" s="132">
        <v>10</v>
      </c>
    </row>
    <row r="606" spans="1:8" x14ac:dyDescent="0.25">
      <c r="A606" s="132">
        <v>1</v>
      </c>
      <c r="B606" s="132" t="s">
        <v>109</v>
      </c>
      <c r="C606" s="132" t="s">
        <v>242</v>
      </c>
      <c r="D606" s="132" t="s">
        <v>39</v>
      </c>
      <c r="E606" s="132" t="s">
        <v>110</v>
      </c>
      <c r="F606" s="139" t="s">
        <v>40</v>
      </c>
      <c r="G606" s="132">
        <v>1</v>
      </c>
      <c r="H606" s="132">
        <v>10</v>
      </c>
    </row>
    <row r="607" spans="1:8" x14ac:dyDescent="0.25">
      <c r="A607" s="132">
        <v>1</v>
      </c>
      <c r="B607" s="132" t="s">
        <v>109</v>
      </c>
      <c r="C607" s="132" t="s">
        <v>242</v>
      </c>
      <c r="D607" s="132" t="s">
        <v>39</v>
      </c>
      <c r="E607" s="132" t="s">
        <v>110</v>
      </c>
      <c r="F607" s="139" t="s">
        <v>40</v>
      </c>
      <c r="G607" s="132">
        <v>1</v>
      </c>
      <c r="H607" s="132">
        <v>10</v>
      </c>
    </row>
    <row r="608" spans="1:8" x14ac:dyDescent="0.25">
      <c r="A608" s="132">
        <v>1</v>
      </c>
      <c r="B608" s="132" t="s">
        <v>109</v>
      </c>
      <c r="C608" s="132" t="s">
        <v>242</v>
      </c>
      <c r="D608" s="132" t="s">
        <v>39</v>
      </c>
      <c r="E608" s="132" t="s">
        <v>110</v>
      </c>
      <c r="F608" s="139" t="s">
        <v>40</v>
      </c>
      <c r="G608" s="132">
        <v>1</v>
      </c>
      <c r="H608" s="132">
        <v>10</v>
      </c>
    </row>
    <row r="609" spans="1:8" x14ac:dyDescent="0.25">
      <c r="A609" s="132">
        <v>1</v>
      </c>
      <c r="B609" s="132" t="s">
        <v>109</v>
      </c>
      <c r="C609" s="132" t="s">
        <v>242</v>
      </c>
      <c r="D609" s="132" t="s">
        <v>39</v>
      </c>
      <c r="E609" s="132" t="s">
        <v>110</v>
      </c>
      <c r="F609" s="139" t="s">
        <v>40</v>
      </c>
      <c r="G609" s="132">
        <v>1</v>
      </c>
      <c r="H609" s="132">
        <v>15</v>
      </c>
    </row>
    <row r="610" spans="1:8" x14ac:dyDescent="0.25">
      <c r="A610" s="132">
        <v>1</v>
      </c>
      <c r="B610" s="132" t="s">
        <v>109</v>
      </c>
      <c r="C610" s="132" t="s">
        <v>242</v>
      </c>
      <c r="D610" s="132" t="s">
        <v>39</v>
      </c>
      <c r="E610" s="132" t="s">
        <v>110</v>
      </c>
      <c r="F610" s="139" t="s">
        <v>40</v>
      </c>
      <c r="G610" s="132">
        <v>1</v>
      </c>
      <c r="H610" s="132">
        <v>15</v>
      </c>
    </row>
    <row r="611" spans="1:8" x14ac:dyDescent="0.25">
      <c r="A611" s="132">
        <v>1</v>
      </c>
      <c r="B611" s="132" t="s">
        <v>109</v>
      </c>
      <c r="C611" s="132" t="s">
        <v>242</v>
      </c>
      <c r="D611" s="132" t="s">
        <v>39</v>
      </c>
      <c r="E611" s="132" t="s">
        <v>110</v>
      </c>
      <c r="F611" s="139" t="s">
        <v>40</v>
      </c>
      <c r="G611" s="132">
        <v>1</v>
      </c>
      <c r="H611" s="132">
        <v>15</v>
      </c>
    </row>
    <row r="612" spans="1:8" x14ac:dyDescent="0.25">
      <c r="A612" s="132">
        <v>1</v>
      </c>
      <c r="B612" s="132" t="s">
        <v>109</v>
      </c>
      <c r="C612" s="132" t="s">
        <v>242</v>
      </c>
      <c r="D612" s="132" t="s">
        <v>39</v>
      </c>
      <c r="E612" s="132" t="s">
        <v>110</v>
      </c>
      <c r="F612" s="139" t="s">
        <v>40</v>
      </c>
      <c r="G612" s="132">
        <v>1</v>
      </c>
      <c r="H612" s="132">
        <v>7</v>
      </c>
    </row>
    <row r="613" spans="1:8" x14ac:dyDescent="0.25">
      <c r="A613" s="132">
        <v>1</v>
      </c>
      <c r="B613" s="132" t="s">
        <v>109</v>
      </c>
      <c r="C613" s="132" t="s">
        <v>242</v>
      </c>
      <c r="D613" s="132" t="s">
        <v>39</v>
      </c>
      <c r="E613" s="132" t="s">
        <v>110</v>
      </c>
      <c r="F613" s="139" t="s">
        <v>40</v>
      </c>
      <c r="G613" s="132">
        <v>1</v>
      </c>
      <c r="H613" s="132">
        <v>7</v>
      </c>
    </row>
    <row r="614" spans="1:8" x14ac:dyDescent="0.25">
      <c r="A614" s="132">
        <v>1</v>
      </c>
      <c r="B614" s="132" t="s">
        <v>109</v>
      </c>
      <c r="C614" s="132" t="s">
        <v>242</v>
      </c>
      <c r="D614" s="132" t="s">
        <v>39</v>
      </c>
      <c r="E614" s="132" t="s">
        <v>110</v>
      </c>
      <c r="F614" s="139" t="s">
        <v>40</v>
      </c>
      <c r="G614" s="132">
        <v>1</v>
      </c>
      <c r="H614" s="132">
        <v>40</v>
      </c>
    </row>
    <row r="615" spans="1:8" x14ac:dyDescent="0.25">
      <c r="A615" s="132">
        <v>1</v>
      </c>
      <c r="B615" s="132" t="s">
        <v>109</v>
      </c>
      <c r="C615" s="132" t="s">
        <v>242</v>
      </c>
      <c r="D615" s="132" t="s">
        <v>39</v>
      </c>
      <c r="E615" s="132" t="s">
        <v>110</v>
      </c>
      <c r="F615" s="139" t="s">
        <v>40</v>
      </c>
      <c r="G615" s="132">
        <v>1</v>
      </c>
      <c r="H615" s="132">
        <v>5</v>
      </c>
    </row>
    <row r="616" spans="1:8" x14ac:dyDescent="0.25">
      <c r="A616" s="132">
        <v>1</v>
      </c>
      <c r="B616" s="132" t="s">
        <v>109</v>
      </c>
      <c r="C616" s="132" t="s">
        <v>242</v>
      </c>
      <c r="D616" s="132" t="s">
        <v>39</v>
      </c>
      <c r="E616" s="132" t="s">
        <v>110</v>
      </c>
      <c r="F616" s="139" t="s">
        <v>40</v>
      </c>
      <c r="G616" s="132">
        <v>1</v>
      </c>
      <c r="H616" s="132">
        <v>5</v>
      </c>
    </row>
    <row r="617" spans="1:8" x14ac:dyDescent="0.25">
      <c r="A617" s="132">
        <v>1</v>
      </c>
      <c r="B617" s="132" t="s">
        <v>109</v>
      </c>
      <c r="C617" s="132" t="s">
        <v>242</v>
      </c>
      <c r="D617" s="132" t="s">
        <v>39</v>
      </c>
      <c r="E617" s="132" t="s">
        <v>110</v>
      </c>
      <c r="F617" s="139" t="s">
        <v>40</v>
      </c>
      <c r="G617" s="132">
        <v>1</v>
      </c>
      <c r="H617" s="132">
        <v>65</v>
      </c>
    </row>
    <row r="618" spans="1:8" x14ac:dyDescent="0.25">
      <c r="A618" s="132">
        <v>1</v>
      </c>
      <c r="B618" s="132" t="s">
        <v>109</v>
      </c>
      <c r="C618" s="132" t="s">
        <v>242</v>
      </c>
      <c r="D618" s="132" t="s">
        <v>39</v>
      </c>
      <c r="E618" s="132" t="s">
        <v>110</v>
      </c>
      <c r="F618" s="139" t="s">
        <v>78</v>
      </c>
      <c r="G618" s="132">
        <v>1</v>
      </c>
      <c r="H618" s="132">
        <v>35</v>
      </c>
    </row>
    <row r="619" spans="1:8" x14ac:dyDescent="0.25">
      <c r="A619" s="132">
        <v>1</v>
      </c>
      <c r="B619" s="132" t="s">
        <v>109</v>
      </c>
      <c r="C619" s="132" t="s">
        <v>242</v>
      </c>
      <c r="D619" s="132" t="s">
        <v>39</v>
      </c>
      <c r="E619" s="132" t="s">
        <v>110</v>
      </c>
      <c r="F619" s="139" t="s">
        <v>69</v>
      </c>
      <c r="G619" s="132">
        <v>1</v>
      </c>
      <c r="H619" s="132">
        <v>5</v>
      </c>
    </row>
    <row r="620" spans="1:8" x14ac:dyDescent="0.25">
      <c r="A620" s="132">
        <v>1</v>
      </c>
      <c r="B620" s="132" t="s">
        <v>109</v>
      </c>
      <c r="C620" s="132" t="s">
        <v>242</v>
      </c>
      <c r="D620" s="132" t="s">
        <v>39</v>
      </c>
      <c r="E620" s="132" t="s">
        <v>110</v>
      </c>
      <c r="F620" s="139" t="s">
        <v>71</v>
      </c>
      <c r="G620" s="132">
        <v>1</v>
      </c>
      <c r="H620" s="132">
        <v>20</v>
      </c>
    </row>
    <row r="621" spans="1:8" x14ac:dyDescent="0.25">
      <c r="A621" s="132">
        <v>1</v>
      </c>
      <c r="B621" s="132" t="s">
        <v>109</v>
      </c>
      <c r="C621" s="132" t="s">
        <v>242</v>
      </c>
      <c r="D621" s="132" t="s">
        <v>39</v>
      </c>
      <c r="E621" s="132" t="s">
        <v>110</v>
      </c>
      <c r="F621" s="139" t="s">
        <v>71</v>
      </c>
      <c r="G621" s="132">
        <v>1</v>
      </c>
      <c r="H621" s="132">
        <v>20</v>
      </c>
    </row>
    <row r="622" spans="1:8" x14ac:dyDescent="0.25">
      <c r="A622" s="132">
        <v>1</v>
      </c>
      <c r="B622" s="132" t="s">
        <v>109</v>
      </c>
      <c r="C622" s="132" t="s">
        <v>242</v>
      </c>
      <c r="D622" s="132" t="s">
        <v>39</v>
      </c>
      <c r="E622" s="132" t="s">
        <v>110</v>
      </c>
      <c r="F622" s="139" t="s">
        <v>71</v>
      </c>
      <c r="G622" s="132">
        <v>1</v>
      </c>
      <c r="H622" s="132">
        <v>20</v>
      </c>
    </row>
    <row r="623" spans="1:8" x14ac:dyDescent="0.25">
      <c r="A623" s="132">
        <v>1</v>
      </c>
      <c r="B623" s="132" t="s">
        <v>109</v>
      </c>
      <c r="C623" s="132" t="s">
        <v>242</v>
      </c>
      <c r="D623" s="132" t="s">
        <v>39</v>
      </c>
      <c r="E623" s="132" t="s">
        <v>110</v>
      </c>
      <c r="F623" s="139" t="s">
        <v>71</v>
      </c>
      <c r="G623" s="132">
        <v>1</v>
      </c>
      <c r="H623" s="132">
        <v>20</v>
      </c>
    </row>
    <row r="624" spans="1:8" x14ac:dyDescent="0.25">
      <c r="A624" s="132">
        <v>1</v>
      </c>
      <c r="B624" s="132" t="s">
        <v>109</v>
      </c>
      <c r="C624" s="132" t="s">
        <v>242</v>
      </c>
      <c r="D624" s="132" t="s">
        <v>39</v>
      </c>
      <c r="E624" s="132" t="s">
        <v>110</v>
      </c>
      <c r="F624" s="139" t="s">
        <v>71</v>
      </c>
      <c r="G624" s="132">
        <v>1</v>
      </c>
      <c r="H624" s="132">
        <v>20</v>
      </c>
    </row>
    <row r="625" spans="1:8" x14ac:dyDescent="0.25">
      <c r="A625" s="132">
        <v>1</v>
      </c>
      <c r="B625" s="132" t="s">
        <v>109</v>
      </c>
      <c r="C625" s="132" t="s">
        <v>242</v>
      </c>
      <c r="D625" s="132" t="s">
        <v>39</v>
      </c>
      <c r="E625" s="132" t="s">
        <v>110</v>
      </c>
      <c r="F625" s="139" t="s">
        <v>71</v>
      </c>
      <c r="G625" s="132">
        <v>1</v>
      </c>
      <c r="H625" s="132">
        <v>25</v>
      </c>
    </row>
    <row r="626" spans="1:8" x14ac:dyDescent="0.25">
      <c r="A626" s="132">
        <v>1</v>
      </c>
      <c r="B626" s="132" t="s">
        <v>109</v>
      </c>
      <c r="C626" s="132" t="s">
        <v>242</v>
      </c>
      <c r="D626" s="132" t="s">
        <v>39</v>
      </c>
      <c r="E626" s="132" t="s">
        <v>110</v>
      </c>
      <c r="F626" s="139" t="s">
        <v>71</v>
      </c>
      <c r="G626" s="132">
        <v>1</v>
      </c>
      <c r="H626" s="132">
        <v>25</v>
      </c>
    </row>
    <row r="627" spans="1:8" x14ac:dyDescent="0.25">
      <c r="A627" s="132">
        <v>1</v>
      </c>
      <c r="B627" s="132" t="s">
        <v>109</v>
      </c>
      <c r="C627" s="132" t="s">
        <v>242</v>
      </c>
      <c r="D627" s="132" t="s">
        <v>39</v>
      </c>
      <c r="E627" s="132" t="s">
        <v>110</v>
      </c>
      <c r="F627" s="139" t="s">
        <v>71</v>
      </c>
      <c r="G627" s="132">
        <v>1</v>
      </c>
      <c r="H627" s="132">
        <v>25</v>
      </c>
    </row>
    <row r="628" spans="1:8" x14ac:dyDescent="0.25">
      <c r="A628" s="132">
        <v>1</v>
      </c>
      <c r="B628" s="132" t="s">
        <v>109</v>
      </c>
      <c r="C628" s="132" t="s">
        <v>242</v>
      </c>
      <c r="D628" s="132" t="s">
        <v>39</v>
      </c>
      <c r="E628" s="132" t="s">
        <v>110</v>
      </c>
      <c r="F628" s="139" t="s">
        <v>71</v>
      </c>
      <c r="G628" s="132">
        <v>1</v>
      </c>
      <c r="H628" s="132">
        <v>25</v>
      </c>
    </row>
    <row r="629" spans="1:8" x14ac:dyDescent="0.25">
      <c r="A629" s="132">
        <v>1</v>
      </c>
      <c r="B629" s="132" t="s">
        <v>109</v>
      </c>
      <c r="C629" s="132" t="s">
        <v>242</v>
      </c>
      <c r="D629" s="132" t="s">
        <v>39</v>
      </c>
      <c r="E629" s="132" t="s">
        <v>110</v>
      </c>
      <c r="F629" s="139" t="s">
        <v>71</v>
      </c>
      <c r="G629" s="132">
        <v>1</v>
      </c>
      <c r="H629" s="132">
        <v>25</v>
      </c>
    </row>
    <row r="630" spans="1:8" x14ac:dyDescent="0.25">
      <c r="A630" s="132">
        <v>1</v>
      </c>
      <c r="B630" s="132" t="s">
        <v>109</v>
      </c>
      <c r="C630" s="132" t="s">
        <v>242</v>
      </c>
      <c r="D630" s="132" t="s">
        <v>39</v>
      </c>
      <c r="E630" s="132" t="s">
        <v>110</v>
      </c>
      <c r="F630" s="139" t="s">
        <v>71</v>
      </c>
      <c r="G630" s="132">
        <v>1</v>
      </c>
      <c r="H630" s="132">
        <v>30</v>
      </c>
    </row>
    <row r="631" spans="1:8" x14ac:dyDescent="0.25">
      <c r="A631" s="132">
        <v>1</v>
      </c>
      <c r="B631" s="132" t="s">
        <v>109</v>
      </c>
      <c r="C631" s="132" t="s">
        <v>242</v>
      </c>
      <c r="D631" s="132" t="s">
        <v>39</v>
      </c>
      <c r="E631" s="132" t="s">
        <v>110</v>
      </c>
      <c r="F631" s="139" t="s">
        <v>71</v>
      </c>
      <c r="G631" s="132">
        <v>1</v>
      </c>
      <c r="H631" s="132">
        <v>30</v>
      </c>
    </row>
    <row r="632" spans="1:8" x14ac:dyDescent="0.25">
      <c r="A632" s="132">
        <v>1</v>
      </c>
      <c r="B632" s="132" t="s">
        <v>109</v>
      </c>
      <c r="C632" s="132" t="s">
        <v>242</v>
      </c>
      <c r="D632" s="132" t="s">
        <v>39</v>
      </c>
      <c r="E632" s="132" t="s">
        <v>110</v>
      </c>
      <c r="F632" s="139" t="s">
        <v>71</v>
      </c>
      <c r="G632" s="132">
        <v>1</v>
      </c>
      <c r="H632" s="132">
        <v>30</v>
      </c>
    </row>
    <row r="633" spans="1:8" x14ac:dyDescent="0.25">
      <c r="A633" s="132">
        <v>1</v>
      </c>
      <c r="B633" s="132" t="s">
        <v>109</v>
      </c>
      <c r="C633" s="132" t="s">
        <v>242</v>
      </c>
      <c r="D633" s="132" t="s">
        <v>39</v>
      </c>
      <c r="E633" s="132" t="s">
        <v>110</v>
      </c>
      <c r="F633" s="139" t="s">
        <v>71</v>
      </c>
      <c r="G633" s="132">
        <v>1</v>
      </c>
      <c r="H633" s="132">
        <v>30</v>
      </c>
    </row>
    <row r="634" spans="1:8" x14ac:dyDescent="0.25">
      <c r="A634" s="132">
        <v>1</v>
      </c>
      <c r="B634" s="132" t="s">
        <v>109</v>
      </c>
      <c r="C634" s="132" t="s">
        <v>242</v>
      </c>
      <c r="D634" s="132" t="s">
        <v>39</v>
      </c>
      <c r="E634" s="132" t="s">
        <v>110</v>
      </c>
      <c r="F634" s="139" t="s">
        <v>71</v>
      </c>
      <c r="G634" s="132">
        <v>1</v>
      </c>
      <c r="H634" s="132">
        <v>35</v>
      </c>
    </row>
    <row r="635" spans="1:8" x14ac:dyDescent="0.25">
      <c r="A635" s="132">
        <v>1</v>
      </c>
      <c r="B635" s="132" t="s">
        <v>109</v>
      </c>
      <c r="C635" s="132" t="s">
        <v>242</v>
      </c>
      <c r="D635" s="132" t="s">
        <v>39</v>
      </c>
      <c r="E635" s="132" t="s">
        <v>110</v>
      </c>
      <c r="F635" s="139" t="s">
        <v>71</v>
      </c>
      <c r="G635" s="132">
        <v>1</v>
      </c>
      <c r="H635" s="132">
        <v>35</v>
      </c>
    </row>
    <row r="636" spans="1:8" x14ac:dyDescent="0.25">
      <c r="A636" s="132">
        <v>1</v>
      </c>
      <c r="B636" s="132" t="s">
        <v>109</v>
      </c>
      <c r="C636" s="132" t="s">
        <v>242</v>
      </c>
      <c r="D636" s="132" t="s">
        <v>39</v>
      </c>
      <c r="E636" s="132" t="s">
        <v>110</v>
      </c>
      <c r="F636" s="139" t="s">
        <v>71</v>
      </c>
      <c r="G636" s="132">
        <v>1</v>
      </c>
      <c r="H636" s="132">
        <v>35</v>
      </c>
    </row>
    <row r="637" spans="1:8" x14ac:dyDescent="0.25">
      <c r="A637" s="132">
        <v>1</v>
      </c>
      <c r="B637" s="132" t="s">
        <v>109</v>
      </c>
      <c r="C637" s="132" t="s">
        <v>242</v>
      </c>
      <c r="D637" s="132" t="s">
        <v>39</v>
      </c>
      <c r="E637" s="132" t="s">
        <v>110</v>
      </c>
      <c r="F637" s="139" t="s">
        <v>71</v>
      </c>
      <c r="G637" s="132">
        <v>1</v>
      </c>
      <c r="H637" s="132">
        <v>40</v>
      </c>
    </row>
    <row r="638" spans="1:8" x14ac:dyDescent="0.25">
      <c r="A638" s="132">
        <v>1</v>
      </c>
      <c r="B638" s="132" t="s">
        <v>109</v>
      </c>
      <c r="C638" s="132" t="s">
        <v>242</v>
      </c>
      <c r="D638" s="132" t="s">
        <v>39</v>
      </c>
      <c r="E638" s="132" t="s">
        <v>110</v>
      </c>
      <c r="F638" s="139" t="s">
        <v>71</v>
      </c>
      <c r="G638" s="132">
        <v>1</v>
      </c>
      <c r="H638" s="132">
        <v>40</v>
      </c>
    </row>
    <row r="639" spans="1:8" x14ac:dyDescent="0.25">
      <c r="A639" s="132">
        <v>1</v>
      </c>
      <c r="B639" s="132" t="s">
        <v>109</v>
      </c>
      <c r="C639" s="132" t="s">
        <v>242</v>
      </c>
      <c r="D639" s="132" t="s">
        <v>39</v>
      </c>
      <c r="E639" s="132" t="s">
        <v>110</v>
      </c>
      <c r="F639" s="139" t="s">
        <v>71</v>
      </c>
      <c r="G639" s="132">
        <v>1</v>
      </c>
      <c r="H639" s="132">
        <v>40</v>
      </c>
    </row>
    <row r="640" spans="1:8" x14ac:dyDescent="0.25">
      <c r="A640" s="132">
        <v>1</v>
      </c>
      <c r="B640" s="132" t="s">
        <v>109</v>
      </c>
      <c r="C640" s="132" t="s">
        <v>242</v>
      </c>
      <c r="D640" s="132" t="s">
        <v>39</v>
      </c>
      <c r="E640" s="132" t="s">
        <v>110</v>
      </c>
      <c r="F640" s="139" t="s">
        <v>71</v>
      </c>
      <c r="G640" s="132">
        <v>1</v>
      </c>
      <c r="H640" s="132">
        <v>45</v>
      </c>
    </row>
    <row r="641" spans="1:8" x14ac:dyDescent="0.25">
      <c r="A641" s="132">
        <v>1</v>
      </c>
      <c r="B641" s="132" t="s">
        <v>109</v>
      </c>
      <c r="C641" s="132" t="s">
        <v>242</v>
      </c>
      <c r="D641" s="132" t="s">
        <v>39</v>
      </c>
      <c r="E641" s="132" t="s">
        <v>110</v>
      </c>
      <c r="F641" s="139" t="s">
        <v>71</v>
      </c>
      <c r="G641" s="132">
        <v>1</v>
      </c>
      <c r="H641" s="132">
        <v>45</v>
      </c>
    </row>
    <row r="642" spans="1:8" x14ac:dyDescent="0.25">
      <c r="A642" s="132">
        <v>1</v>
      </c>
      <c r="B642" s="132" t="s">
        <v>109</v>
      </c>
      <c r="C642" s="132" t="s">
        <v>242</v>
      </c>
      <c r="D642" s="132" t="s">
        <v>39</v>
      </c>
      <c r="E642" s="132" t="s">
        <v>110</v>
      </c>
      <c r="F642" s="139" t="s">
        <v>71</v>
      </c>
      <c r="G642" s="132">
        <v>1</v>
      </c>
      <c r="H642" s="132">
        <v>45</v>
      </c>
    </row>
    <row r="643" spans="1:8" x14ac:dyDescent="0.25">
      <c r="A643" s="132">
        <v>1</v>
      </c>
      <c r="B643" s="132" t="s">
        <v>109</v>
      </c>
      <c r="C643" s="132" t="s">
        <v>242</v>
      </c>
      <c r="D643" s="132" t="s">
        <v>39</v>
      </c>
      <c r="E643" s="132" t="s">
        <v>110</v>
      </c>
      <c r="F643" s="139" t="s">
        <v>71</v>
      </c>
      <c r="G643" s="132">
        <v>1</v>
      </c>
      <c r="H643" s="132">
        <v>45</v>
      </c>
    </row>
    <row r="644" spans="1:8" x14ac:dyDescent="0.25">
      <c r="A644" s="132">
        <v>1</v>
      </c>
      <c r="B644" s="132" t="s">
        <v>109</v>
      </c>
      <c r="C644" s="132" t="s">
        <v>242</v>
      </c>
      <c r="D644" s="132" t="s">
        <v>39</v>
      </c>
      <c r="E644" s="132" t="s">
        <v>110</v>
      </c>
      <c r="F644" s="139" t="s">
        <v>71</v>
      </c>
      <c r="G644" s="132">
        <v>1</v>
      </c>
      <c r="H644" s="132">
        <v>50</v>
      </c>
    </row>
    <row r="645" spans="1:8" x14ac:dyDescent="0.25">
      <c r="A645" s="132">
        <v>1</v>
      </c>
      <c r="B645" s="132" t="s">
        <v>109</v>
      </c>
      <c r="C645" s="132" t="s">
        <v>242</v>
      </c>
      <c r="D645" s="132" t="s">
        <v>39</v>
      </c>
      <c r="E645" s="132" t="s">
        <v>110</v>
      </c>
      <c r="F645" s="139" t="s">
        <v>71</v>
      </c>
      <c r="G645" s="132">
        <v>1</v>
      </c>
      <c r="H645" s="132">
        <v>55</v>
      </c>
    </row>
    <row r="646" spans="1:8" x14ac:dyDescent="0.25">
      <c r="A646" s="132">
        <v>1</v>
      </c>
      <c r="B646" s="132" t="s">
        <v>109</v>
      </c>
      <c r="C646" s="132" t="s">
        <v>242</v>
      </c>
      <c r="D646" s="132" t="s">
        <v>39</v>
      </c>
      <c r="E646" s="132" t="s">
        <v>110</v>
      </c>
      <c r="F646" s="139" t="s">
        <v>71</v>
      </c>
      <c r="G646" s="132">
        <v>1</v>
      </c>
      <c r="H646" s="132">
        <v>60</v>
      </c>
    </row>
    <row r="647" spans="1:8" x14ac:dyDescent="0.25">
      <c r="A647" s="132">
        <v>1</v>
      </c>
      <c r="B647" s="132" t="s">
        <v>109</v>
      </c>
      <c r="C647" s="132" t="s">
        <v>242</v>
      </c>
      <c r="D647" s="132" t="s">
        <v>39</v>
      </c>
      <c r="E647" s="132" t="s">
        <v>110</v>
      </c>
      <c r="F647" s="139" t="s">
        <v>71</v>
      </c>
      <c r="G647" s="132">
        <v>1</v>
      </c>
      <c r="H647" s="132">
        <v>60</v>
      </c>
    </row>
    <row r="648" spans="1:8" x14ac:dyDescent="0.25">
      <c r="A648" s="132">
        <v>1</v>
      </c>
      <c r="B648" s="132" t="s">
        <v>109</v>
      </c>
      <c r="C648" s="132" t="s">
        <v>242</v>
      </c>
      <c r="D648" s="132" t="s">
        <v>39</v>
      </c>
      <c r="E648" s="132" t="s">
        <v>110</v>
      </c>
      <c r="F648" s="139" t="s">
        <v>71</v>
      </c>
      <c r="G648" s="132">
        <v>1</v>
      </c>
      <c r="H648" s="132">
        <v>60</v>
      </c>
    </row>
    <row r="649" spans="1:8" x14ac:dyDescent="0.25">
      <c r="A649" s="132">
        <v>1</v>
      </c>
      <c r="B649" s="132" t="s">
        <v>109</v>
      </c>
      <c r="C649" s="132" t="s">
        <v>242</v>
      </c>
      <c r="D649" s="132" t="s">
        <v>39</v>
      </c>
      <c r="E649" s="132" t="s">
        <v>110</v>
      </c>
      <c r="F649" s="139" t="s">
        <v>71</v>
      </c>
      <c r="G649" s="132">
        <v>1</v>
      </c>
      <c r="H649" s="132">
        <v>65</v>
      </c>
    </row>
    <row r="650" spans="1:8" x14ac:dyDescent="0.25">
      <c r="A650" s="132">
        <v>1</v>
      </c>
      <c r="B650" s="132" t="s">
        <v>109</v>
      </c>
      <c r="C650" s="132" t="s">
        <v>242</v>
      </c>
      <c r="D650" s="132" t="s">
        <v>39</v>
      </c>
      <c r="E650" s="132" t="s">
        <v>110</v>
      </c>
      <c r="F650" s="139" t="s">
        <v>71</v>
      </c>
      <c r="G650" s="132">
        <v>1</v>
      </c>
      <c r="H650" s="132">
        <v>70</v>
      </c>
    </row>
    <row r="651" spans="1:8" x14ac:dyDescent="0.25">
      <c r="A651" s="132">
        <v>1</v>
      </c>
      <c r="B651" s="132" t="s">
        <v>109</v>
      </c>
      <c r="C651" s="132" t="s">
        <v>242</v>
      </c>
      <c r="D651" s="132" t="s">
        <v>39</v>
      </c>
      <c r="E651" s="132" t="s">
        <v>110</v>
      </c>
      <c r="F651" s="139" t="s">
        <v>72</v>
      </c>
      <c r="G651" s="132">
        <v>1</v>
      </c>
      <c r="H651" s="132">
        <v>20</v>
      </c>
    </row>
    <row r="652" spans="1:8" x14ac:dyDescent="0.25">
      <c r="A652" s="132">
        <v>1</v>
      </c>
      <c r="B652" s="132" t="s">
        <v>109</v>
      </c>
      <c r="C652" s="132" t="s">
        <v>242</v>
      </c>
      <c r="D652" s="132" t="s">
        <v>39</v>
      </c>
      <c r="E652" s="132" t="s">
        <v>110</v>
      </c>
      <c r="F652" s="139" t="s">
        <v>73</v>
      </c>
      <c r="G652" s="132">
        <v>1</v>
      </c>
      <c r="H652" s="132">
        <v>5</v>
      </c>
    </row>
    <row r="653" spans="1:8" x14ac:dyDescent="0.25">
      <c r="A653" s="132">
        <v>1</v>
      </c>
      <c r="B653" s="132" t="s">
        <v>109</v>
      </c>
      <c r="C653" s="132" t="s">
        <v>243</v>
      </c>
      <c r="D653" s="132" t="s">
        <v>39</v>
      </c>
      <c r="E653" s="132" t="s">
        <v>110</v>
      </c>
      <c r="F653" s="139" t="s">
        <v>40</v>
      </c>
      <c r="G653" s="132">
        <v>1</v>
      </c>
      <c r="H653" s="132">
        <v>10</v>
      </c>
    </row>
    <row r="654" spans="1:8" x14ac:dyDescent="0.25">
      <c r="A654" s="132">
        <v>1</v>
      </c>
      <c r="B654" s="132" t="s">
        <v>109</v>
      </c>
      <c r="C654" s="132" t="s">
        <v>243</v>
      </c>
      <c r="D654" s="132" t="s">
        <v>39</v>
      </c>
      <c r="E654" s="132" t="s">
        <v>110</v>
      </c>
      <c r="F654" s="139" t="s">
        <v>40</v>
      </c>
      <c r="G654" s="132">
        <v>1</v>
      </c>
      <c r="H654" s="132">
        <v>10</v>
      </c>
    </row>
    <row r="655" spans="1:8" x14ac:dyDescent="0.25">
      <c r="A655" s="132">
        <v>1</v>
      </c>
      <c r="B655" s="132" t="s">
        <v>109</v>
      </c>
      <c r="C655" s="132" t="s">
        <v>243</v>
      </c>
      <c r="D655" s="132" t="s">
        <v>39</v>
      </c>
      <c r="E655" s="132" t="s">
        <v>110</v>
      </c>
      <c r="F655" s="139" t="s">
        <v>40</v>
      </c>
      <c r="G655" s="132">
        <v>1</v>
      </c>
      <c r="H655" s="132">
        <v>10</v>
      </c>
    </row>
    <row r="656" spans="1:8" x14ac:dyDescent="0.25">
      <c r="A656" s="132">
        <v>1</v>
      </c>
      <c r="B656" s="132" t="s">
        <v>109</v>
      </c>
      <c r="C656" s="132" t="s">
        <v>243</v>
      </c>
      <c r="D656" s="132" t="s">
        <v>39</v>
      </c>
      <c r="E656" s="132" t="s">
        <v>110</v>
      </c>
      <c r="F656" s="139" t="s">
        <v>40</v>
      </c>
      <c r="G656" s="132">
        <v>1</v>
      </c>
      <c r="H656" s="132">
        <v>20</v>
      </c>
    </row>
    <row r="657" spans="1:8" x14ac:dyDescent="0.25">
      <c r="A657" s="132">
        <v>1</v>
      </c>
      <c r="B657" s="132" t="s">
        <v>109</v>
      </c>
      <c r="C657" s="132" t="s">
        <v>243</v>
      </c>
      <c r="D657" s="132" t="s">
        <v>39</v>
      </c>
      <c r="E657" s="132" t="s">
        <v>110</v>
      </c>
      <c r="F657" s="139" t="s">
        <v>40</v>
      </c>
      <c r="G657" s="132">
        <v>1</v>
      </c>
      <c r="H657" s="132">
        <v>20</v>
      </c>
    </row>
    <row r="658" spans="1:8" x14ac:dyDescent="0.25">
      <c r="A658" s="132">
        <v>1</v>
      </c>
      <c r="B658" s="132" t="s">
        <v>109</v>
      </c>
      <c r="C658" s="132" t="s">
        <v>243</v>
      </c>
      <c r="D658" s="132" t="s">
        <v>39</v>
      </c>
      <c r="E658" s="132" t="s">
        <v>110</v>
      </c>
      <c r="F658" s="139" t="s">
        <v>40</v>
      </c>
      <c r="G658" s="132">
        <v>1</v>
      </c>
      <c r="H658" s="132">
        <v>20</v>
      </c>
    </row>
    <row r="659" spans="1:8" x14ac:dyDescent="0.25">
      <c r="A659" s="132">
        <v>1</v>
      </c>
      <c r="B659" s="132" t="s">
        <v>109</v>
      </c>
      <c r="C659" s="132" t="s">
        <v>243</v>
      </c>
      <c r="D659" s="132" t="s">
        <v>39</v>
      </c>
      <c r="E659" s="132" t="s">
        <v>110</v>
      </c>
      <c r="F659" s="139" t="s">
        <v>40</v>
      </c>
      <c r="G659" s="132">
        <v>1</v>
      </c>
      <c r="H659" s="132">
        <v>15</v>
      </c>
    </row>
    <row r="660" spans="1:8" x14ac:dyDescent="0.25">
      <c r="A660" s="132">
        <v>1</v>
      </c>
      <c r="B660" s="132" t="s">
        <v>109</v>
      </c>
      <c r="C660" s="132" t="s">
        <v>243</v>
      </c>
      <c r="D660" s="132" t="s">
        <v>39</v>
      </c>
      <c r="E660" s="132" t="s">
        <v>110</v>
      </c>
      <c r="F660" s="139" t="s">
        <v>40</v>
      </c>
      <c r="G660" s="132">
        <v>1</v>
      </c>
      <c r="H660" s="132">
        <v>15</v>
      </c>
    </row>
    <row r="661" spans="1:8" x14ac:dyDescent="0.25">
      <c r="A661" s="132">
        <v>1</v>
      </c>
      <c r="B661" s="132" t="s">
        <v>109</v>
      </c>
      <c r="C661" s="132" t="s">
        <v>243</v>
      </c>
      <c r="D661" s="132" t="s">
        <v>39</v>
      </c>
      <c r="E661" s="132" t="s">
        <v>110</v>
      </c>
      <c r="F661" s="139" t="s">
        <v>40</v>
      </c>
      <c r="G661" s="132">
        <v>1</v>
      </c>
      <c r="H661" s="132">
        <v>7</v>
      </c>
    </row>
    <row r="662" spans="1:8" x14ac:dyDescent="0.25">
      <c r="A662" s="132">
        <v>1</v>
      </c>
      <c r="B662" s="132" t="s">
        <v>109</v>
      </c>
      <c r="C662" s="132" t="s">
        <v>243</v>
      </c>
      <c r="D662" s="132" t="s">
        <v>39</v>
      </c>
      <c r="E662" s="132" t="s">
        <v>110</v>
      </c>
      <c r="F662" s="139" t="s">
        <v>69</v>
      </c>
      <c r="G662" s="132">
        <v>1</v>
      </c>
      <c r="H662" s="132">
        <v>25</v>
      </c>
    </row>
    <row r="663" spans="1:8" x14ac:dyDescent="0.25">
      <c r="A663" s="132">
        <v>1</v>
      </c>
      <c r="B663" s="132" t="s">
        <v>109</v>
      </c>
      <c r="C663" s="132" t="s">
        <v>243</v>
      </c>
      <c r="D663" s="132" t="s">
        <v>39</v>
      </c>
      <c r="E663" s="132" t="s">
        <v>110</v>
      </c>
      <c r="F663" s="139" t="s">
        <v>69</v>
      </c>
      <c r="G663" s="132">
        <v>1</v>
      </c>
      <c r="H663" s="132">
        <v>25</v>
      </c>
    </row>
    <row r="664" spans="1:8" x14ac:dyDescent="0.25">
      <c r="A664" s="132">
        <v>1</v>
      </c>
      <c r="B664" s="132" t="s">
        <v>109</v>
      </c>
      <c r="C664" s="132" t="s">
        <v>243</v>
      </c>
      <c r="D664" s="132" t="s">
        <v>39</v>
      </c>
      <c r="E664" s="132" t="s">
        <v>110</v>
      </c>
      <c r="F664" s="139" t="s">
        <v>69</v>
      </c>
      <c r="G664" s="132">
        <v>1</v>
      </c>
      <c r="H664" s="132">
        <v>50</v>
      </c>
    </row>
    <row r="665" spans="1:8" x14ac:dyDescent="0.25">
      <c r="A665" s="132">
        <v>1</v>
      </c>
      <c r="B665" s="132" t="s">
        <v>109</v>
      </c>
      <c r="C665" s="132" t="s">
        <v>243</v>
      </c>
      <c r="D665" s="132" t="s">
        <v>39</v>
      </c>
      <c r="E665" s="132" t="s">
        <v>110</v>
      </c>
      <c r="F665" s="139" t="s">
        <v>69</v>
      </c>
      <c r="G665" s="132">
        <v>1</v>
      </c>
      <c r="H665" s="132">
        <v>15</v>
      </c>
    </row>
    <row r="666" spans="1:8" x14ac:dyDescent="0.25">
      <c r="A666" s="132">
        <v>1</v>
      </c>
      <c r="B666" s="132" t="s">
        <v>109</v>
      </c>
      <c r="C666" s="132" t="s">
        <v>243</v>
      </c>
      <c r="D666" s="132" t="s">
        <v>39</v>
      </c>
      <c r="E666" s="132" t="s">
        <v>110</v>
      </c>
      <c r="F666" s="139" t="s">
        <v>78</v>
      </c>
      <c r="G666" s="132">
        <v>1</v>
      </c>
      <c r="H666" s="132">
        <v>10</v>
      </c>
    </row>
    <row r="667" spans="1:8" x14ac:dyDescent="0.25">
      <c r="A667" s="132">
        <v>1</v>
      </c>
      <c r="B667" s="132" t="s">
        <v>109</v>
      </c>
      <c r="C667" s="132" t="s">
        <v>243</v>
      </c>
      <c r="D667" s="132" t="s">
        <v>39</v>
      </c>
      <c r="E667" s="132" t="s">
        <v>110</v>
      </c>
      <c r="F667" s="139" t="s">
        <v>71</v>
      </c>
      <c r="G667" s="132">
        <v>1</v>
      </c>
      <c r="H667" s="132">
        <v>5</v>
      </c>
    </row>
    <row r="668" spans="1:8" x14ac:dyDescent="0.25">
      <c r="A668" s="132">
        <v>1</v>
      </c>
      <c r="B668" s="132" t="s">
        <v>109</v>
      </c>
      <c r="C668" s="132" t="s">
        <v>243</v>
      </c>
      <c r="D668" s="132" t="s">
        <v>39</v>
      </c>
      <c r="E668" s="132" t="s">
        <v>110</v>
      </c>
      <c r="F668" s="139" t="s">
        <v>71</v>
      </c>
      <c r="G668" s="132">
        <v>1</v>
      </c>
      <c r="H668" s="132">
        <v>10</v>
      </c>
    </row>
    <row r="669" spans="1:8" x14ac:dyDescent="0.25">
      <c r="A669" s="132">
        <v>1</v>
      </c>
      <c r="B669" s="132" t="s">
        <v>109</v>
      </c>
      <c r="C669" s="132" t="s">
        <v>243</v>
      </c>
      <c r="D669" s="132" t="s">
        <v>39</v>
      </c>
      <c r="E669" s="132" t="s">
        <v>110</v>
      </c>
      <c r="F669" s="139" t="s">
        <v>71</v>
      </c>
      <c r="G669" s="132">
        <v>1</v>
      </c>
      <c r="H669" s="132">
        <v>10</v>
      </c>
    </row>
    <row r="670" spans="1:8" x14ac:dyDescent="0.25">
      <c r="A670" s="132">
        <v>1</v>
      </c>
      <c r="B670" s="132" t="s">
        <v>109</v>
      </c>
      <c r="C670" s="132" t="s">
        <v>243</v>
      </c>
      <c r="D670" s="132" t="s">
        <v>39</v>
      </c>
      <c r="E670" s="132" t="s">
        <v>110</v>
      </c>
      <c r="F670" s="139" t="s">
        <v>71</v>
      </c>
      <c r="G670" s="132">
        <v>1</v>
      </c>
      <c r="H670" s="132">
        <v>10</v>
      </c>
    </row>
    <row r="671" spans="1:8" x14ac:dyDescent="0.25">
      <c r="A671" s="132">
        <v>1</v>
      </c>
      <c r="B671" s="132" t="s">
        <v>109</v>
      </c>
      <c r="C671" s="132" t="s">
        <v>243</v>
      </c>
      <c r="D671" s="132" t="s">
        <v>39</v>
      </c>
      <c r="E671" s="132" t="s">
        <v>110</v>
      </c>
      <c r="F671" s="139" t="s">
        <v>71</v>
      </c>
      <c r="G671" s="132">
        <v>1</v>
      </c>
      <c r="H671" s="132">
        <v>15</v>
      </c>
    </row>
    <row r="672" spans="1:8" x14ac:dyDescent="0.25">
      <c r="A672" s="132">
        <v>1</v>
      </c>
      <c r="B672" s="132" t="s">
        <v>109</v>
      </c>
      <c r="C672" s="132" t="s">
        <v>243</v>
      </c>
      <c r="D672" s="132" t="s">
        <v>39</v>
      </c>
      <c r="E672" s="132" t="s">
        <v>110</v>
      </c>
      <c r="F672" s="139" t="s">
        <v>71</v>
      </c>
      <c r="G672" s="132">
        <v>1</v>
      </c>
      <c r="H672" s="132">
        <v>15</v>
      </c>
    </row>
    <row r="673" spans="1:8" x14ac:dyDescent="0.25">
      <c r="A673" s="132">
        <v>1</v>
      </c>
      <c r="B673" s="132" t="s">
        <v>109</v>
      </c>
      <c r="C673" s="132" t="s">
        <v>243</v>
      </c>
      <c r="D673" s="132" t="s">
        <v>39</v>
      </c>
      <c r="E673" s="132" t="s">
        <v>110</v>
      </c>
      <c r="F673" s="139" t="s">
        <v>71</v>
      </c>
      <c r="G673" s="132">
        <v>1</v>
      </c>
      <c r="H673" s="132">
        <v>15</v>
      </c>
    </row>
    <row r="674" spans="1:8" x14ac:dyDescent="0.25">
      <c r="A674" s="132">
        <v>1</v>
      </c>
      <c r="B674" s="132" t="s">
        <v>109</v>
      </c>
      <c r="C674" s="132" t="s">
        <v>243</v>
      </c>
      <c r="D674" s="132" t="s">
        <v>39</v>
      </c>
      <c r="E674" s="132" t="s">
        <v>110</v>
      </c>
      <c r="F674" s="139" t="s">
        <v>71</v>
      </c>
      <c r="G674" s="132">
        <v>1</v>
      </c>
      <c r="H674" s="132">
        <v>15</v>
      </c>
    </row>
    <row r="675" spans="1:8" x14ac:dyDescent="0.25">
      <c r="A675" s="132">
        <v>1</v>
      </c>
      <c r="B675" s="132" t="s">
        <v>109</v>
      </c>
      <c r="C675" s="132" t="s">
        <v>243</v>
      </c>
      <c r="D675" s="132" t="s">
        <v>39</v>
      </c>
      <c r="E675" s="132" t="s">
        <v>110</v>
      </c>
      <c r="F675" s="139" t="s">
        <v>71</v>
      </c>
      <c r="G675" s="132">
        <v>1</v>
      </c>
      <c r="H675" s="132">
        <v>20</v>
      </c>
    </row>
    <row r="676" spans="1:8" x14ac:dyDescent="0.25">
      <c r="A676" s="132">
        <v>1</v>
      </c>
      <c r="B676" s="132" t="s">
        <v>109</v>
      </c>
      <c r="C676" s="132" t="s">
        <v>243</v>
      </c>
      <c r="D676" s="132" t="s">
        <v>39</v>
      </c>
      <c r="E676" s="132" t="s">
        <v>110</v>
      </c>
      <c r="F676" s="139" t="s">
        <v>71</v>
      </c>
      <c r="G676" s="132">
        <v>1</v>
      </c>
      <c r="H676" s="132">
        <v>20</v>
      </c>
    </row>
    <row r="677" spans="1:8" x14ac:dyDescent="0.25">
      <c r="A677" s="132">
        <v>1</v>
      </c>
      <c r="B677" s="132" t="s">
        <v>109</v>
      </c>
      <c r="C677" s="132" t="s">
        <v>243</v>
      </c>
      <c r="D677" s="132" t="s">
        <v>39</v>
      </c>
      <c r="E677" s="132" t="s">
        <v>110</v>
      </c>
      <c r="F677" s="139" t="s">
        <v>71</v>
      </c>
      <c r="G677" s="132">
        <v>1</v>
      </c>
      <c r="H677" s="132">
        <v>20</v>
      </c>
    </row>
    <row r="678" spans="1:8" x14ac:dyDescent="0.25">
      <c r="A678" s="132">
        <v>1</v>
      </c>
      <c r="B678" s="132" t="s">
        <v>109</v>
      </c>
      <c r="C678" s="132" t="s">
        <v>243</v>
      </c>
      <c r="D678" s="132" t="s">
        <v>39</v>
      </c>
      <c r="E678" s="132" t="s">
        <v>110</v>
      </c>
      <c r="F678" s="139" t="s">
        <v>71</v>
      </c>
      <c r="G678" s="132">
        <v>1</v>
      </c>
      <c r="H678" s="132">
        <v>20</v>
      </c>
    </row>
    <row r="679" spans="1:8" x14ac:dyDescent="0.25">
      <c r="A679" s="132">
        <v>1</v>
      </c>
      <c r="B679" s="132" t="s">
        <v>109</v>
      </c>
      <c r="C679" s="132" t="s">
        <v>243</v>
      </c>
      <c r="D679" s="132" t="s">
        <v>39</v>
      </c>
      <c r="E679" s="132" t="s">
        <v>110</v>
      </c>
      <c r="F679" s="139" t="s">
        <v>71</v>
      </c>
      <c r="G679" s="132">
        <v>1</v>
      </c>
      <c r="H679" s="132">
        <v>25</v>
      </c>
    </row>
    <row r="680" spans="1:8" x14ac:dyDescent="0.25">
      <c r="A680" s="132">
        <v>1</v>
      </c>
      <c r="B680" s="132" t="s">
        <v>109</v>
      </c>
      <c r="C680" s="132" t="s">
        <v>243</v>
      </c>
      <c r="D680" s="132" t="s">
        <v>39</v>
      </c>
      <c r="E680" s="132" t="s">
        <v>110</v>
      </c>
      <c r="F680" s="139" t="s">
        <v>71</v>
      </c>
      <c r="G680" s="132">
        <v>1</v>
      </c>
      <c r="H680" s="132">
        <v>25</v>
      </c>
    </row>
    <row r="681" spans="1:8" x14ac:dyDescent="0.25">
      <c r="A681" s="132">
        <v>1</v>
      </c>
      <c r="B681" s="132" t="s">
        <v>109</v>
      </c>
      <c r="C681" s="132" t="s">
        <v>243</v>
      </c>
      <c r="D681" s="132" t="s">
        <v>39</v>
      </c>
      <c r="E681" s="132" t="s">
        <v>110</v>
      </c>
      <c r="F681" s="139" t="s">
        <v>71</v>
      </c>
      <c r="G681" s="132">
        <v>1</v>
      </c>
      <c r="H681" s="132">
        <v>25</v>
      </c>
    </row>
    <row r="682" spans="1:8" x14ac:dyDescent="0.25">
      <c r="A682" s="132">
        <v>1</v>
      </c>
      <c r="B682" s="132" t="s">
        <v>109</v>
      </c>
      <c r="C682" s="132" t="s">
        <v>243</v>
      </c>
      <c r="D682" s="132" t="s">
        <v>39</v>
      </c>
      <c r="E682" s="132" t="s">
        <v>110</v>
      </c>
      <c r="F682" s="139" t="s">
        <v>71</v>
      </c>
      <c r="G682" s="132">
        <v>1</v>
      </c>
      <c r="H682" s="132">
        <v>25</v>
      </c>
    </row>
    <row r="683" spans="1:8" x14ac:dyDescent="0.25">
      <c r="A683" s="132">
        <v>1</v>
      </c>
      <c r="B683" s="132" t="s">
        <v>109</v>
      </c>
      <c r="C683" s="132" t="s">
        <v>243</v>
      </c>
      <c r="D683" s="132" t="s">
        <v>39</v>
      </c>
      <c r="E683" s="132" t="s">
        <v>110</v>
      </c>
      <c r="F683" s="139" t="s">
        <v>71</v>
      </c>
      <c r="G683" s="132">
        <v>1</v>
      </c>
      <c r="H683" s="132">
        <v>25</v>
      </c>
    </row>
    <row r="684" spans="1:8" x14ac:dyDescent="0.25">
      <c r="A684" s="132">
        <v>1</v>
      </c>
      <c r="B684" s="132" t="s">
        <v>109</v>
      </c>
      <c r="C684" s="132" t="s">
        <v>243</v>
      </c>
      <c r="D684" s="132" t="s">
        <v>39</v>
      </c>
      <c r="E684" s="132" t="s">
        <v>110</v>
      </c>
      <c r="F684" s="139" t="s">
        <v>71</v>
      </c>
      <c r="G684" s="132">
        <v>1</v>
      </c>
      <c r="H684" s="132">
        <v>25</v>
      </c>
    </row>
    <row r="685" spans="1:8" x14ac:dyDescent="0.25">
      <c r="A685" s="132">
        <v>1</v>
      </c>
      <c r="B685" s="132" t="s">
        <v>109</v>
      </c>
      <c r="C685" s="132" t="s">
        <v>243</v>
      </c>
      <c r="D685" s="132" t="s">
        <v>39</v>
      </c>
      <c r="E685" s="132" t="s">
        <v>110</v>
      </c>
      <c r="F685" s="139" t="s">
        <v>71</v>
      </c>
      <c r="G685" s="132">
        <v>1</v>
      </c>
      <c r="H685" s="132">
        <v>25</v>
      </c>
    </row>
    <row r="686" spans="1:8" x14ac:dyDescent="0.25">
      <c r="A686" s="132">
        <v>1</v>
      </c>
      <c r="B686" s="132" t="s">
        <v>109</v>
      </c>
      <c r="C686" s="132" t="s">
        <v>243</v>
      </c>
      <c r="D686" s="132" t="s">
        <v>39</v>
      </c>
      <c r="E686" s="132" t="s">
        <v>110</v>
      </c>
      <c r="F686" s="139" t="s">
        <v>71</v>
      </c>
      <c r="G686" s="132">
        <v>1</v>
      </c>
      <c r="H686" s="132">
        <v>25</v>
      </c>
    </row>
    <row r="687" spans="1:8" x14ac:dyDescent="0.25">
      <c r="A687" s="132">
        <v>1</v>
      </c>
      <c r="B687" s="132" t="s">
        <v>109</v>
      </c>
      <c r="C687" s="132" t="s">
        <v>243</v>
      </c>
      <c r="D687" s="132" t="s">
        <v>39</v>
      </c>
      <c r="E687" s="132" t="s">
        <v>110</v>
      </c>
      <c r="F687" s="139" t="s">
        <v>71</v>
      </c>
      <c r="G687" s="132">
        <v>1</v>
      </c>
      <c r="H687" s="132">
        <v>30</v>
      </c>
    </row>
    <row r="688" spans="1:8" x14ac:dyDescent="0.25">
      <c r="A688" s="132">
        <v>1</v>
      </c>
      <c r="B688" s="132" t="s">
        <v>109</v>
      </c>
      <c r="C688" s="132" t="s">
        <v>243</v>
      </c>
      <c r="D688" s="132" t="s">
        <v>39</v>
      </c>
      <c r="E688" s="132" t="s">
        <v>110</v>
      </c>
      <c r="F688" s="139" t="s">
        <v>71</v>
      </c>
      <c r="G688" s="132">
        <v>1</v>
      </c>
      <c r="H688" s="132">
        <v>30</v>
      </c>
    </row>
    <row r="689" spans="1:8" x14ac:dyDescent="0.25">
      <c r="A689" s="132">
        <v>1</v>
      </c>
      <c r="B689" s="132" t="s">
        <v>109</v>
      </c>
      <c r="C689" s="132" t="s">
        <v>243</v>
      </c>
      <c r="D689" s="132" t="s">
        <v>39</v>
      </c>
      <c r="E689" s="132" t="s">
        <v>110</v>
      </c>
      <c r="F689" s="139" t="s">
        <v>71</v>
      </c>
      <c r="G689" s="132">
        <v>1</v>
      </c>
      <c r="H689" s="132">
        <v>30</v>
      </c>
    </row>
    <row r="690" spans="1:8" x14ac:dyDescent="0.25">
      <c r="A690" s="132">
        <v>1</v>
      </c>
      <c r="B690" s="132" t="s">
        <v>109</v>
      </c>
      <c r="C690" s="132" t="s">
        <v>243</v>
      </c>
      <c r="D690" s="132" t="s">
        <v>39</v>
      </c>
      <c r="E690" s="132" t="s">
        <v>110</v>
      </c>
      <c r="F690" s="139" t="s">
        <v>71</v>
      </c>
      <c r="G690" s="132">
        <v>1</v>
      </c>
      <c r="H690" s="132">
        <v>30</v>
      </c>
    </row>
    <row r="691" spans="1:8" x14ac:dyDescent="0.25">
      <c r="A691" s="132">
        <v>1</v>
      </c>
      <c r="B691" s="132" t="s">
        <v>109</v>
      </c>
      <c r="C691" s="132" t="s">
        <v>243</v>
      </c>
      <c r="D691" s="132" t="s">
        <v>39</v>
      </c>
      <c r="E691" s="132" t="s">
        <v>110</v>
      </c>
      <c r="F691" s="139" t="s">
        <v>71</v>
      </c>
      <c r="G691" s="132">
        <v>1</v>
      </c>
      <c r="H691" s="132">
        <v>30</v>
      </c>
    </row>
    <row r="692" spans="1:8" x14ac:dyDescent="0.25">
      <c r="A692" s="132">
        <v>1</v>
      </c>
      <c r="B692" s="132" t="s">
        <v>109</v>
      </c>
      <c r="C692" s="132" t="s">
        <v>243</v>
      </c>
      <c r="D692" s="132" t="s">
        <v>39</v>
      </c>
      <c r="E692" s="132" t="s">
        <v>110</v>
      </c>
      <c r="F692" s="139" t="s">
        <v>71</v>
      </c>
      <c r="G692" s="132">
        <v>1</v>
      </c>
      <c r="H692" s="132">
        <v>30</v>
      </c>
    </row>
    <row r="693" spans="1:8" x14ac:dyDescent="0.25">
      <c r="A693" s="132">
        <v>1</v>
      </c>
      <c r="B693" s="132" t="s">
        <v>109</v>
      </c>
      <c r="C693" s="132" t="s">
        <v>243</v>
      </c>
      <c r="D693" s="132" t="s">
        <v>39</v>
      </c>
      <c r="E693" s="132" t="s">
        <v>110</v>
      </c>
      <c r="F693" s="139" t="s">
        <v>71</v>
      </c>
      <c r="G693" s="132">
        <v>1</v>
      </c>
      <c r="H693" s="132">
        <v>30</v>
      </c>
    </row>
    <row r="694" spans="1:8" x14ac:dyDescent="0.25">
      <c r="A694" s="132">
        <v>1</v>
      </c>
      <c r="B694" s="132" t="s">
        <v>109</v>
      </c>
      <c r="C694" s="132" t="s">
        <v>243</v>
      </c>
      <c r="D694" s="132" t="s">
        <v>39</v>
      </c>
      <c r="E694" s="132" t="s">
        <v>110</v>
      </c>
      <c r="F694" s="139" t="s">
        <v>71</v>
      </c>
      <c r="G694" s="132">
        <v>1</v>
      </c>
      <c r="H694" s="132">
        <v>30</v>
      </c>
    </row>
    <row r="695" spans="1:8" x14ac:dyDescent="0.25">
      <c r="A695" s="132">
        <v>1</v>
      </c>
      <c r="B695" s="132" t="s">
        <v>109</v>
      </c>
      <c r="C695" s="132" t="s">
        <v>243</v>
      </c>
      <c r="D695" s="132" t="s">
        <v>39</v>
      </c>
      <c r="E695" s="132" t="s">
        <v>110</v>
      </c>
      <c r="F695" s="139" t="s">
        <v>71</v>
      </c>
      <c r="G695" s="132">
        <v>1</v>
      </c>
      <c r="H695" s="132">
        <v>35</v>
      </c>
    </row>
    <row r="696" spans="1:8" x14ac:dyDescent="0.25">
      <c r="A696" s="132">
        <v>1</v>
      </c>
      <c r="B696" s="132" t="s">
        <v>109</v>
      </c>
      <c r="C696" s="132" t="s">
        <v>243</v>
      </c>
      <c r="D696" s="132" t="s">
        <v>39</v>
      </c>
      <c r="E696" s="132" t="s">
        <v>110</v>
      </c>
      <c r="F696" s="139" t="s">
        <v>71</v>
      </c>
      <c r="G696" s="132">
        <v>1</v>
      </c>
      <c r="H696" s="132">
        <v>35</v>
      </c>
    </row>
    <row r="697" spans="1:8" x14ac:dyDescent="0.25">
      <c r="A697" s="132">
        <v>1</v>
      </c>
      <c r="B697" s="132" t="s">
        <v>109</v>
      </c>
      <c r="C697" s="132" t="s">
        <v>243</v>
      </c>
      <c r="D697" s="132" t="s">
        <v>39</v>
      </c>
      <c r="E697" s="132" t="s">
        <v>110</v>
      </c>
      <c r="F697" s="139" t="s">
        <v>71</v>
      </c>
      <c r="G697" s="132">
        <v>1</v>
      </c>
      <c r="H697" s="132">
        <v>35</v>
      </c>
    </row>
    <row r="698" spans="1:8" x14ac:dyDescent="0.25">
      <c r="A698" s="132">
        <v>1</v>
      </c>
      <c r="B698" s="132" t="s">
        <v>109</v>
      </c>
      <c r="C698" s="132" t="s">
        <v>243</v>
      </c>
      <c r="D698" s="132" t="s">
        <v>39</v>
      </c>
      <c r="E698" s="132" t="s">
        <v>110</v>
      </c>
      <c r="F698" s="139" t="s">
        <v>71</v>
      </c>
      <c r="G698" s="132">
        <v>1</v>
      </c>
      <c r="H698" s="132">
        <v>35</v>
      </c>
    </row>
    <row r="699" spans="1:8" x14ac:dyDescent="0.25">
      <c r="A699" s="132">
        <v>1</v>
      </c>
      <c r="B699" s="132" t="s">
        <v>109</v>
      </c>
      <c r="C699" s="132" t="s">
        <v>243</v>
      </c>
      <c r="D699" s="132" t="s">
        <v>39</v>
      </c>
      <c r="E699" s="132" t="s">
        <v>110</v>
      </c>
      <c r="F699" s="139" t="s">
        <v>71</v>
      </c>
      <c r="G699" s="132">
        <v>1</v>
      </c>
      <c r="H699" s="132">
        <v>35</v>
      </c>
    </row>
    <row r="700" spans="1:8" x14ac:dyDescent="0.25">
      <c r="A700" s="132">
        <v>1</v>
      </c>
      <c r="B700" s="132" t="s">
        <v>109</v>
      </c>
      <c r="C700" s="132" t="s">
        <v>243</v>
      </c>
      <c r="D700" s="132" t="s">
        <v>39</v>
      </c>
      <c r="E700" s="132" t="s">
        <v>110</v>
      </c>
      <c r="F700" s="139" t="s">
        <v>71</v>
      </c>
      <c r="G700" s="132">
        <v>1</v>
      </c>
      <c r="H700" s="132">
        <v>35</v>
      </c>
    </row>
    <row r="701" spans="1:8" x14ac:dyDescent="0.25">
      <c r="A701" s="132">
        <v>1</v>
      </c>
      <c r="B701" s="132" t="s">
        <v>109</v>
      </c>
      <c r="C701" s="132" t="s">
        <v>243</v>
      </c>
      <c r="D701" s="132" t="s">
        <v>39</v>
      </c>
      <c r="E701" s="132" t="s">
        <v>110</v>
      </c>
      <c r="F701" s="139" t="s">
        <v>71</v>
      </c>
      <c r="G701" s="132">
        <v>1</v>
      </c>
      <c r="H701" s="132">
        <v>35</v>
      </c>
    </row>
    <row r="702" spans="1:8" x14ac:dyDescent="0.25">
      <c r="A702" s="132">
        <v>1</v>
      </c>
      <c r="B702" s="132" t="s">
        <v>109</v>
      </c>
      <c r="C702" s="132" t="s">
        <v>243</v>
      </c>
      <c r="D702" s="132" t="s">
        <v>39</v>
      </c>
      <c r="E702" s="132" t="s">
        <v>110</v>
      </c>
      <c r="F702" s="139" t="s">
        <v>71</v>
      </c>
      <c r="G702" s="132">
        <v>1</v>
      </c>
      <c r="H702" s="132">
        <v>40</v>
      </c>
    </row>
    <row r="703" spans="1:8" x14ac:dyDescent="0.25">
      <c r="A703" s="132">
        <v>1</v>
      </c>
      <c r="B703" s="132" t="s">
        <v>109</v>
      </c>
      <c r="C703" s="132" t="s">
        <v>243</v>
      </c>
      <c r="D703" s="132" t="s">
        <v>39</v>
      </c>
      <c r="E703" s="132" t="s">
        <v>110</v>
      </c>
      <c r="F703" s="139" t="s">
        <v>71</v>
      </c>
      <c r="G703" s="132">
        <v>1</v>
      </c>
      <c r="H703" s="132">
        <v>40</v>
      </c>
    </row>
    <row r="704" spans="1:8" x14ac:dyDescent="0.25">
      <c r="A704" s="132">
        <v>1</v>
      </c>
      <c r="B704" s="132" t="s">
        <v>109</v>
      </c>
      <c r="C704" s="132" t="s">
        <v>243</v>
      </c>
      <c r="D704" s="132" t="s">
        <v>39</v>
      </c>
      <c r="E704" s="132" t="s">
        <v>110</v>
      </c>
      <c r="F704" s="139" t="s">
        <v>71</v>
      </c>
      <c r="G704" s="132">
        <v>1</v>
      </c>
      <c r="H704" s="132">
        <v>40</v>
      </c>
    </row>
    <row r="705" spans="1:8" x14ac:dyDescent="0.25">
      <c r="A705" s="132">
        <v>1</v>
      </c>
      <c r="B705" s="132" t="s">
        <v>109</v>
      </c>
      <c r="C705" s="132" t="s">
        <v>243</v>
      </c>
      <c r="D705" s="132" t="s">
        <v>39</v>
      </c>
      <c r="E705" s="132" t="s">
        <v>110</v>
      </c>
      <c r="F705" s="139" t="s">
        <v>71</v>
      </c>
      <c r="G705" s="132">
        <v>1</v>
      </c>
      <c r="H705" s="132">
        <v>45</v>
      </c>
    </row>
    <row r="706" spans="1:8" x14ac:dyDescent="0.25">
      <c r="A706" s="132">
        <v>1</v>
      </c>
      <c r="B706" s="132" t="s">
        <v>109</v>
      </c>
      <c r="C706" s="132" t="s">
        <v>243</v>
      </c>
      <c r="D706" s="132" t="s">
        <v>39</v>
      </c>
      <c r="E706" s="132" t="s">
        <v>110</v>
      </c>
      <c r="F706" s="139" t="s">
        <v>71</v>
      </c>
      <c r="G706" s="132">
        <v>1</v>
      </c>
      <c r="H706" s="132">
        <v>45</v>
      </c>
    </row>
    <row r="707" spans="1:8" x14ac:dyDescent="0.25">
      <c r="A707" s="132">
        <v>1</v>
      </c>
      <c r="B707" s="132" t="s">
        <v>109</v>
      </c>
      <c r="C707" s="132" t="s">
        <v>243</v>
      </c>
      <c r="D707" s="132" t="s">
        <v>39</v>
      </c>
      <c r="E707" s="132" t="s">
        <v>110</v>
      </c>
      <c r="F707" s="139" t="s">
        <v>71</v>
      </c>
      <c r="G707" s="132">
        <v>1</v>
      </c>
      <c r="H707" s="132">
        <v>45</v>
      </c>
    </row>
    <row r="708" spans="1:8" x14ac:dyDescent="0.25">
      <c r="A708" s="132">
        <v>1</v>
      </c>
      <c r="B708" s="132" t="s">
        <v>109</v>
      </c>
      <c r="C708" s="132" t="s">
        <v>243</v>
      </c>
      <c r="D708" s="132" t="s">
        <v>39</v>
      </c>
      <c r="E708" s="132" t="s">
        <v>110</v>
      </c>
      <c r="F708" s="139" t="s">
        <v>71</v>
      </c>
      <c r="G708" s="132">
        <v>1</v>
      </c>
      <c r="H708" s="132">
        <v>50</v>
      </c>
    </row>
    <row r="709" spans="1:8" x14ac:dyDescent="0.25">
      <c r="A709" s="132">
        <v>1</v>
      </c>
      <c r="B709" s="132" t="s">
        <v>109</v>
      </c>
      <c r="C709" s="132" t="s">
        <v>243</v>
      </c>
      <c r="D709" s="132" t="s">
        <v>39</v>
      </c>
      <c r="E709" s="132" t="s">
        <v>110</v>
      </c>
      <c r="F709" s="139" t="s">
        <v>71</v>
      </c>
      <c r="G709" s="132">
        <v>1</v>
      </c>
      <c r="H709" s="132">
        <v>50</v>
      </c>
    </row>
    <row r="710" spans="1:8" x14ac:dyDescent="0.25">
      <c r="A710" s="132">
        <v>1</v>
      </c>
      <c r="B710" s="132" t="s">
        <v>109</v>
      </c>
      <c r="C710" s="132" t="s">
        <v>243</v>
      </c>
      <c r="D710" s="132" t="s">
        <v>39</v>
      </c>
      <c r="E710" s="132" t="s">
        <v>110</v>
      </c>
      <c r="F710" s="139" t="s">
        <v>71</v>
      </c>
      <c r="G710" s="132">
        <v>1</v>
      </c>
      <c r="H710" s="132">
        <v>60</v>
      </c>
    </row>
    <row r="711" spans="1:8" x14ac:dyDescent="0.25">
      <c r="A711" s="132">
        <v>1</v>
      </c>
      <c r="B711" s="132" t="s">
        <v>109</v>
      </c>
      <c r="C711" s="132" t="s">
        <v>243</v>
      </c>
      <c r="D711" s="132" t="s">
        <v>39</v>
      </c>
      <c r="E711" s="132" t="s">
        <v>110</v>
      </c>
      <c r="F711" s="139" t="s">
        <v>71</v>
      </c>
      <c r="G711" s="132">
        <v>1</v>
      </c>
      <c r="H711" s="132">
        <v>60</v>
      </c>
    </row>
    <row r="712" spans="1:8" x14ac:dyDescent="0.25">
      <c r="A712" s="132">
        <v>1</v>
      </c>
      <c r="B712" s="132" t="s">
        <v>109</v>
      </c>
      <c r="C712" s="132" t="s">
        <v>243</v>
      </c>
      <c r="D712" s="132" t="s">
        <v>39</v>
      </c>
      <c r="E712" s="132" t="s">
        <v>110</v>
      </c>
      <c r="F712" s="139" t="s">
        <v>71</v>
      </c>
      <c r="G712" s="132">
        <v>1</v>
      </c>
      <c r="H712" s="132">
        <v>75</v>
      </c>
    </row>
    <row r="713" spans="1:8" x14ac:dyDescent="0.25">
      <c r="A713" s="132">
        <v>1</v>
      </c>
      <c r="B713" s="132" t="s">
        <v>109</v>
      </c>
      <c r="C713" s="132" t="s">
        <v>243</v>
      </c>
      <c r="D713" s="132" t="s">
        <v>39</v>
      </c>
      <c r="E713" s="132" t="s">
        <v>110</v>
      </c>
      <c r="F713" s="139" t="s">
        <v>71</v>
      </c>
      <c r="G713" s="132">
        <v>1</v>
      </c>
      <c r="H713" s="132">
        <v>80</v>
      </c>
    </row>
    <row r="714" spans="1:8" x14ac:dyDescent="0.25">
      <c r="A714" s="132">
        <v>1</v>
      </c>
      <c r="B714" s="132" t="s">
        <v>109</v>
      </c>
      <c r="C714" s="132" t="s">
        <v>243</v>
      </c>
      <c r="D714" s="132" t="s">
        <v>39</v>
      </c>
      <c r="E714" s="132" t="s">
        <v>110</v>
      </c>
      <c r="F714" s="139" t="s">
        <v>71</v>
      </c>
      <c r="G714" s="132">
        <v>1</v>
      </c>
      <c r="H714" s="132">
        <v>80</v>
      </c>
    </row>
    <row r="715" spans="1:8" x14ac:dyDescent="0.25">
      <c r="A715" s="132">
        <v>1</v>
      </c>
      <c r="B715" s="132" t="s">
        <v>109</v>
      </c>
      <c r="C715" s="132" t="s">
        <v>243</v>
      </c>
      <c r="D715" s="132" t="s">
        <v>39</v>
      </c>
      <c r="E715" s="132" t="s">
        <v>110</v>
      </c>
      <c r="F715" s="139" t="s">
        <v>71</v>
      </c>
      <c r="G715" s="132">
        <v>1</v>
      </c>
      <c r="H715" s="132">
        <v>90</v>
      </c>
    </row>
    <row r="716" spans="1:8" x14ac:dyDescent="0.25">
      <c r="A716" s="132">
        <v>1</v>
      </c>
      <c r="B716" s="132" t="s">
        <v>109</v>
      </c>
      <c r="C716" s="132" t="s">
        <v>243</v>
      </c>
      <c r="D716" s="132" t="s">
        <v>39</v>
      </c>
      <c r="E716" s="132" t="s">
        <v>110</v>
      </c>
      <c r="F716" s="139" t="s">
        <v>73</v>
      </c>
      <c r="G716" s="132">
        <v>1</v>
      </c>
      <c r="H716" s="132">
        <v>5</v>
      </c>
    </row>
    <row r="717" spans="1:8" x14ac:dyDescent="0.25">
      <c r="A717" s="132">
        <v>1</v>
      </c>
      <c r="B717" s="132" t="s">
        <v>109</v>
      </c>
      <c r="C717" s="132" t="s">
        <v>243</v>
      </c>
      <c r="D717" s="132" t="s">
        <v>39</v>
      </c>
      <c r="E717" s="132" t="s">
        <v>110</v>
      </c>
      <c r="F717" s="139" t="s">
        <v>73</v>
      </c>
      <c r="G717" s="132">
        <v>1</v>
      </c>
      <c r="H717" s="132">
        <v>5</v>
      </c>
    </row>
    <row r="718" spans="1:8" x14ac:dyDescent="0.25">
      <c r="A718" s="132">
        <v>1</v>
      </c>
      <c r="B718" s="132" t="s">
        <v>109</v>
      </c>
      <c r="C718" s="132" t="s">
        <v>243</v>
      </c>
      <c r="D718" s="132" t="s">
        <v>39</v>
      </c>
      <c r="E718" s="132" t="s">
        <v>110</v>
      </c>
      <c r="F718" s="139" t="s">
        <v>73</v>
      </c>
      <c r="G718" s="132">
        <v>1</v>
      </c>
      <c r="H718" s="132">
        <v>5</v>
      </c>
    </row>
    <row r="719" spans="1:8" x14ac:dyDescent="0.25">
      <c r="A719" s="132">
        <v>1</v>
      </c>
      <c r="B719" s="132" t="s">
        <v>233</v>
      </c>
      <c r="C719" s="132" t="s">
        <v>234</v>
      </c>
      <c r="D719" s="132" t="s">
        <v>39</v>
      </c>
      <c r="E719" s="132" t="s">
        <v>110</v>
      </c>
      <c r="F719" s="139" t="s">
        <v>40</v>
      </c>
      <c r="G719" s="132">
        <v>1</v>
      </c>
      <c r="H719" s="132">
        <v>10</v>
      </c>
    </row>
    <row r="720" spans="1:8" x14ac:dyDescent="0.25">
      <c r="A720" s="132">
        <v>1</v>
      </c>
      <c r="B720" s="132" t="s">
        <v>233</v>
      </c>
      <c r="C720" s="132" t="s">
        <v>234</v>
      </c>
      <c r="D720" s="132" t="s">
        <v>39</v>
      </c>
      <c r="E720" s="132" t="s">
        <v>110</v>
      </c>
      <c r="F720" s="139" t="s">
        <v>40</v>
      </c>
      <c r="G720" s="132">
        <v>1</v>
      </c>
      <c r="H720" s="132">
        <v>10</v>
      </c>
    </row>
    <row r="721" spans="1:8" x14ac:dyDescent="0.25">
      <c r="A721" s="132">
        <v>1</v>
      </c>
      <c r="B721" s="132" t="s">
        <v>233</v>
      </c>
      <c r="C721" s="132" t="s">
        <v>234</v>
      </c>
      <c r="D721" s="132" t="s">
        <v>39</v>
      </c>
      <c r="E721" s="132" t="s">
        <v>110</v>
      </c>
      <c r="F721" s="139" t="s">
        <v>40</v>
      </c>
      <c r="G721" s="132">
        <v>1</v>
      </c>
      <c r="H721" s="132">
        <v>10</v>
      </c>
    </row>
    <row r="722" spans="1:8" x14ac:dyDescent="0.25">
      <c r="A722" s="132">
        <v>1</v>
      </c>
      <c r="B722" s="132" t="s">
        <v>233</v>
      </c>
      <c r="C722" s="132" t="s">
        <v>234</v>
      </c>
      <c r="D722" s="132" t="s">
        <v>39</v>
      </c>
      <c r="E722" s="132" t="s">
        <v>110</v>
      </c>
      <c r="F722" s="139" t="s">
        <v>40</v>
      </c>
      <c r="G722" s="132">
        <v>1</v>
      </c>
      <c r="H722" s="132">
        <v>10</v>
      </c>
    </row>
    <row r="723" spans="1:8" x14ac:dyDescent="0.25">
      <c r="A723" s="132">
        <v>1</v>
      </c>
      <c r="B723" s="132" t="s">
        <v>233</v>
      </c>
      <c r="C723" s="132" t="s">
        <v>234</v>
      </c>
      <c r="D723" s="132" t="s">
        <v>39</v>
      </c>
      <c r="E723" s="132" t="s">
        <v>110</v>
      </c>
      <c r="F723" s="139" t="s">
        <v>40</v>
      </c>
      <c r="G723" s="132">
        <v>1</v>
      </c>
      <c r="H723" s="132">
        <v>10</v>
      </c>
    </row>
    <row r="724" spans="1:8" x14ac:dyDescent="0.25">
      <c r="A724" s="132">
        <v>1</v>
      </c>
      <c r="B724" s="132" t="s">
        <v>233</v>
      </c>
      <c r="C724" s="132" t="s">
        <v>234</v>
      </c>
      <c r="D724" s="132" t="s">
        <v>39</v>
      </c>
      <c r="E724" s="132" t="s">
        <v>110</v>
      </c>
      <c r="F724" s="139" t="s">
        <v>40</v>
      </c>
      <c r="G724" s="132">
        <v>1</v>
      </c>
      <c r="H724" s="132">
        <v>10</v>
      </c>
    </row>
    <row r="725" spans="1:8" x14ac:dyDescent="0.25">
      <c r="A725" s="132">
        <v>1</v>
      </c>
      <c r="B725" s="132" t="s">
        <v>233</v>
      </c>
      <c r="C725" s="132" t="s">
        <v>234</v>
      </c>
      <c r="D725" s="132" t="s">
        <v>39</v>
      </c>
      <c r="E725" s="132" t="s">
        <v>110</v>
      </c>
      <c r="F725" s="139" t="s">
        <v>40</v>
      </c>
      <c r="G725" s="132">
        <v>1</v>
      </c>
      <c r="H725" s="132">
        <v>30</v>
      </c>
    </row>
    <row r="726" spans="1:8" x14ac:dyDescent="0.25">
      <c r="A726" s="132">
        <v>1</v>
      </c>
      <c r="B726" s="132" t="s">
        <v>233</v>
      </c>
      <c r="C726" s="132" t="s">
        <v>234</v>
      </c>
      <c r="D726" s="132" t="s">
        <v>39</v>
      </c>
      <c r="E726" s="132" t="s">
        <v>110</v>
      </c>
      <c r="F726" s="139" t="s">
        <v>40</v>
      </c>
      <c r="G726" s="132">
        <v>1</v>
      </c>
      <c r="H726" s="132">
        <v>25</v>
      </c>
    </row>
    <row r="727" spans="1:8" x14ac:dyDescent="0.25">
      <c r="A727" s="132">
        <v>1</v>
      </c>
      <c r="B727" s="132" t="s">
        <v>233</v>
      </c>
      <c r="C727" s="132" t="s">
        <v>234</v>
      </c>
      <c r="D727" s="132" t="s">
        <v>39</v>
      </c>
      <c r="E727" s="132" t="s">
        <v>110</v>
      </c>
      <c r="F727" s="139" t="s">
        <v>40</v>
      </c>
      <c r="G727" s="132">
        <v>1</v>
      </c>
      <c r="H727" s="132">
        <v>25</v>
      </c>
    </row>
    <row r="728" spans="1:8" x14ac:dyDescent="0.25">
      <c r="A728" s="132">
        <v>1</v>
      </c>
      <c r="B728" s="132" t="s">
        <v>233</v>
      </c>
      <c r="C728" s="132" t="s">
        <v>234</v>
      </c>
      <c r="D728" s="132" t="s">
        <v>39</v>
      </c>
      <c r="E728" s="132" t="s">
        <v>110</v>
      </c>
      <c r="F728" s="139" t="s">
        <v>40</v>
      </c>
      <c r="G728" s="132">
        <v>1</v>
      </c>
      <c r="H728" s="132">
        <v>20</v>
      </c>
    </row>
    <row r="729" spans="1:8" x14ac:dyDescent="0.25">
      <c r="A729" s="132">
        <v>1</v>
      </c>
      <c r="B729" s="132" t="s">
        <v>233</v>
      </c>
      <c r="C729" s="132" t="s">
        <v>234</v>
      </c>
      <c r="D729" s="132" t="s">
        <v>39</v>
      </c>
      <c r="E729" s="132" t="s">
        <v>110</v>
      </c>
      <c r="F729" s="139" t="s">
        <v>40</v>
      </c>
      <c r="G729" s="132">
        <v>1</v>
      </c>
      <c r="H729" s="132">
        <v>20</v>
      </c>
    </row>
    <row r="730" spans="1:8" x14ac:dyDescent="0.25">
      <c r="A730" s="132">
        <v>1</v>
      </c>
      <c r="B730" s="132" t="s">
        <v>233</v>
      </c>
      <c r="C730" s="132" t="s">
        <v>234</v>
      </c>
      <c r="D730" s="132" t="s">
        <v>39</v>
      </c>
      <c r="E730" s="132" t="s">
        <v>110</v>
      </c>
      <c r="F730" s="139" t="s">
        <v>40</v>
      </c>
      <c r="G730" s="132">
        <v>1</v>
      </c>
      <c r="H730" s="132">
        <v>15</v>
      </c>
    </row>
    <row r="731" spans="1:8" x14ac:dyDescent="0.25">
      <c r="A731" s="132">
        <v>1</v>
      </c>
      <c r="B731" s="132" t="s">
        <v>233</v>
      </c>
      <c r="C731" s="132" t="s">
        <v>234</v>
      </c>
      <c r="D731" s="132" t="s">
        <v>39</v>
      </c>
      <c r="E731" s="132" t="s">
        <v>110</v>
      </c>
      <c r="F731" s="139" t="s">
        <v>40</v>
      </c>
      <c r="G731" s="132">
        <v>1</v>
      </c>
      <c r="H731" s="132">
        <v>5</v>
      </c>
    </row>
    <row r="732" spans="1:8" x14ac:dyDescent="0.25">
      <c r="A732" s="132">
        <v>1</v>
      </c>
      <c r="B732" s="132" t="s">
        <v>233</v>
      </c>
      <c r="C732" s="132" t="s">
        <v>234</v>
      </c>
      <c r="D732" s="132" t="s">
        <v>39</v>
      </c>
      <c r="E732" s="132" t="s">
        <v>110</v>
      </c>
      <c r="F732" s="139" t="s">
        <v>40</v>
      </c>
      <c r="G732" s="132">
        <v>1</v>
      </c>
      <c r="H732" s="132">
        <v>5</v>
      </c>
    </row>
    <row r="733" spans="1:8" x14ac:dyDescent="0.25">
      <c r="A733" s="132">
        <v>1</v>
      </c>
      <c r="B733" s="132" t="s">
        <v>233</v>
      </c>
      <c r="C733" s="132" t="s">
        <v>234</v>
      </c>
      <c r="D733" s="132" t="s">
        <v>39</v>
      </c>
      <c r="E733" s="132" t="s">
        <v>110</v>
      </c>
      <c r="F733" s="139" t="s">
        <v>40</v>
      </c>
      <c r="G733" s="132">
        <v>1</v>
      </c>
      <c r="H733" s="132">
        <v>5</v>
      </c>
    </row>
    <row r="734" spans="1:8" x14ac:dyDescent="0.25">
      <c r="A734" s="132">
        <v>1</v>
      </c>
      <c r="B734" s="132" t="s">
        <v>233</v>
      </c>
      <c r="C734" s="132" t="s">
        <v>234</v>
      </c>
      <c r="D734" s="132" t="s">
        <v>39</v>
      </c>
      <c r="E734" s="132" t="s">
        <v>110</v>
      </c>
      <c r="F734" s="139" t="s">
        <v>78</v>
      </c>
      <c r="G734" s="132">
        <v>1</v>
      </c>
      <c r="H734" s="132">
        <v>40</v>
      </c>
    </row>
    <row r="735" spans="1:8" x14ac:dyDescent="0.25">
      <c r="A735" s="132">
        <v>1</v>
      </c>
      <c r="B735" s="132" t="s">
        <v>233</v>
      </c>
      <c r="C735" s="132" t="s">
        <v>234</v>
      </c>
      <c r="D735" s="132" t="s">
        <v>39</v>
      </c>
      <c r="E735" s="132" t="s">
        <v>110</v>
      </c>
      <c r="F735" s="139" t="s">
        <v>70</v>
      </c>
      <c r="G735" s="132">
        <v>1</v>
      </c>
      <c r="H735" s="132">
        <v>15</v>
      </c>
    </row>
    <row r="736" spans="1:8" x14ac:dyDescent="0.25">
      <c r="A736" s="132">
        <v>1</v>
      </c>
      <c r="B736" s="132" t="s">
        <v>233</v>
      </c>
      <c r="C736" s="132" t="s">
        <v>234</v>
      </c>
      <c r="D736" s="132" t="s">
        <v>39</v>
      </c>
      <c r="E736" s="132" t="s">
        <v>110</v>
      </c>
      <c r="F736" s="139" t="s">
        <v>71</v>
      </c>
      <c r="G736" s="132">
        <v>1</v>
      </c>
      <c r="H736" s="132">
        <v>25</v>
      </c>
    </row>
    <row r="737" spans="1:8" x14ac:dyDescent="0.25">
      <c r="A737" s="132">
        <v>1</v>
      </c>
      <c r="B737" s="132" t="s">
        <v>233</v>
      </c>
      <c r="C737" s="132" t="s">
        <v>234</v>
      </c>
      <c r="D737" s="132" t="s">
        <v>39</v>
      </c>
      <c r="E737" s="132" t="s">
        <v>110</v>
      </c>
      <c r="F737" s="139" t="s">
        <v>71</v>
      </c>
      <c r="G737" s="132">
        <v>1</v>
      </c>
      <c r="H737" s="132">
        <v>25</v>
      </c>
    </row>
    <row r="738" spans="1:8" x14ac:dyDescent="0.25">
      <c r="A738" s="132">
        <v>1</v>
      </c>
      <c r="B738" s="132" t="s">
        <v>233</v>
      </c>
      <c r="C738" s="132" t="s">
        <v>234</v>
      </c>
      <c r="D738" s="132" t="s">
        <v>39</v>
      </c>
      <c r="E738" s="132" t="s">
        <v>110</v>
      </c>
      <c r="F738" s="139" t="s">
        <v>71</v>
      </c>
      <c r="G738" s="132">
        <v>1</v>
      </c>
      <c r="H738" s="132">
        <v>25</v>
      </c>
    </row>
    <row r="739" spans="1:8" x14ac:dyDescent="0.25">
      <c r="A739" s="132">
        <v>1</v>
      </c>
      <c r="B739" s="132" t="s">
        <v>233</v>
      </c>
      <c r="C739" s="132" t="s">
        <v>234</v>
      </c>
      <c r="D739" s="132" t="s">
        <v>39</v>
      </c>
      <c r="E739" s="132" t="s">
        <v>110</v>
      </c>
      <c r="F739" s="139" t="s">
        <v>71</v>
      </c>
      <c r="G739" s="132">
        <v>1</v>
      </c>
      <c r="H739" s="132">
        <v>25</v>
      </c>
    </row>
    <row r="740" spans="1:8" x14ac:dyDescent="0.25">
      <c r="A740" s="132">
        <v>1</v>
      </c>
      <c r="B740" s="132" t="s">
        <v>233</v>
      </c>
      <c r="C740" s="132" t="s">
        <v>234</v>
      </c>
      <c r="D740" s="132" t="s">
        <v>39</v>
      </c>
      <c r="E740" s="132" t="s">
        <v>110</v>
      </c>
      <c r="F740" s="139" t="s">
        <v>71</v>
      </c>
      <c r="G740" s="132">
        <v>1</v>
      </c>
      <c r="H740" s="132">
        <v>35</v>
      </c>
    </row>
    <row r="741" spans="1:8" x14ac:dyDescent="0.25">
      <c r="A741" s="132">
        <v>1</v>
      </c>
      <c r="B741" s="132" t="s">
        <v>233</v>
      </c>
      <c r="C741" s="132" t="s">
        <v>234</v>
      </c>
      <c r="D741" s="132" t="s">
        <v>39</v>
      </c>
      <c r="E741" s="132" t="s">
        <v>110</v>
      </c>
      <c r="F741" s="139" t="s">
        <v>71</v>
      </c>
      <c r="G741" s="132">
        <v>1</v>
      </c>
      <c r="H741" s="132">
        <v>35</v>
      </c>
    </row>
    <row r="742" spans="1:8" x14ac:dyDescent="0.25">
      <c r="A742" s="132">
        <v>1</v>
      </c>
      <c r="B742" s="132" t="s">
        <v>233</v>
      </c>
      <c r="C742" s="132" t="s">
        <v>234</v>
      </c>
      <c r="D742" s="132" t="s">
        <v>39</v>
      </c>
      <c r="E742" s="132" t="s">
        <v>110</v>
      </c>
      <c r="F742" s="139" t="s">
        <v>71</v>
      </c>
      <c r="G742" s="132">
        <v>1</v>
      </c>
      <c r="H742" s="132">
        <v>35</v>
      </c>
    </row>
    <row r="743" spans="1:8" x14ac:dyDescent="0.25">
      <c r="A743" s="132">
        <v>1</v>
      </c>
      <c r="B743" s="132" t="s">
        <v>233</v>
      </c>
      <c r="C743" s="132" t="s">
        <v>234</v>
      </c>
      <c r="D743" s="132" t="s">
        <v>39</v>
      </c>
      <c r="E743" s="132" t="s">
        <v>110</v>
      </c>
      <c r="F743" s="139" t="s">
        <v>71</v>
      </c>
      <c r="G743" s="132">
        <v>1</v>
      </c>
      <c r="H743" s="132">
        <v>5</v>
      </c>
    </row>
    <row r="744" spans="1:8" x14ac:dyDescent="0.25">
      <c r="A744" s="132">
        <v>1</v>
      </c>
      <c r="B744" s="132" t="s">
        <v>233</v>
      </c>
      <c r="C744" s="132" t="s">
        <v>234</v>
      </c>
      <c r="D744" s="132" t="s">
        <v>39</v>
      </c>
      <c r="E744" s="132" t="s">
        <v>110</v>
      </c>
      <c r="F744" s="139" t="s">
        <v>71</v>
      </c>
      <c r="G744" s="132">
        <v>1</v>
      </c>
      <c r="H744" s="132">
        <v>5</v>
      </c>
    </row>
    <row r="745" spans="1:8" x14ac:dyDescent="0.25">
      <c r="A745" s="132">
        <v>1</v>
      </c>
      <c r="B745" s="132" t="s">
        <v>233</v>
      </c>
      <c r="C745" s="132" t="s">
        <v>234</v>
      </c>
      <c r="D745" s="132" t="s">
        <v>39</v>
      </c>
      <c r="E745" s="132" t="s">
        <v>110</v>
      </c>
      <c r="F745" s="139" t="s">
        <v>71</v>
      </c>
      <c r="G745" s="132">
        <v>1</v>
      </c>
      <c r="H745" s="132">
        <v>50</v>
      </c>
    </row>
    <row r="746" spans="1:8" x14ac:dyDescent="0.25">
      <c r="A746" s="132">
        <v>1</v>
      </c>
      <c r="B746" s="132" t="s">
        <v>233</v>
      </c>
      <c r="C746" s="132" t="s">
        <v>234</v>
      </c>
      <c r="D746" s="132" t="s">
        <v>39</v>
      </c>
      <c r="E746" s="132" t="s">
        <v>110</v>
      </c>
      <c r="F746" s="139" t="s">
        <v>71</v>
      </c>
      <c r="G746" s="132">
        <v>1</v>
      </c>
      <c r="H746" s="132">
        <v>50</v>
      </c>
    </row>
    <row r="747" spans="1:8" x14ac:dyDescent="0.25">
      <c r="A747" s="132">
        <v>1</v>
      </c>
      <c r="B747" s="132" t="s">
        <v>233</v>
      </c>
      <c r="C747" s="132" t="s">
        <v>234</v>
      </c>
      <c r="D747" s="132" t="s">
        <v>39</v>
      </c>
      <c r="E747" s="132" t="s">
        <v>110</v>
      </c>
      <c r="F747" s="139" t="s">
        <v>71</v>
      </c>
      <c r="G747" s="132">
        <v>1</v>
      </c>
      <c r="H747" s="132">
        <v>50</v>
      </c>
    </row>
    <row r="748" spans="1:8" x14ac:dyDescent="0.25">
      <c r="A748" s="132">
        <v>1</v>
      </c>
      <c r="B748" s="132" t="s">
        <v>233</v>
      </c>
      <c r="C748" s="132" t="s">
        <v>234</v>
      </c>
      <c r="D748" s="132" t="s">
        <v>39</v>
      </c>
      <c r="E748" s="132" t="s">
        <v>110</v>
      </c>
      <c r="F748" s="139" t="s">
        <v>71</v>
      </c>
      <c r="G748" s="132">
        <v>1</v>
      </c>
      <c r="H748" s="132">
        <v>30</v>
      </c>
    </row>
    <row r="749" spans="1:8" x14ac:dyDescent="0.25">
      <c r="A749" s="132">
        <v>1</v>
      </c>
      <c r="B749" s="132" t="s">
        <v>233</v>
      </c>
      <c r="C749" s="132" t="s">
        <v>234</v>
      </c>
      <c r="D749" s="132" t="s">
        <v>39</v>
      </c>
      <c r="E749" s="132" t="s">
        <v>110</v>
      </c>
      <c r="F749" s="139" t="s">
        <v>71</v>
      </c>
      <c r="G749" s="132">
        <v>1</v>
      </c>
      <c r="H749" s="132">
        <v>30</v>
      </c>
    </row>
    <row r="750" spans="1:8" x14ac:dyDescent="0.25">
      <c r="A750" s="132">
        <v>1</v>
      </c>
      <c r="B750" s="132" t="s">
        <v>233</v>
      </c>
      <c r="C750" s="132" t="s">
        <v>234</v>
      </c>
      <c r="D750" s="132" t="s">
        <v>39</v>
      </c>
      <c r="E750" s="132" t="s">
        <v>110</v>
      </c>
      <c r="F750" s="139" t="s">
        <v>71</v>
      </c>
      <c r="G750" s="132">
        <v>1</v>
      </c>
      <c r="H750" s="132">
        <v>30</v>
      </c>
    </row>
    <row r="751" spans="1:8" x14ac:dyDescent="0.25">
      <c r="A751" s="132">
        <v>1</v>
      </c>
      <c r="B751" s="132" t="s">
        <v>233</v>
      </c>
      <c r="C751" s="132" t="s">
        <v>234</v>
      </c>
      <c r="D751" s="132" t="s">
        <v>39</v>
      </c>
      <c r="E751" s="132" t="s">
        <v>110</v>
      </c>
      <c r="F751" s="139" t="s">
        <v>71</v>
      </c>
      <c r="G751" s="132">
        <v>1</v>
      </c>
      <c r="H751" s="132">
        <v>30</v>
      </c>
    </row>
    <row r="752" spans="1:8" x14ac:dyDescent="0.25">
      <c r="A752" s="132">
        <v>1</v>
      </c>
      <c r="B752" s="132" t="s">
        <v>233</v>
      </c>
      <c r="C752" s="132" t="s">
        <v>234</v>
      </c>
      <c r="D752" s="132" t="s">
        <v>39</v>
      </c>
      <c r="E752" s="132" t="s">
        <v>110</v>
      </c>
      <c r="F752" s="139" t="s">
        <v>71</v>
      </c>
      <c r="G752" s="132">
        <v>1</v>
      </c>
      <c r="H752" s="132">
        <v>30</v>
      </c>
    </row>
    <row r="753" spans="1:8" x14ac:dyDescent="0.25">
      <c r="A753" s="132">
        <v>1</v>
      </c>
      <c r="B753" s="132" t="s">
        <v>233</v>
      </c>
      <c r="C753" s="132" t="s">
        <v>234</v>
      </c>
      <c r="D753" s="132" t="s">
        <v>39</v>
      </c>
      <c r="E753" s="132" t="s">
        <v>110</v>
      </c>
      <c r="F753" s="139" t="s">
        <v>71</v>
      </c>
      <c r="G753" s="132">
        <v>1</v>
      </c>
      <c r="H753" s="132">
        <v>30</v>
      </c>
    </row>
    <row r="754" spans="1:8" x14ac:dyDescent="0.25">
      <c r="A754" s="132">
        <v>1</v>
      </c>
      <c r="B754" s="132" t="s">
        <v>233</v>
      </c>
      <c r="C754" s="132" t="s">
        <v>234</v>
      </c>
      <c r="D754" s="132" t="s">
        <v>39</v>
      </c>
      <c r="E754" s="132" t="s">
        <v>110</v>
      </c>
      <c r="F754" s="139" t="s">
        <v>71</v>
      </c>
      <c r="G754" s="132">
        <v>1</v>
      </c>
      <c r="H754" s="132">
        <v>30</v>
      </c>
    </row>
    <row r="755" spans="1:8" x14ac:dyDescent="0.25">
      <c r="A755" s="132">
        <v>1</v>
      </c>
      <c r="B755" s="132" t="s">
        <v>233</v>
      </c>
      <c r="C755" s="132" t="s">
        <v>234</v>
      </c>
      <c r="D755" s="132" t="s">
        <v>39</v>
      </c>
      <c r="E755" s="132" t="s">
        <v>110</v>
      </c>
      <c r="F755" s="139" t="s">
        <v>71</v>
      </c>
      <c r="G755" s="132">
        <v>1</v>
      </c>
      <c r="H755" s="132">
        <v>30</v>
      </c>
    </row>
    <row r="756" spans="1:8" x14ac:dyDescent="0.25">
      <c r="A756" s="132">
        <v>1</v>
      </c>
      <c r="B756" s="132" t="s">
        <v>233</v>
      </c>
      <c r="C756" s="132" t="s">
        <v>234</v>
      </c>
      <c r="D756" s="132" t="s">
        <v>39</v>
      </c>
      <c r="E756" s="132" t="s">
        <v>110</v>
      </c>
      <c r="F756" s="139" t="s">
        <v>71</v>
      </c>
      <c r="G756" s="132">
        <v>1</v>
      </c>
      <c r="H756" s="132">
        <v>20</v>
      </c>
    </row>
    <row r="757" spans="1:8" x14ac:dyDescent="0.25">
      <c r="A757" s="132">
        <v>1</v>
      </c>
      <c r="B757" s="132" t="s">
        <v>233</v>
      </c>
      <c r="C757" s="132" t="s">
        <v>234</v>
      </c>
      <c r="D757" s="132" t="s">
        <v>39</v>
      </c>
      <c r="E757" s="132" t="s">
        <v>110</v>
      </c>
      <c r="F757" s="139" t="s">
        <v>71</v>
      </c>
      <c r="G757" s="132">
        <v>1</v>
      </c>
      <c r="H757" s="132">
        <v>20</v>
      </c>
    </row>
    <row r="758" spans="1:8" x14ac:dyDescent="0.25">
      <c r="A758" s="132">
        <v>1</v>
      </c>
      <c r="B758" s="132" t="s">
        <v>233</v>
      </c>
      <c r="C758" s="132" t="s">
        <v>234</v>
      </c>
      <c r="D758" s="132" t="s">
        <v>39</v>
      </c>
      <c r="E758" s="132" t="s">
        <v>110</v>
      </c>
      <c r="F758" s="139" t="s">
        <v>71</v>
      </c>
      <c r="G758" s="132">
        <v>1</v>
      </c>
      <c r="H758" s="132">
        <v>20</v>
      </c>
    </row>
    <row r="759" spans="1:8" x14ac:dyDescent="0.25">
      <c r="A759" s="132">
        <v>1</v>
      </c>
      <c r="B759" s="132" t="s">
        <v>233</v>
      </c>
      <c r="C759" s="132" t="s">
        <v>234</v>
      </c>
      <c r="D759" s="132" t="s">
        <v>39</v>
      </c>
      <c r="E759" s="132" t="s">
        <v>110</v>
      </c>
      <c r="F759" s="139" t="s">
        <v>71</v>
      </c>
      <c r="G759" s="132">
        <v>1</v>
      </c>
      <c r="H759" s="132">
        <v>20</v>
      </c>
    </row>
    <row r="760" spans="1:8" x14ac:dyDescent="0.25">
      <c r="A760" s="132">
        <v>1</v>
      </c>
      <c r="B760" s="132" t="s">
        <v>233</v>
      </c>
      <c r="C760" s="132" t="s">
        <v>234</v>
      </c>
      <c r="D760" s="132" t="s">
        <v>39</v>
      </c>
      <c r="E760" s="132" t="s">
        <v>110</v>
      </c>
      <c r="F760" s="139" t="s">
        <v>71</v>
      </c>
      <c r="G760" s="132">
        <v>1</v>
      </c>
      <c r="H760" s="132">
        <v>20</v>
      </c>
    </row>
    <row r="761" spans="1:8" x14ac:dyDescent="0.25">
      <c r="A761" s="132">
        <v>1</v>
      </c>
      <c r="B761" s="132" t="s">
        <v>233</v>
      </c>
      <c r="C761" s="132" t="s">
        <v>234</v>
      </c>
      <c r="D761" s="132" t="s">
        <v>39</v>
      </c>
      <c r="E761" s="132" t="s">
        <v>110</v>
      </c>
      <c r="F761" s="139" t="s">
        <v>71</v>
      </c>
      <c r="G761" s="132">
        <v>1</v>
      </c>
      <c r="H761" s="132">
        <v>15</v>
      </c>
    </row>
    <row r="762" spans="1:8" x14ac:dyDescent="0.25">
      <c r="A762" s="132">
        <v>1</v>
      </c>
      <c r="B762" s="132" t="s">
        <v>233</v>
      </c>
      <c r="C762" s="132" t="s">
        <v>234</v>
      </c>
      <c r="D762" s="132" t="s">
        <v>39</v>
      </c>
      <c r="E762" s="132" t="s">
        <v>110</v>
      </c>
      <c r="F762" s="139" t="s">
        <v>71</v>
      </c>
      <c r="G762" s="132">
        <v>1</v>
      </c>
      <c r="H762" s="132">
        <v>60</v>
      </c>
    </row>
    <row r="763" spans="1:8" x14ac:dyDescent="0.25">
      <c r="A763" s="132">
        <v>1</v>
      </c>
      <c r="B763" s="132" t="s">
        <v>233</v>
      </c>
      <c r="C763" s="132" t="s">
        <v>234</v>
      </c>
      <c r="D763" s="132" t="s">
        <v>39</v>
      </c>
      <c r="E763" s="132" t="s">
        <v>110</v>
      </c>
      <c r="F763" s="139" t="s">
        <v>72</v>
      </c>
      <c r="G763" s="132">
        <v>1</v>
      </c>
      <c r="H763" s="132">
        <v>20</v>
      </c>
    </row>
    <row r="764" spans="1:8" x14ac:dyDescent="0.25">
      <c r="A764" s="132">
        <v>1</v>
      </c>
      <c r="B764" s="132" t="s">
        <v>233</v>
      </c>
      <c r="C764" s="132" t="s">
        <v>234</v>
      </c>
      <c r="D764" s="132" t="s">
        <v>39</v>
      </c>
      <c r="E764" s="132" t="s">
        <v>110</v>
      </c>
      <c r="F764" s="139" t="s">
        <v>72</v>
      </c>
      <c r="G764" s="132">
        <v>1</v>
      </c>
      <c r="H764" s="132">
        <v>20</v>
      </c>
    </row>
    <row r="765" spans="1:8" x14ac:dyDescent="0.25">
      <c r="A765" s="132">
        <v>1</v>
      </c>
      <c r="B765" s="132" t="s">
        <v>233</v>
      </c>
      <c r="C765" s="132" t="s">
        <v>234</v>
      </c>
      <c r="D765" s="132" t="s">
        <v>39</v>
      </c>
      <c r="E765" s="132" t="s">
        <v>110</v>
      </c>
      <c r="F765" s="139" t="s">
        <v>72</v>
      </c>
      <c r="G765" s="132">
        <v>1</v>
      </c>
      <c r="H765" s="132">
        <v>10</v>
      </c>
    </row>
    <row r="766" spans="1:8" x14ac:dyDescent="0.25">
      <c r="A766" s="132">
        <v>1</v>
      </c>
      <c r="B766" s="132" t="s">
        <v>233</v>
      </c>
      <c r="C766" s="132" t="s">
        <v>234</v>
      </c>
      <c r="D766" s="132" t="s">
        <v>39</v>
      </c>
      <c r="E766" s="132" t="s">
        <v>110</v>
      </c>
      <c r="F766" s="139" t="s">
        <v>72</v>
      </c>
      <c r="G766" s="132">
        <v>1</v>
      </c>
      <c r="H766" s="132">
        <v>40</v>
      </c>
    </row>
    <row r="767" spans="1:8" x14ac:dyDescent="0.25">
      <c r="A767" s="132">
        <v>1</v>
      </c>
      <c r="B767" s="132" t="s">
        <v>233</v>
      </c>
      <c r="C767" s="132" t="s">
        <v>235</v>
      </c>
      <c r="D767" s="132" t="s">
        <v>39</v>
      </c>
      <c r="E767" s="132" t="s">
        <v>110</v>
      </c>
      <c r="F767" s="139" t="s">
        <v>40</v>
      </c>
      <c r="G767" s="132">
        <v>1</v>
      </c>
      <c r="H767" s="132">
        <v>30</v>
      </c>
    </row>
    <row r="768" spans="1:8" x14ac:dyDescent="0.25">
      <c r="A768" s="132">
        <v>1</v>
      </c>
      <c r="B768" s="132" t="s">
        <v>233</v>
      </c>
      <c r="C768" s="132" t="s">
        <v>235</v>
      </c>
      <c r="D768" s="132" t="s">
        <v>39</v>
      </c>
      <c r="E768" s="132" t="s">
        <v>110</v>
      </c>
      <c r="F768" s="139" t="s">
        <v>40</v>
      </c>
      <c r="G768" s="132">
        <v>1</v>
      </c>
      <c r="H768" s="132">
        <v>30</v>
      </c>
    </row>
    <row r="769" spans="1:8" x14ac:dyDescent="0.25">
      <c r="A769" s="132">
        <v>1</v>
      </c>
      <c r="B769" s="132" t="s">
        <v>233</v>
      </c>
      <c r="C769" s="132" t="s">
        <v>235</v>
      </c>
      <c r="D769" s="132" t="s">
        <v>39</v>
      </c>
      <c r="E769" s="132" t="s">
        <v>110</v>
      </c>
      <c r="F769" s="139" t="s">
        <v>40</v>
      </c>
      <c r="G769" s="132">
        <v>1</v>
      </c>
      <c r="H769" s="132">
        <v>75</v>
      </c>
    </row>
    <row r="770" spans="1:8" x14ac:dyDescent="0.25">
      <c r="A770" s="132">
        <v>1</v>
      </c>
      <c r="B770" s="132" t="s">
        <v>233</v>
      </c>
      <c r="C770" s="132" t="s">
        <v>235</v>
      </c>
      <c r="D770" s="132" t="s">
        <v>39</v>
      </c>
      <c r="E770" s="132" t="s">
        <v>110</v>
      </c>
      <c r="F770" s="139" t="s">
        <v>40</v>
      </c>
      <c r="G770" s="132">
        <v>1</v>
      </c>
      <c r="H770" s="132">
        <v>5</v>
      </c>
    </row>
    <row r="771" spans="1:8" x14ac:dyDescent="0.25">
      <c r="A771" s="132">
        <v>1</v>
      </c>
      <c r="B771" s="132" t="s">
        <v>233</v>
      </c>
      <c r="C771" s="132" t="s">
        <v>235</v>
      </c>
      <c r="D771" s="132" t="s">
        <v>39</v>
      </c>
      <c r="E771" s="132" t="s">
        <v>110</v>
      </c>
      <c r="F771" s="139" t="s">
        <v>40</v>
      </c>
      <c r="G771" s="132">
        <v>1</v>
      </c>
      <c r="H771" s="132">
        <v>5</v>
      </c>
    </row>
    <row r="772" spans="1:8" x14ac:dyDescent="0.25">
      <c r="A772" s="132">
        <v>1</v>
      </c>
      <c r="B772" s="132" t="s">
        <v>233</v>
      </c>
      <c r="C772" s="132" t="s">
        <v>235</v>
      </c>
      <c r="D772" s="132" t="s">
        <v>39</v>
      </c>
      <c r="E772" s="132" t="s">
        <v>110</v>
      </c>
      <c r="F772" s="139" t="s">
        <v>40</v>
      </c>
      <c r="G772" s="132">
        <v>1</v>
      </c>
      <c r="H772" s="132">
        <v>25</v>
      </c>
    </row>
    <row r="773" spans="1:8" x14ac:dyDescent="0.25">
      <c r="A773" s="132">
        <v>1</v>
      </c>
      <c r="B773" s="132" t="s">
        <v>233</v>
      </c>
      <c r="C773" s="132" t="s">
        <v>235</v>
      </c>
      <c r="D773" s="132" t="s">
        <v>39</v>
      </c>
      <c r="E773" s="132" t="s">
        <v>110</v>
      </c>
      <c r="F773" s="139" t="s">
        <v>40</v>
      </c>
      <c r="G773" s="132">
        <v>1</v>
      </c>
      <c r="H773" s="132">
        <v>20</v>
      </c>
    </row>
    <row r="774" spans="1:8" x14ac:dyDescent="0.25">
      <c r="A774" s="132">
        <v>1</v>
      </c>
      <c r="B774" s="132" t="s">
        <v>233</v>
      </c>
      <c r="C774" s="132" t="s">
        <v>235</v>
      </c>
      <c r="D774" s="132" t="s">
        <v>39</v>
      </c>
      <c r="E774" s="132" t="s">
        <v>110</v>
      </c>
      <c r="F774" s="139" t="s">
        <v>40</v>
      </c>
      <c r="G774" s="132">
        <v>1</v>
      </c>
      <c r="H774" s="132">
        <v>20</v>
      </c>
    </row>
    <row r="775" spans="1:8" x14ac:dyDescent="0.25">
      <c r="A775" s="132">
        <v>1</v>
      </c>
      <c r="B775" s="132" t="s">
        <v>233</v>
      </c>
      <c r="C775" s="132" t="s">
        <v>235</v>
      </c>
      <c r="D775" s="132" t="s">
        <v>39</v>
      </c>
      <c r="E775" s="132" t="s">
        <v>110</v>
      </c>
      <c r="F775" s="139" t="s">
        <v>40</v>
      </c>
      <c r="G775" s="132">
        <v>1</v>
      </c>
      <c r="H775" s="132">
        <v>15</v>
      </c>
    </row>
    <row r="776" spans="1:8" x14ac:dyDescent="0.25">
      <c r="A776" s="132">
        <v>1</v>
      </c>
      <c r="B776" s="132" t="s">
        <v>233</v>
      </c>
      <c r="C776" s="132" t="s">
        <v>235</v>
      </c>
      <c r="D776" s="132" t="s">
        <v>39</v>
      </c>
      <c r="E776" s="132" t="s">
        <v>110</v>
      </c>
      <c r="F776" s="139" t="s">
        <v>40</v>
      </c>
      <c r="G776" s="132">
        <v>1</v>
      </c>
      <c r="H776" s="132">
        <v>10</v>
      </c>
    </row>
    <row r="777" spans="1:8" x14ac:dyDescent="0.25">
      <c r="A777" s="132">
        <v>1</v>
      </c>
      <c r="B777" s="132" t="s">
        <v>233</v>
      </c>
      <c r="C777" s="132" t="s">
        <v>235</v>
      </c>
      <c r="D777" s="132" t="s">
        <v>39</v>
      </c>
      <c r="E777" s="132" t="s">
        <v>110</v>
      </c>
      <c r="F777" s="139" t="s">
        <v>69</v>
      </c>
      <c r="G777" s="132">
        <v>1</v>
      </c>
      <c r="H777" s="132">
        <v>10</v>
      </c>
    </row>
    <row r="778" spans="1:8" x14ac:dyDescent="0.25">
      <c r="A778" s="132">
        <v>1</v>
      </c>
      <c r="B778" s="132" t="s">
        <v>233</v>
      </c>
      <c r="C778" s="132" t="s">
        <v>235</v>
      </c>
      <c r="D778" s="132" t="s">
        <v>39</v>
      </c>
      <c r="E778" s="132" t="s">
        <v>110</v>
      </c>
      <c r="F778" s="139" t="s">
        <v>69</v>
      </c>
      <c r="G778" s="132">
        <v>1</v>
      </c>
      <c r="H778" s="132">
        <v>50</v>
      </c>
    </row>
    <row r="779" spans="1:8" x14ac:dyDescent="0.25">
      <c r="A779" s="132">
        <v>1</v>
      </c>
      <c r="B779" s="132" t="s">
        <v>233</v>
      </c>
      <c r="C779" s="132" t="s">
        <v>235</v>
      </c>
      <c r="D779" s="132" t="s">
        <v>39</v>
      </c>
      <c r="E779" s="132" t="s">
        <v>110</v>
      </c>
      <c r="F779" s="139" t="s">
        <v>69</v>
      </c>
      <c r="G779" s="132">
        <v>1</v>
      </c>
      <c r="H779" s="132">
        <v>17</v>
      </c>
    </row>
    <row r="780" spans="1:8" x14ac:dyDescent="0.25">
      <c r="A780" s="132">
        <v>1</v>
      </c>
      <c r="B780" s="132" t="s">
        <v>233</v>
      </c>
      <c r="C780" s="132" t="s">
        <v>235</v>
      </c>
      <c r="D780" s="132" t="s">
        <v>39</v>
      </c>
      <c r="E780" s="132" t="s">
        <v>110</v>
      </c>
      <c r="F780" s="139" t="s">
        <v>69</v>
      </c>
      <c r="G780" s="132">
        <v>1</v>
      </c>
      <c r="H780" s="132">
        <v>50</v>
      </c>
    </row>
    <row r="781" spans="1:8" x14ac:dyDescent="0.25">
      <c r="A781" s="132">
        <v>1</v>
      </c>
      <c r="B781" s="132" t="s">
        <v>233</v>
      </c>
      <c r="C781" s="132" t="s">
        <v>235</v>
      </c>
      <c r="D781" s="132" t="s">
        <v>39</v>
      </c>
      <c r="E781" s="132" t="s">
        <v>110</v>
      </c>
      <c r="F781" s="139" t="s">
        <v>78</v>
      </c>
      <c r="G781" s="132">
        <v>1</v>
      </c>
      <c r="H781" s="132">
        <v>15</v>
      </c>
    </row>
    <row r="782" spans="1:8" x14ac:dyDescent="0.25">
      <c r="A782" s="132">
        <v>1</v>
      </c>
      <c r="B782" s="132" t="s">
        <v>233</v>
      </c>
      <c r="C782" s="132" t="s">
        <v>235</v>
      </c>
      <c r="D782" s="132" t="s">
        <v>39</v>
      </c>
      <c r="E782" s="132" t="s">
        <v>110</v>
      </c>
      <c r="F782" s="139" t="s">
        <v>78</v>
      </c>
      <c r="G782" s="132">
        <v>1</v>
      </c>
      <c r="H782" s="132">
        <v>50</v>
      </c>
    </row>
    <row r="783" spans="1:8" x14ac:dyDescent="0.25">
      <c r="A783" s="132">
        <v>1</v>
      </c>
      <c r="B783" s="132" t="s">
        <v>233</v>
      </c>
      <c r="C783" s="132" t="s">
        <v>235</v>
      </c>
      <c r="D783" s="132" t="s">
        <v>39</v>
      </c>
      <c r="E783" s="132" t="s">
        <v>110</v>
      </c>
      <c r="F783" s="139" t="s">
        <v>78</v>
      </c>
      <c r="G783" s="132">
        <v>1</v>
      </c>
      <c r="H783" s="132">
        <v>35</v>
      </c>
    </row>
    <row r="784" spans="1:8" x14ac:dyDescent="0.25">
      <c r="A784" s="132">
        <v>1</v>
      </c>
      <c r="B784" s="132" t="s">
        <v>233</v>
      </c>
      <c r="C784" s="132" t="s">
        <v>235</v>
      </c>
      <c r="D784" s="132" t="s">
        <v>39</v>
      </c>
      <c r="E784" s="132" t="s">
        <v>110</v>
      </c>
      <c r="F784" s="139" t="s">
        <v>78</v>
      </c>
      <c r="G784" s="132">
        <v>1</v>
      </c>
      <c r="H784" s="132">
        <v>35</v>
      </c>
    </row>
    <row r="785" spans="1:8" x14ac:dyDescent="0.25">
      <c r="A785" s="132">
        <v>1</v>
      </c>
      <c r="B785" s="132" t="s">
        <v>233</v>
      </c>
      <c r="C785" s="132" t="s">
        <v>235</v>
      </c>
      <c r="D785" s="132" t="s">
        <v>39</v>
      </c>
      <c r="E785" s="132" t="s">
        <v>110</v>
      </c>
      <c r="F785" s="139" t="s">
        <v>78</v>
      </c>
      <c r="G785" s="132">
        <v>1</v>
      </c>
      <c r="H785" s="132">
        <v>35</v>
      </c>
    </row>
    <row r="786" spans="1:8" x14ac:dyDescent="0.25">
      <c r="A786" s="132">
        <v>1</v>
      </c>
      <c r="B786" s="132" t="s">
        <v>233</v>
      </c>
      <c r="C786" s="132" t="s">
        <v>235</v>
      </c>
      <c r="D786" s="132" t="s">
        <v>39</v>
      </c>
      <c r="E786" s="132" t="s">
        <v>110</v>
      </c>
      <c r="F786" s="139" t="s">
        <v>78</v>
      </c>
      <c r="G786" s="132">
        <v>1</v>
      </c>
      <c r="H786" s="132">
        <v>35</v>
      </c>
    </row>
    <row r="787" spans="1:8" x14ac:dyDescent="0.25">
      <c r="A787" s="132">
        <v>1</v>
      </c>
      <c r="B787" s="132" t="s">
        <v>233</v>
      </c>
      <c r="C787" s="132" t="s">
        <v>235</v>
      </c>
      <c r="D787" s="132" t="s">
        <v>39</v>
      </c>
      <c r="E787" s="132" t="s">
        <v>110</v>
      </c>
      <c r="F787" s="139" t="s">
        <v>78</v>
      </c>
      <c r="G787" s="132">
        <v>1</v>
      </c>
      <c r="H787" s="132">
        <v>35</v>
      </c>
    </row>
    <row r="788" spans="1:8" x14ac:dyDescent="0.25">
      <c r="A788" s="132">
        <v>1</v>
      </c>
      <c r="B788" s="132" t="s">
        <v>233</v>
      </c>
      <c r="C788" s="132" t="s">
        <v>235</v>
      </c>
      <c r="D788" s="132" t="s">
        <v>39</v>
      </c>
      <c r="E788" s="132" t="s">
        <v>110</v>
      </c>
      <c r="F788" s="139" t="s">
        <v>78</v>
      </c>
      <c r="G788" s="132">
        <v>1</v>
      </c>
      <c r="H788" s="132">
        <v>35</v>
      </c>
    </row>
    <row r="789" spans="1:8" x14ac:dyDescent="0.25">
      <c r="A789" s="132">
        <v>1</v>
      </c>
      <c r="B789" s="132" t="s">
        <v>233</v>
      </c>
      <c r="C789" s="132" t="s">
        <v>235</v>
      </c>
      <c r="D789" s="132" t="s">
        <v>39</v>
      </c>
      <c r="E789" s="132" t="s">
        <v>110</v>
      </c>
      <c r="F789" s="139" t="s">
        <v>78</v>
      </c>
      <c r="G789" s="132">
        <v>1</v>
      </c>
      <c r="H789" s="132">
        <v>35</v>
      </c>
    </row>
    <row r="790" spans="1:8" x14ac:dyDescent="0.25">
      <c r="A790" s="132">
        <v>1</v>
      </c>
      <c r="B790" s="132" t="s">
        <v>233</v>
      </c>
      <c r="C790" s="132" t="s">
        <v>235</v>
      </c>
      <c r="D790" s="132" t="s">
        <v>39</v>
      </c>
      <c r="E790" s="132" t="s">
        <v>110</v>
      </c>
      <c r="F790" s="139" t="s">
        <v>71</v>
      </c>
      <c r="G790" s="132">
        <v>1</v>
      </c>
      <c r="H790" s="132">
        <v>25</v>
      </c>
    </row>
    <row r="791" spans="1:8" x14ac:dyDescent="0.25">
      <c r="A791" s="132">
        <v>1</v>
      </c>
      <c r="B791" s="132" t="s">
        <v>233</v>
      </c>
      <c r="C791" s="132" t="s">
        <v>235</v>
      </c>
      <c r="D791" s="132" t="s">
        <v>39</v>
      </c>
      <c r="E791" s="132" t="s">
        <v>110</v>
      </c>
      <c r="F791" s="139" t="s">
        <v>71</v>
      </c>
      <c r="G791" s="132">
        <v>1</v>
      </c>
      <c r="H791" s="132">
        <v>25</v>
      </c>
    </row>
    <row r="792" spans="1:8" x14ac:dyDescent="0.25">
      <c r="A792" s="132">
        <v>1</v>
      </c>
      <c r="B792" s="132" t="s">
        <v>233</v>
      </c>
      <c r="C792" s="132" t="s">
        <v>235</v>
      </c>
      <c r="D792" s="132" t="s">
        <v>39</v>
      </c>
      <c r="E792" s="132" t="s">
        <v>110</v>
      </c>
      <c r="F792" s="139" t="s">
        <v>71</v>
      </c>
      <c r="G792" s="132">
        <v>1</v>
      </c>
      <c r="H792" s="132">
        <v>25</v>
      </c>
    </row>
    <row r="793" spans="1:8" x14ac:dyDescent="0.25">
      <c r="A793" s="132">
        <v>1</v>
      </c>
      <c r="B793" s="132" t="s">
        <v>233</v>
      </c>
      <c r="C793" s="132" t="s">
        <v>235</v>
      </c>
      <c r="D793" s="132" t="s">
        <v>39</v>
      </c>
      <c r="E793" s="132" t="s">
        <v>110</v>
      </c>
      <c r="F793" s="139" t="s">
        <v>71</v>
      </c>
      <c r="G793" s="132">
        <v>1</v>
      </c>
      <c r="H793" s="132">
        <v>25</v>
      </c>
    </row>
    <row r="794" spans="1:8" x14ac:dyDescent="0.25">
      <c r="A794" s="132">
        <v>1</v>
      </c>
      <c r="B794" s="132" t="s">
        <v>233</v>
      </c>
      <c r="C794" s="132" t="s">
        <v>235</v>
      </c>
      <c r="D794" s="132" t="s">
        <v>39</v>
      </c>
      <c r="E794" s="132" t="s">
        <v>110</v>
      </c>
      <c r="F794" s="139" t="s">
        <v>71</v>
      </c>
      <c r="G794" s="132">
        <v>1</v>
      </c>
      <c r="H794" s="132">
        <v>25</v>
      </c>
    </row>
    <row r="795" spans="1:8" x14ac:dyDescent="0.25">
      <c r="A795" s="132">
        <v>1</v>
      </c>
      <c r="B795" s="132" t="s">
        <v>233</v>
      </c>
      <c r="C795" s="132" t="s">
        <v>235</v>
      </c>
      <c r="D795" s="132" t="s">
        <v>39</v>
      </c>
      <c r="E795" s="132" t="s">
        <v>110</v>
      </c>
      <c r="F795" s="139" t="s">
        <v>71</v>
      </c>
      <c r="G795" s="132">
        <v>1</v>
      </c>
      <c r="H795" s="132">
        <v>25</v>
      </c>
    </row>
    <row r="796" spans="1:8" x14ac:dyDescent="0.25">
      <c r="A796" s="132">
        <v>1</v>
      </c>
      <c r="B796" s="132" t="s">
        <v>233</v>
      </c>
      <c r="C796" s="132" t="s">
        <v>235</v>
      </c>
      <c r="D796" s="132" t="s">
        <v>39</v>
      </c>
      <c r="E796" s="132" t="s">
        <v>110</v>
      </c>
      <c r="F796" s="139" t="s">
        <v>71</v>
      </c>
      <c r="G796" s="132">
        <v>1</v>
      </c>
      <c r="H796" s="132">
        <v>25</v>
      </c>
    </row>
    <row r="797" spans="1:8" x14ac:dyDescent="0.25">
      <c r="A797" s="132">
        <v>1</v>
      </c>
      <c r="B797" s="132" t="s">
        <v>233</v>
      </c>
      <c r="C797" s="132" t="s">
        <v>235</v>
      </c>
      <c r="D797" s="132" t="s">
        <v>39</v>
      </c>
      <c r="E797" s="132" t="s">
        <v>110</v>
      </c>
      <c r="F797" s="139" t="s">
        <v>71</v>
      </c>
      <c r="G797" s="132">
        <v>1</v>
      </c>
      <c r="H797" s="132">
        <v>5</v>
      </c>
    </row>
    <row r="798" spans="1:8" x14ac:dyDescent="0.25">
      <c r="A798" s="132">
        <v>1</v>
      </c>
      <c r="B798" s="132" t="s">
        <v>233</v>
      </c>
      <c r="C798" s="132" t="s">
        <v>235</v>
      </c>
      <c r="D798" s="132" t="s">
        <v>39</v>
      </c>
      <c r="E798" s="132" t="s">
        <v>110</v>
      </c>
      <c r="F798" s="139" t="s">
        <v>71</v>
      </c>
      <c r="G798" s="132">
        <v>1</v>
      </c>
      <c r="H798" s="132">
        <v>5</v>
      </c>
    </row>
    <row r="799" spans="1:8" x14ac:dyDescent="0.25">
      <c r="A799" s="132">
        <v>1</v>
      </c>
      <c r="B799" s="132" t="s">
        <v>233</v>
      </c>
      <c r="C799" s="132" t="s">
        <v>235</v>
      </c>
      <c r="D799" s="132" t="s">
        <v>39</v>
      </c>
      <c r="E799" s="132" t="s">
        <v>110</v>
      </c>
      <c r="F799" s="139" t="s">
        <v>71</v>
      </c>
      <c r="G799" s="132">
        <v>1</v>
      </c>
      <c r="H799" s="132">
        <v>55</v>
      </c>
    </row>
    <row r="800" spans="1:8" x14ac:dyDescent="0.25">
      <c r="A800" s="132">
        <v>1</v>
      </c>
      <c r="B800" s="132" t="s">
        <v>233</v>
      </c>
      <c r="C800" s="132" t="s">
        <v>235</v>
      </c>
      <c r="D800" s="132" t="s">
        <v>39</v>
      </c>
      <c r="E800" s="132" t="s">
        <v>110</v>
      </c>
      <c r="F800" s="139" t="s">
        <v>71</v>
      </c>
      <c r="G800" s="132">
        <v>1</v>
      </c>
      <c r="H800" s="132">
        <v>55</v>
      </c>
    </row>
    <row r="801" spans="1:8" x14ac:dyDescent="0.25">
      <c r="A801" s="132">
        <v>1</v>
      </c>
      <c r="B801" s="132" t="s">
        <v>233</v>
      </c>
      <c r="C801" s="132" t="s">
        <v>235</v>
      </c>
      <c r="D801" s="132" t="s">
        <v>39</v>
      </c>
      <c r="E801" s="132" t="s">
        <v>110</v>
      </c>
      <c r="F801" s="139" t="s">
        <v>71</v>
      </c>
      <c r="G801" s="132">
        <v>1</v>
      </c>
      <c r="H801" s="132">
        <v>55</v>
      </c>
    </row>
    <row r="802" spans="1:8" x14ac:dyDescent="0.25">
      <c r="A802" s="132">
        <v>1</v>
      </c>
      <c r="B802" s="132" t="s">
        <v>233</v>
      </c>
      <c r="C802" s="132" t="s">
        <v>235</v>
      </c>
      <c r="D802" s="132" t="s">
        <v>39</v>
      </c>
      <c r="E802" s="132" t="s">
        <v>110</v>
      </c>
      <c r="F802" s="139" t="s">
        <v>71</v>
      </c>
      <c r="G802" s="132">
        <v>1</v>
      </c>
      <c r="H802" s="132">
        <v>20</v>
      </c>
    </row>
    <row r="803" spans="1:8" x14ac:dyDescent="0.25">
      <c r="A803" s="132">
        <v>1</v>
      </c>
      <c r="B803" s="132" t="s">
        <v>233</v>
      </c>
      <c r="C803" s="132" t="s">
        <v>235</v>
      </c>
      <c r="D803" s="132" t="s">
        <v>39</v>
      </c>
      <c r="E803" s="132" t="s">
        <v>110</v>
      </c>
      <c r="F803" s="139" t="s">
        <v>71</v>
      </c>
      <c r="G803" s="132">
        <v>1</v>
      </c>
      <c r="H803" s="132">
        <v>20</v>
      </c>
    </row>
    <row r="804" spans="1:8" x14ac:dyDescent="0.25">
      <c r="A804" s="132">
        <v>1</v>
      </c>
      <c r="B804" s="132" t="s">
        <v>233</v>
      </c>
      <c r="C804" s="132" t="s">
        <v>235</v>
      </c>
      <c r="D804" s="132" t="s">
        <v>39</v>
      </c>
      <c r="E804" s="132" t="s">
        <v>110</v>
      </c>
      <c r="F804" s="139" t="s">
        <v>71</v>
      </c>
      <c r="G804" s="132">
        <v>1</v>
      </c>
      <c r="H804" s="132">
        <v>20</v>
      </c>
    </row>
    <row r="805" spans="1:8" x14ac:dyDescent="0.25">
      <c r="A805" s="132">
        <v>1</v>
      </c>
      <c r="B805" s="132" t="s">
        <v>233</v>
      </c>
      <c r="C805" s="132" t="s">
        <v>235</v>
      </c>
      <c r="D805" s="132" t="s">
        <v>39</v>
      </c>
      <c r="E805" s="132" t="s">
        <v>110</v>
      </c>
      <c r="F805" s="139" t="s">
        <v>71</v>
      </c>
      <c r="G805" s="132">
        <v>1</v>
      </c>
      <c r="H805" s="132">
        <v>20</v>
      </c>
    </row>
    <row r="806" spans="1:8" x14ac:dyDescent="0.25">
      <c r="A806" s="132">
        <v>1</v>
      </c>
      <c r="B806" s="132" t="s">
        <v>233</v>
      </c>
      <c r="C806" s="132" t="s">
        <v>235</v>
      </c>
      <c r="D806" s="132" t="s">
        <v>39</v>
      </c>
      <c r="E806" s="132" t="s">
        <v>110</v>
      </c>
      <c r="F806" s="139" t="s">
        <v>71</v>
      </c>
      <c r="G806" s="132">
        <v>1</v>
      </c>
      <c r="H806" s="132">
        <v>20</v>
      </c>
    </row>
    <row r="807" spans="1:8" x14ac:dyDescent="0.25">
      <c r="A807" s="132">
        <v>1</v>
      </c>
      <c r="B807" s="132" t="s">
        <v>233</v>
      </c>
      <c r="C807" s="132" t="s">
        <v>235</v>
      </c>
      <c r="D807" s="132" t="s">
        <v>39</v>
      </c>
      <c r="E807" s="132" t="s">
        <v>110</v>
      </c>
      <c r="F807" s="139" t="s">
        <v>71</v>
      </c>
      <c r="G807" s="132">
        <v>1</v>
      </c>
      <c r="H807" s="132">
        <v>20</v>
      </c>
    </row>
    <row r="808" spans="1:8" x14ac:dyDescent="0.25">
      <c r="A808" s="132">
        <v>1</v>
      </c>
      <c r="B808" s="132" t="s">
        <v>233</v>
      </c>
      <c r="C808" s="132" t="s">
        <v>235</v>
      </c>
      <c r="D808" s="132" t="s">
        <v>39</v>
      </c>
      <c r="E808" s="132" t="s">
        <v>110</v>
      </c>
      <c r="F808" s="139" t="s">
        <v>71</v>
      </c>
      <c r="G808" s="132">
        <v>1</v>
      </c>
      <c r="H808" s="132">
        <v>45</v>
      </c>
    </row>
    <row r="809" spans="1:8" x14ac:dyDescent="0.25">
      <c r="A809" s="132">
        <v>1</v>
      </c>
      <c r="B809" s="132" t="s">
        <v>233</v>
      </c>
      <c r="C809" s="132" t="s">
        <v>235</v>
      </c>
      <c r="D809" s="132" t="s">
        <v>39</v>
      </c>
      <c r="E809" s="132" t="s">
        <v>110</v>
      </c>
      <c r="F809" s="139" t="s">
        <v>71</v>
      </c>
      <c r="G809" s="132">
        <v>1</v>
      </c>
      <c r="H809" s="132">
        <v>45</v>
      </c>
    </row>
    <row r="810" spans="1:8" x14ac:dyDescent="0.25">
      <c r="A810" s="132">
        <v>1</v>
      </c>
      <c r="B810" s="132" t="s">
        <v>233</v>
      </c>
      <c r="C810" s="132" t="s">
        <v>235</v>
      </c>
      <c r="D810" s="132" t="s">
        <v>39</v>
      </c>
      <c r="E810" s="132" t="s">
        <v>110</v>
      </c>
      <c r="F810" s="139" t="s">
        <v>71</v>
      </c>
      <c r="G810" s="132">
        <v>1</v>
      </c>
      <c r="H810" s="132">
        <v>45</v>
      </c>
    </row>
    <row r="811" spans="1:8" x14ac:dyDescent="0.25">
      <c r="A811" s="132">
        <v>1</v>
      </c>
      <c r="B811" s="132" t="s">
        <v>233</v>
      </c>
      <c r="C811" s="132" t="s">
        <v>235</v>
      </c>
      <c r="D811" s="132" t="s">
        <v>39</v>
      </c>
      <c r="E811" s="132" t="s">
        <v>110</v>
      </c>
      <c r="F811" s="139" t="s">
        <v>71</v>
      </c>
      <c r="G811" s="132">
        <v>1</v>
      </c>
      <c r="H811" s="132">
        <v>45</v>
      </c>
    </row>
    <row r="812" spans="1:8" x14ac:dyDescent="0.25">
      <c r="A812" s="132">
        <v>1</v>
      </c>
      <c r="B812" s="132" t="s">
        <v>233</v>
      </c>
      <c r="C812" s="132" t="s">
        <v>235</v>
      </c>
      <c r="D812" s="132" t="s">
        <v>39</v>
      </c>
      <c r="E812" s="132" t="s">
        <v>110</v>
      </c>
      <c r="F812" s="139" t="s">
        <v>71</v>
      </c>
      <c r="G812" s="132">
        <v>1</v>
      </c>
      <c r="H812" s="132">
        <v>65</v>
      </c>
    </row>
    <row r="813" spans="1:8" x14ac:dyDescent="0.25">
      <c r="A813" s="132">
        <v>1</v>
      </c>
      <c r="B813" s="132" t="s">
        <v>233</v>
      </c>
      <c r="C813" s="132" t="s">
        <v>235</v>
      </c>
      <c r="D813" s="132" t="s">
        <v>39</v>
      </c>
      <c r="E813" s="132" t="s">
        <v>110</v>
      </c>
      <c r="F813" s="139" t="s">
        <v>71</v>
      </c>
      <c r="G813" s="132">
        <v>1</v>
      </c>
      <c r="H813" s="132">
        <v>65</v>
      </c>
    </row>
    <row r="814" spans="1:8" x14ac:dyDescent="0.25">
      <c r="A814" s="132">
        <v>1</v>
      </c>
      <c r="B814" s="132" t="s">
        <v>233</v>
      </c>
      <c r="C814" s="132" t="s">
        <v>235</v>
      </c>
      <c r="D814" s="132" t="s">
        <v>39</v>
      </c>
      <c r="E814" s="132" t="s">
        <v>110</v>
      </c>
      <c r="F814" s="139" t="s">
        <v>71</v>
      </c>
      <c r="G814" s="132">
        <v>1</v>
      </c>
      <c r="H814" s="132">
        <v>65</v>
      </c>
    </row>
    <row r="815" spans="1:8" x14ac:dyDescent="0.25">
      <c r="A815" s="132">
        <v>1</v>
      </c>
      <c r="B815" s="132" t="s">
        <v>233</v>
      </c>
      <c r="C815" s="132" t="s">
        <v>235</v>
      </c>
      <c r="D815" s="132" t="s">
        <v>39</v>
      </c>
      <c r="E815" s="132" t="s">
        <v>110</v>
      </c>
      <c r="F815" s="139" t="s">
        <v>71</v>
      </c>
      <c r="G815" s="132">
        <v>1</v>
      </c>
      <c r="H815" s="132">
        <v>10</v>
      </c>
    </row>
    <row r="816" spans="1:8" x14ac:dyDescent="0.25">
      <c r="A816" s="132">
        <v>1</v>
      </c>
      <c r="B816" s="132" t="s">
        <v>233</v>
      </c>
      <c r="C816" s="132" t="s">
        <v>235</v>
      </c>
      <c r="D816" s="132" t="s">
        <v>39</v>
      </c>
      <c r="E816" s="132" t="s">
        <v>110</v>
      </c>
      <c r="F816" s="139" t="s">
        <v>71</v>
      </c>
      <c r="G816" s="132">
        <v>1</v>
      </c>
      <c r="H816" s="132">
        <v>10</v>
      </c>
    </row>
    <row r="817" spans="1:8" x14ac:dyDescent="0.25">
      <c r="A817" s="132">
        <v>1</v>
      </c>
      <c r="B817" s="132" t="s">
        <v>233</v>
      </c>
      <c r="C817" s="132" t="s">
        <v>235</v>
      </c>
      <c r="D817" s="132" t="s">
        <v>39</v>
      </c>
      <c r="E817" s="132" t="s">
        <v>110</v>
      </c>
      <c r="F817" s="139" t="s">
        <v>71</v>
      </c>
      <c r="G817" s="132">
        <v>1</v>
      </c>
      <c r="H817" s="132">
        <v>30</v>
      </c>
    </row>
    <row r="818" spans="1:8" x14ac:dyDescent="0.25">
      <c r="A818" s="132">
        <v>1</v>
      </c>
      <c r="B818" s="132" t="s">
        <v>233</v>
      </c>
      <c r="C818" s="132" t="s">
        <v>235</v>
      </c>
      <c r="D818" s="132" t="s">
        <v>39</v>
      </c>
      <c r="E818" s="132" t="s">
        <v>110</v>
      </c>
      <c r="F818" s="139" t="s">
        <v>71</v>
      </c>
      <c r="G818" s="132">
        <v>1</v>
      </c>
      <c r="H818" s="132">
        <v>30</v>
      </c>
    </row>
    <row r="819" spans="1:8" x14ac:dyDescent="0.25">
      <c r="A819" s="132">
        <v>1</v>
      </c>
      <c r="B819" s="132" t="s">
        <v>233</v>
      </c>
      <c r="C819" s="132" t="s">
        <v>235</v>
      </c>
      <c r="D819" s="132" t="s">
        <v>39</v>
      </c>
      <c r="E819" s="132" t="s">
        <v>110</v>
      </c>
      <c r="F819" s="139" t="s">
        <v>71</v>
      </c>
      <c r="G819" s="132">
        <v>1</v>
      </c>
      <c r="H819" s="132">
        <v>30</v>
      </c>
    </row>
    <row r="820" spans="1:8" x14ac:dyDescent="0.25">
      <c r="A820" s="132">
        <v>1</v>
      </c>
      <c r="B820" s="132" t="s">
        <v>233</v>
      </c>
      <c r="C820" s="132" t="s">
        <v>235</v>
      </c>
      <c r="D820" s="132" t="s">
        <v>39</v>
      </c>
      <c r="E820" s="132" t="s">
        <v>110</v>
      </c>
      <c r="F820" s="139" t="s">
        <v>71</v>
      </c>
      <c r="G820" s="132">
        <v>1</v>
      </c>
      <c r="H820" s="132">
        <v>30</v>
      </c>
    </row>
    <row r="821" spans="1:8" x14ac:dyDescent="0.25">
      <c r="A821" s="132">
        <v>1</v>
      </c>
      <c r="B821" s="132" t="s">
        <v>233</v>
      </c>
      <c r="C821" s="132" t="s">
        <v>235</v>
      </c>
      <c r="D821" s="132" t="s">
        <v>39</v>
      </c>
      <c r="E821" s="132" t="s">
        <v>110</v>
      </c>
      <c r="F821" s="139" t="s">
        <v>71</v>
      </c>
      <c r="G821" s="132">
        <v>1</v>
      </c>
      <c r="H821" s="132">
        <v>30</v>
      </c>
    </row>
    <row r="822" spans="1:8" x14ac:dyDescent="0.25">
      <c r="A822" s="132">
        <v>1</v>
      </c>
      <c r="B822" s="132" t="s">
        <v>233</v>
      </c>
      <c r="C822" s="132" t="s">
        <v>235</v>
      </c>
      <c r="D822" s="132" t="s">
        <v>39</v>
      </c>
      <c r="E822" s="132" t="s">
        <v>110</v>
      </c>
      <c r="F822" s="139" t="s">
        <v>71</v>
      </c>
      <c r="G822" s="132">
        <v>1</v>
      </c>
      <c r="H822" s="132">
        <v>40</v>
      </c>
    </row>
    <row r="823" spans="1:8" x14ac:dyDescent="0.25">
      <c r="A823" s="132">
        <v>1</v>
      </c>
      <c r="B823" s="132" t="s">
        <v>233</v>
      </c>
      <c r="C823" s="132" t="s">
        <v>235</v>
      </c>
      <c r="D823" s="132" t="s">
        <v>39</v>
      </c>
      <c r="E823" s="132" t="s">
        <v>110</v>
      </c>
      <c r="F823" s="139" t="s">
        <v>71</v>
      </c>
      <c r="G823" s="132">
        <v>1</v>
      </c>
      <c r="H823" s="132">
        <v>40</v>
      </c>
    </row>
    <row r="824" spans="1:8" x14ac:dyDescent="0.25">
      <c r="A824" s="132">
        <v>1</v>
      </c>
      <c r="B824" s="132" t="s">
        <v>233</v>
      </c>
      <c r="C824" s="132" t="s">
        <v>235</v>
      </c>
      <c r="D824" s="132" t="s">
        <v>39</v>
      </c>
      <c r="E824" s="132" t="s">
        <v>110</v>
      </c>
      <c r="F824" s="139" t="s">
        <v>71</v>
      </c>
      <c r="G824" s="132">
        <v>1</v>
      </c>
      <c r="H824" s="132">
        <v>40</v>
      </c>
    </row>
    <row r="825" spans="1:8" x14ac:dyDescent="0.25">
      <c r="A825" s="132">
        <v>1</v>
      </c>
      <c r="B825" s="132" t="s">
        <v>233</v>
      </c>
      <c r="C825" s="132" t="s">
        <v>235</v>
      </c>
      <c r="D825" s="132" t="s">
        <v>39</v>
      </c>
      <c r="E825" s="132" t="s">
        <v>110</v>
      </c>
      <c r="F825" s="139" t="s">
        <v>71</v>
      </c>
      <c r="G825" s="132">
        <v>1</v>
      </c>
      <c r="H825" s="132">
        <v>40</v>
      </c>
    </row>
    <row r="826" spans="1:8" x14ac:dyDescent="0.25">
      <c r="A826" s="132">
        <v>1</v>
      </c>
      <c r="B826" s="132" t="s">
        <v>233</v>
      </c>
      <c r="C826" s="132" t="s">
        <v>235</v>
      </c>
      <c r="D826" s="132" t="s">
        <v>39</v>
      </c>
      <c r="E826" s="132" t="s">
        <v>110</v>
      </c>
      <c r="F826" s="139" t="s">
        <v>71</v>
      </c>
      <c r="G826" s="132">
        <v>1</v>
      </c>
      <c r="H826" s="132">
        <v>40</v>
      </c>
    </row>
    <row r="827" spans="1:8" x14ac:dyDescent="0.25">
      <c r="A827" s="132">
        <v>1</v>
      </c>
      <c r="B827" s="132" t="s">
        <v>233</v>
      </c>
      <c r="C827" s="132" t="s">
        <v>235</v>
      </c>
      <c r="D827" s="132" t="s">
        <v>39</v>
      </c>
      <c r="E827" s="132" t="s">
        <v>110</v>
      </c>
      <c r="F827" s="139" t="s">
        <v>71</v>
      </c>
      <c r="G827" s="132">
        <v>1</v>
      </c>
      <c r="H827" s="132">
        <v>40</v>
      </c>
    </row>
    <row r="828" spans="1:8" x14ac:dyDescent="0.25">
      <c r="A828" s="132">
        <v>1</v>
      </c>
      <c r="B828" s="132" t="s">
        <v>233</v>
      </c>
      <c r="C828" s="132" t="s">
        <v>235</v>
      </c>
      <c r="D828" s="132" t="s">
        <v>39</v>
      </c>
      <c r="E828" s="132" t="s">
        <v>110</v>
      </c>
      <c r="F828" s="139" t="s">
        <v>71</v>
      </c>
      <c r="G828" s="132">
        <v>1</v>
      </c>
      <c r="H828" s="132">
        <v>40</v>
      </c>
    </row>
    <row r="829" spans="1:8" x14ac:dyDescent="0.25">
      <c r="A829" s="132">
        <v>1</v>
      </c>
      <c r="B829" s="132" t="s">
        <v>233</v>
      </c>
      <c r="C829" s="132" t="s">
        <v>235</v>
      </c>
      <c r="D829" s="132" t="s">
        <v>39</v>
      </c>
      <c r="E829" s="132" t="s">
        <v>110</v>
      </c>
      <c r="F829" s="139" t="s">
        <v>71</v>
      </c>
      <c r="G829" s="132">
        <v>1</v>
      </c>
      <c r="H829" s="132">
        <v>50</v>
      </c>
    </row>
    <row r="830" spans="1:8" x14ac:dyDescent="0.25">
      <c r="A830" s="132">
        <v>1</v>
      </c>
      <c r="B830" s="132" t="s">
        <v>233</v>
      </c>
      <c r="C830" s="132" t="s">
        <v>235</v>
      </c>
      <c r="D830" s="132" t="s">
        <v>39</v>
      </c>
      <c r="E830" s="132" t="s">
        <v>110</v>
      </c>
      <c r="F830" s="139" t="s">
        <v>71</v>
      </c>
      <c r="G830" s="132">
        <v>1</v>
      </c>
      <c r="H830" s="132">
        <v>50</v>
      </c>
    </row>
    <row r="831" spans="1:8" x14ac:dyDescent="0.25">
      <c r="A831" s="132">
        <v>1</v>
      </c>
      <c r="B831" s="132" t="s">
        <v>233</v>
      </c>
      <c r="C831" s="132" t="s">
        <v>235</v>
      </c>
      <c r="D831" s="132" t="s">
        <v>39</v>
      </c>
      <c r="E831" s="132" t="s">
        <v>110</v>
      </c>
      <c r="F831" s="139" t="s">
        <v>71</v>
      </c>
      <c r="G831" s="132">
        <v>1</v>
      </c>
      <c r="H831" s="132">
        <v>50</v>
      </c>
    </row>
    <row r="832" spans="1:8" x14ac:dyDescent="0.25">
      <c r="A832" s="132">
        <v>1</v>
      </c>
      <c r="B832" s="132" t="s">
        <v>233</v>
      </c>
      <c r="C832" s="132" t="s">
        <v>235</v>
      </c>
      <c r="D832" s="132" t="s">
        <v>39</v>
      </c>
      <c r="E832" s="132" t="s">
        <v>110</v>
      </c>
      <c r="F832" s="139" t="s">
        <v>71</v>
      </c>
      <c r="G832" s="132">
        <v>1</v>
      </c>
      <c r="H832" s="132">
        <v>50</v>
      </c>
    </row>
    <row r="833" spans="1:8" x14ac:dyDescent="0.25">
      <c r="A833" s="132">
        <v>1</v>
      </c>
      <c r="B833" s="132" t="s">
        <v>233</v>
      </c>
      <c r="C833" s="132" t="s">
        <v>235</v>
      </c>
      <c r="D833" s="132" t="s">
        <v>39</v>
      </c>
      <c r="E833" s="132" t="s">
        <v>110</v>
      </c>
      <c r="F833" s="139" t="s">
        <v>71</v>
      </c>
      <c r="G833" s="132">
        <v>1</v>
      </c>
      <c r="H833" s="132">
        <v>70</v>
      </c>
    </row>
    <row r="834" spans="1:8" x14ac:dyDescent="0.25">
      <c r="A834" s="132">
        <v>1</v>
      </c>
      <c r="B834" s="132" t="s">
        <v>233</v>
      </c>
      <c r="C834" s="132" t="s">
        <v>235</v>
      </c>
      <c r="D834" s="132" t="s">
        <v>39</v>
      </c>
      <c r="E834" s="132" t="s">
        <v>110</v>
      </c>
      <c r="F834" s="139" t="s">
        <v>71</v>
      </c>
      <c r="G834" s="132">
        <v>1</v>
      </c>
      <c r="H834" s="132">
        <v>85</v>
      </c>
    </row>
    <row r="835" spans="1:8" x14ac:dyDescent="0.25">
      <c r="A835" s="132">
        <v>1</v>
      </c>
      <c r="B835" s="132" t="s">
        <v>233</v>
      </c>
      <c r="C835" s="132" t="s">
        <v>235</v>
      </c>
      <c r="D835" s="132" t="s">
        <v>39</v>
      </c>
      <c r="E835" s="132" t="s">
        <v>110</v>
      </c>
      <c r="F835" s="139" t="s">
        <v>71</v>
      </c>
      <c r="G835" s="132">
        <v>1</v>
      </c>
      <c r="H835" s="132">
        <v>90</v>
      </c>
    </row>
    <row r="836" spans="1:8" x14ac:dyDescent="0.25">
      <c r="A836" s="132">
        <v>1</v>
      </c>
      <c r="B836" s="132" t="s">
        <v>233</v>
      </c>
      <c r="C836" s="132" t="s">
        <v>235</v>
      </c>
      <c r="D836" s="132" t="s">
        <v>39</v>
      </c>
      <c r="E836" s="132" t="s">
        <v>110</v>
      </c>
      <c r="F836" s="139" t="s">
        <v>71</v>
      </c>
      <c r="G836" s="132">
        <v>1</v>
      </c>
      <c r="H836" s="132">
        <v>60</v>
      </c>
    </row>
    <row r="837" spans="1:8" x14ac:dyDescent="0.25">
      <c r="A837" s="132">
        <v>1</v>
      </c>
      <c r="B837" s="132" t="s">
        <v>233</v>
      </c>
      <c r="C837" s="132" t="s">
        <v>235</v>
      </c>
      <c r="D837" s="132" t="s">
        <v>39</v>
      </c>
      <c r="E837" s="132" t="s">
        <v>110</v>
      </c>
      <c r="F837" s="139" t="s">
        <v>71</v>
      </c>
      <c r="G837" s="132">
        <v>1</v>
      </c>
      <c r="H837" s="132">
        <v>60</v>
      </c>
    </row>
    <row r="838" spans="1:8" x14ac:dyDescent="0.25">
      <c r="A838" s="132">
        <v>1</v>
      </c>
      <c r="B838" s="132" t="s">
        <v>233</v>
      </c>
      <c r="C838" s="132" t="s">
        <v>235</v>
      </c>
      <c r="D838" s="132" t="s">
        <v>39</v>
      </c>
      <c r="E838" s="132" t="s">
        <v>110</v>
      </c>
      <c r="F838" s="139" t="s">
        <v>71</v>
      </c>
      <c r="G838" s="132">
        <v>1</v>
      </c>
      <c r="H838" s="132">
        <v>75</v>
      </c>
    </row>
    <row r="839" spans="1:8" x14ac:dyDescent="0.25">
      <c r="A839" s="132">
        <v>1</v>
      </c>
      <c r="B839" s="132" t="s">
        <v>233</v>
      </c>
      <c r="C839" s="132" t="s">
        <v>235</v>
      </c>
      <c r="D839" s="132" t="s">
        <v>39</v>
      </c>
      <c r="E839" s="132" t="s">
        <v>110</v>
      </c>
      <c r="F839" s="139" t="s">
        <v>71</v>
      </c>
      <c r="G839" s="132">
        <v>1</v>
      </c>
      <c r="H839" s="132">
        <v>80</v>
      </c>
    </row>
    <row r="840" spans="1:8" x14ac:dyDescent="0.25">
      <c r="A840" s="132">
        <v>1</v>
      </c>
      <c r="B840" s="132" t="s">
        <v>233</v>
      </c>
      <c r="C840" s="132" t="s">
        <v>235</v>
      </c>
      <c r="D840" s="132" t="s">
        <v>39</v>
      </c>
      <c r="E840" s="132" t="s">
        <v>110</v>
      </c>
      <c r="F840" s="139" t="s">
        <v>71</v>
      </c>
      <c r="G840" s="132">
        <v>1</v>
      </c>
      <c r="H840" s="132">
        <v>15</v>
      </c>
    </row>
    <row r="841" spans="1:8" x14ac:dyDescent="0.25">
      <c r="A841" s="132">
        <v>1</v>
      </c>
      <c r="B841" s="132" t="s">
        <v>233</v>
      </c>
      <c r="C841" s="132" t="s">
        <v>235</v>
      </c>
      <c r="D841" s="132" t="s">
        <v>39</v>
      </c>
      <c r="E841" s="132" t="s">
        <v>110</v>
      </c>
      <c r="F841" s="139" t="s">
        <v>72</v>
      </c>
      <c r="G841" s="132">
        <v>1</v>
      </c>
      <c r="H841" s="132">
        <v>20</v>
      </c>
    </row>
    <row r="842" spans="1:8" x14ac:dyDescent="0.25">
      <c r="A842" s="132">
        <v>1</v>
      </c>
      <c r="B842" s="132" t="s">
        <v>233</v>
      </c>
      <c r="C842" s="132" t="s">
        <v>235</v>
      </c>
      <c r="D842" s="132" t="s">
        <v>39</v>
      </c>
      <c r="E842" s="132" t="s">
        <v>110</v>
      </c>
      <c r="F842" s="139" t="s">
        <v>72</v>
      </c>
      <c r="G842" s="132">
        <v>1</v>
      </c>
      <c r="H842" s="132">
        <v>40</v>
      </c>
    </row>
    <row r="843" spans="1:8" x14ac:dyDescent="0.25">
      <c r="A843" s="132">
        <v>1</v>
      </c>
      <c r="B843" s="132" t="s">
        <v>233</v>
      </c>
      <c r="C843" s="132" t="s">
        <v>235</v>
      </c>
      <c r="D843" s="132" t="s">
        <v>39</v>
      </c>
      <c r="E843" s="132" t="s">
        <v>110</v>
      </c>
      <c r="F843" s="139" t="s">
        <v>72</v>
      </c>
      <c r="G843" s="132">
        <v>1</v>
      </c>
      <c r="H843" s="132">
        <v>60</v>
      </c>
    </row>
    <row r="844" spans="1:8" x14ac:dyDescent="0.25">
      <c r="A844" s="132">
        <v>1</v>
      </c>
      <c r="B844" s="132" t="s">
        <v>233</v>
      </c>
      <c r="C844" s="132" t="s">
        <v>235</v>
      </c>
      <c r="D844" s="132" t="s">
        <v>39</v>
      </c>
      <c r="E844" s="132" t="s">
        <v>110</v>
      </c>
      <c r="F844" s="139" t="s">
        <v>73</v>
      </c>
      <c r="G844" s="132">
        <v>1</v>
      </c>
      <c r="H844" s="132">
        <v>35</v>
      </c>
    </row>
    <row r="845" spans="1:8" x14ac:dyDescent="0.25">
      <c r="A845" s="132">
        <v>1</v>
      </c>
      <c r="B845" s="132" t="s">
        <v>233</v>
      </c>
      <c r="C845" s="132" t="s">
        <v>235</v>
      </c>
      <c r="D845" s="132" t="s">
        <v>39</v>
      </c>
      <c r="E845" s="132" t="s">
        <v>110</v>
      </c>
      <c r="F845" s="139" t="s">
        <v>73</v>
      </c>
      <c r="G845" s="132">
        <v>1</v>
      </c>
      <c r="H845" s="132">
        <v>10</v>
      </c>
    </row>
    <row r="846" spans="1:8" x14ac:dyDescent="0.25">
      <c r="A846" s="132">
        <v>1</v>
      </c>
      <c r="B846" s="132" t="s">
        <v>233</v>
      </c>
      <c r="C846" s="132" t="s">
        <v>236</v>
      </c>
      <c r="D846" s="132" t="s">
        <v>39</v>
      </c>
      <c r="E846" s="132" t="s">
        <v>110</v>
      </c>
      <c r="F846" s="139" t="s">
        <v>40</v>
      </c>
      <c r="G846" s="132">
        <v>1</v>
      </c>
      <c r="H846" s="132">
        <v>25</v>
      </c>
    </row>
    <row r="847" spans="1:8" x14ac:dyDescent="0.25">
      <c r="A847" s="132">
        <v>1</v>
      </c>
      <c r="B847" s="132" t="s">
        <v>233</v>
      </c>
      <c r="C847" s="132" t="s">
        <v>236</v>
      </c>
      <c r="D847" s="132" t="s">
        <v>39</v>
      </c>
      <c r="E847" s="132" t="s">
        <v>110</v>
      </c>
      <c r="F847" s="139" t="s">
        <v>40</v>
      </c>
      <c r="G847" s="132">
        <v>1</v>
      </c>
      <c r="H847" s="132">
        <v>30</v>
      </c>
    </row>
    <row r="848" spans="1:8" x14ac:dyDescent="0.25">
      <c r="A848" s="132">
        <v>1</v>
      </c>
      <c r="B848" s="132" t="s">
        <v>233</v>
      </c>
      <c r="C848" s="132" t="s">
        <v>236</v>
      </c>
      <c r="D848" s="132" t="s">
        <v>39</v>
      </c>
      <c r="E848" s="132" t="s">
        <v>110</v>
      </c>
      <c r="F848" s="139" t="s">
        <v>40</v>
      </c>
      <c r="G848" s="132">
        <v>1</v>
      </c>
      <c r="H848" s="132">
        <v>20</v>
      </c>
    </row>
    <row r="849" spans="1:8" x14ac:dyDescent="0.25">
      <c r="A849" s="132">
        <v>1</v>
      </c>
      <c r="B849" s="132" t="s">
        <v>233</v>
      </c>
      <c r="C849" s="132" t="s">
        <v>236</v>
      </c>
      <c r="D849" s="132" t="s">
        <v>39</v>
      </c>
      <c r="E849" s="132" t="s">
        <v>110</v>
      </c>
      <c r="F849" s="139" t="s">
        <v>40</v>
      </c>
      <c r="G849" s="132">
        <v>1</v>
      </c>
      <c r="H849" s="132">
        <v>10</v>
      </c>
    </row>
    <row r="850" spans="1:8" x14ac:dyDescent="0.25">
      <c r="A850" s="132">
        <v>1</v>
      </c>
      <c r="B850" s="132" t="s">
        <v>233</v>
      </c>
      <c r="C850" s="132" t="s">
        <v>236</v>
      </c>
      <c r="D850" s="132" t="s">
        <v>39</v>
      </c>
      <c r="E850" s="132" t="s">
        <v>110</v>
      </c>
      <c r="F850" s="139" t="s">
        <v>69</v>
      </c>
      <c r="G850" s="132">
        <v>1</v>
      </c>
      <c r="H850" s="132">
        <v>50</v>
      </c>
    </row>
    <row r="851" spans="1:8" x14ac:dyDescent="0.25">
      <c r="A851" s="132">
        <v>1</v>
      </c>
      <c r="B851" s="132" t="s">
        <v>233</v>
      </c>
      <c r="C851" s="132" t="s">
        <v>236</v>
      </c>
      <c r="D851" s="132" t="s">
        <v>39</v>
      </c>
      <c r="E851" s="132" t="s">
        <v>110</v>
      </c>
      <c r="F851" s="139" t="s">
        <v>69</v>
      </c>
      <c r="G851" s="132">
        <v>1</v>
      </c>
      <c r="H851" s="132">
        <v>25</v>
      </c>
    </row>
    <row r="852" spans="1:8" x14ac:dyDescent="0.25">
      <c r="A852" s="132">
        <v>1</v>
      </c>
      <c r="B852" s="132" t="s">
        <v>233</v>
      </c>
      <c r="C852" s="132" t="s">
        <v>236</v>
      </c>
      <c r="D852" s="132" t="s">
        <v>39</v>
      </c>
      <c r="E852" s="132" t="s">
        <v>110</v>
      </c>
      <c r="F852" s="139" t="s">
        <v>78</v>
      </c>
      <c r="G852" s="132">
        <v>1</v>
      </c>
      <c r="H852" s="132">
        <v>40</v>
      </c>
    </row>
    <row r="853" spans="1:8" x14ac:dyDescent="0.25">
      <c r="A853" s="132">
        <v>1</v>
      </c>
      <c r="B853" s="132" t="s">
        <v>233</v>
      </c>
      <c r="C853" s="132" t="s">
        <v>236</v>
      </c>
      <c r="D853" s="132" t="s">
        <v>39</v>
      </c>
      <c r="E853" s="132" t="s">
        <v>110</v>
      </c>
      <c r="F853" s="139" t="s">
        <v>71</v>
      </c>
      <c r="G853" s="132">
        <v>1</v>
      </c>
      <c r="H853" s="132">
        <v>50</v>
      </c>
    </row>
    <row r="854" spans="1:8" x14ac:dyDescent="0.25">
      <c r="A854" s="132">
        <v>1</v>
      </c>
      <c r="B854" s="132" t="s">
        <v>233</v>
      </c>
      <c r="C854" s="132" t="s">
        <v>236</v>
      </c>
      <c r="D854" s="132" t="s">
        <v>39</v>
      </c>
      <c r="E854" s="132" t="s">
        <v>110</v>
      </c>
      <c r="F854" s="139" t="s">
        <v>71</v>
      </c>
      <c r="G854" s="132">
        <v>1</v>
      </c>
      <c r="H854" s="132">
        <v>50</v>
      </c>
    </row>
    <row r="855" spans="1:8" x14ac:dyDescent="0.25">
      <c r="A855" s="132">
        <v>1</v>
      </c>
      <c r="B855" s="132" t="s">
        <v>233</v>
      </c>
      <c r="C855" s="132" t="s">
        <v>236</v>
      </c>
      <c r="D855" s="132" t="s">
        <v>39</v>
      </c>
      <c r="E855" s="132" t="s">
        <v>110</v>
      </c>
      <c r="F855" s="139" t="s">
        <v>71</v>
      </c>
      <c r="G855" s="132">
        <v>1</v>
      </c>
      <c r="H855" s="132">
        <v>50</v>
      </c>
    </row>
    <row r="856" spans="1:8" x14ac:dyDescent="0.25">
      <c r="A856" s="132">
        <v>1</v>
      </c>
      <c r="B856" s="132" t="s">
        <v>233</v>
      </c>
      <c r="C856" s="132" t="s">
        <v>236</v>
      </c>
      <c r="D856" s="132" t="s">
        <v>39</v>
      </c>
      <c r="E856" s="132" t="s">
        <v>110</v>
      </c>
      <c r="F856" s="139" t="s">
        <v>71</v>
      </c>
      <c r="G856" s="132">
        <v>1</v>
      </c>
      <c r="H856" s="132">
        <v>50</v>
      </c>
    </row>
    <row r="857" spans="1:8" x14ac:dyDescent="0.25">
      <c r="A857" s="132">
        <v>1</v>
      </c>
      <c r="B857" s="132" t="s">
        <v>233</v>
      </c>
      <c r="C857" s="132" t="s">
        <v>236</v>
      </c>
      <c r="D857" s="132" t="s">
        <v>39</v>
      </c>
      <c r="E857" s="132" t="s">
        <v>110</v>
      </c>
      <c r="F857" s="139" t="s">
        <v>71</v>
      </c>
      <c r="G857" s="132">
        <v>1</v>
      </c>
      <c r="H857" s="132">
        <v>50</v>
      </c>
    </row>
    <row r="858" spans="1:8" x14ac:dyDescent="0.25">
      <c r="A858" s="132">
        <v>1</v>
      </c>
      <c r="B858" s="132" t="s">
        <v>233</v>
      </c>
      <c r="C858" s="132" t="s">
        <v>236</v>
      </c>
      <c r="D858" s="132" t="s">
        <v>39</v>
      </c>
      <c r="E858" s="132" t="s">
        <v>110</v>
      </c>
      <c r="F858" s="139" t="s">
        <v>71</v>
      </c>
      <c r="G858" s="132">
        <v>1</v>
      </c>
      <c r="H858" s="132">
        <v>50</v>
      </c>
    </row>
    <row r="859" spans="1:8" x14ac:dyDescent="0.25">
      <c r="A859" s="132">
        <v>1</v>
      </c>
      <c r="B859" s="132" t="s">
        <v>233</v>
      </c>
      <c r="C859" s="132" t="s">
        <v>236</v>
      </c>
      <c r="D859" s="132" t="s">
        <v>39</v>
      </c>
      <c r="E859" s="132" t="s">
        <v>110</v>
      </c>
      <c r="F859" s="139" t="s">
        <v>71</v>
      </c>
      <c r="G859" s="132">
        <v>1</v>
      </c>
      <c r="H859" s="132">
        <v>50</v>
      </c>
    </row>
    <row r="860" spans="1:8" x14ac:dyDescent="0.25">
      <c r="A860" s="132">
        <v>1</v>
      </c>
      <c r="B860" s="132" t="s">
        <v>233</v>
      </c>
      <c r="C860" s="132" t="s">
        <v>236</v>
      </c>
      <c r="D860" s="132" t="s">
        <v>39</v>
      </c>
      <c r="E860" s="132" t="s">
        <v>110</v>
      </c>
      <c r="F860" s="139" t="s">
        <v>71</v>
      </c>
      <c r="G860" s="132">
        <v>1</v>
      </c>
      <c r="H860" s="132">
        <v>50</v>
      </c>
    </row>
    <row r="861" spans="1:8" x14ac:dyDescent="0.25">
      <c r="A861" s="132">
        <v>1</v>
      </c>
      <c r="B861" s="132" t="s">
        <v>233</v>
      </c>
      <c r="C861" s="132" t="s">
        <v>236</v>
      </c>
      <c r="D861" s="132" t="s">
        <v>39</v>
      </c>
      <c r="E861" s="132" t="s">
        <v>110</v>
      </c>
      <c r="F861" s="139" t="s">
        <v>71</v>
      </c>
      <c r="G861" s="132">
        <v>1</v>
      </c>
      <c r="H861" s="132">
        <v>30</v>
      </c>
    </row>
    <row r="862" spans="1:8" x14ac:dyDescent="0.25">
      <c r="A862" s="132">
        <v>1</v>
      </c>
      <c r="B862" s="132" t="s">
        <v>233</v>
      </c>
      <c r="C862" s="132" t="s">
        <v>236</v>
      </c>
      <c r="D862" s="132" t="s">
        <v>39</v>
      </c>
      <c r="E862" s="132" t="s">
        <v>110</v>
      </c>
      <c r="F862" s="139" t="s">
        <v>71</v>
      </c>
      <c r="G862" s="132">
        <v>1</v>
      </c>
      <c r="H862" s="132">
        <v>30</v>
      </c>
    </row>
    <row r="863" spans="1:8" x14ac:dyDescent="0.25">
      <c r="A863" s="132">
        <v>1</v>
      </c>
      <c r="B863" s="132" t="s">
        <v>233</v>
      </c>
      <c r="C863" s="132" t="s">
        <v>236</v>
      </c>
      <c r="D863" s="132" t="s">
        <v>39</v>
      </c>
      <c r="E863" s="132" t="s">
        <v>110</v>
      </c>
      <c r="F863" s="139" t="s">
        <v>71</v>
      </c>
      <c r="G863" s="132">
        <v>1</v>
      </c>
      <c r="H863" s="132">
        <v>30</v>
      </c>
    </row>
    <row r="864" spans="1:8" x14ac:dyDescent="0.25">
      <c r="A864" s="132">
        <v>1</v>
      </c>
      <c r="B864" s="132" t="s">
        <v>233</v>
      </c>
      <c r="C864" s="132" t="s">
        <v>236</v>
      </c>
      <c r="D864" s="132" t="s">
        <v>39</v>
      </c>
      <c r="E864" s="132" t="s">
        <v>110</v>
      </c>
      <c r="F864" s="139" t="s">
        <v>71</v>
      </c>
      <c r="G864" s="132">
        <v>1</v>
      </c>
      <c r="H864" s="132">
        <v>30</v>
      </c>
    </row>
    <row r="865" spans="1:8" x14ac:dyDescent="0.25">
      <c r="A865" s="132">
        <v>1</v>
      </c>
      <c r="B865" s="132" t="s">
        <v>233</v>
      </c>
      <c r="C865" s="132" t="s">
        <v>236</v>
      </c>
      <c r="D865" s="132" t="s">
        <v>39</v>
      </c>
      <c r="E865" s="132" t="s">
        <v>110</v>
      </c>
      <c r="F865" s="139" t="s">
        <v>71</v>
      </c>
      <c r="G865" s="132">
        <v>1</v>
      </c>
      <c r="H865" s="132">
        <v>30</v>
      </c>
    </row>
    <row r="866" spans="1:8" x14ac:dyDescent="0.25">
      <c r="A866" s="132">
        <v>1</v>
      </c>
      <c r="B866" s="132" t="s">
        <v>233</v>
      </c>
      <c r="C866" s="132" t="s">
        <v>236</v>
      </c>
      <c r="D866" s="132" t="s">
        <v>39</v>
      </c>
      <c r="E866" s="132" t="s">
        <v>110</v>
      </c>
      <c r="F866" s="139" t="s">
        <v>71</v>
      </c>
      <c r="G866" s="132">
        <v>1</v>
      </c>
      <c r="H866" s="132">
        <v>30</v>
      </c>
    </row>
    <row r="867" spans="1:8" x14ac:dyDescent="0.25">
      <c r="A867" s="132">
        <v>1</v>
      </c>
      <c r="B867" s="132" t="s">
        <v>233</v>
      </c>
      <c r="C867" s="132" t="s">
        <v>236</v>
      </c>
      <c r="D867" s="132" t="s">
        <v>39</v>
      </c>
      <c r="E867" s="132" t="s">
        <v>110</v>
      </c>
      <c r="F867" s="139" t="s">
        <v>71</v>
      </c>
      <c r="G867" s="132">
        <v>1</v>
      </c>
      <c r="H867" s="132">
        <v>7</v>
      </c>
    </row>
    <row r="868" spans="1:8" x14ac:dyDescent="0.25">
      <c r="A868" s="132">
        <v>1</v>
      </c>
      <c r="B868" s="132" t="s">
        <v>233</v>
      </c>
      <c r="C868" s="132" t="s">
        <v>236</v>
      </c>
      <c r="D868" s="132" t="s">
        <v>39</v>
      </c>
      <c r="E868" s="132" t="s">
        <v>110</v>
      </c>
      <c r="F868" s="139" t="s">
        <v>71</v>
      </c>
      <c r="G868" s="132">
        <v>1</v>
      </c>
      <c r="H868" s="132">
        <v>5</v>
      </c>
    </row>
    <row r="869" spans="1:8" x14ac:dyDescent="0.25">
      <c r="A869" s="132">
        <v>1</v>
      </c>
      <c r="B869" s="132" t="s">
        <v>233</v>
      </c>
      <c r="C869" s="132" t="s">
        <v>236</v>
      </c>
      <c r="D869" s="132" t="s">
        <v>39</v>
      </c>
      <c r="E869" s="132" t="s">
        <v>110</v>
      </c>
      <c r="F869" s="139" t="s">
        <v>71</v>
      </c>
      <c r="G869" s="132">
        <v>1</v>
      </c>
      <c r="H869" s="132">
        <v>5</v>
      </c>
    </row>
    <row r="870" spans="1:8" x14ac:dyDescent="0.25">
      <c r="A870" s="132">
        <v>1</v>
      </c>
      <c r="B870" s="132" t="s">
        <v>233</v>
      </c>
      <c r="C870" s="132" t="s">
        <v>236</v>
      </c>
      <c r="D870" s="132" t="s">
        <v>39</v>
      </c>
      <c r="E870" s="132" t="s">
        <v>110</v>
      </c>
      <c r="F870" s="139" t="s">
        <v>71</v>
      </c>
      <c r="G870" s="132">
        <v>1</v>
      </c>
      <c r="H870" s="132">
        <v>5</v>
      </c>
    </row>
    <row r="871" spans="1:8" x14ac:dyDescent="0.25">
      <c r="A871" s="132">
        <v>1</v>
      </c>
      <c r="B871" s="132" t="s">
        <v>233</v>
      </c>
      <c r="C871" s="132" t="s">
        <v>236</v>
      </c>
      <c r="D871" s="132" t="s">
        <v>39</v>
      </c>
      <c r="E871" s="132" t="s">
        <v>110</v>
      </c>
      <c r="F871" s="139" t="s">
        <v>71</v>
      </c>
      <c r="G871" s="132">
        <v>1</v>
      </c>
      <c r="H871" s="132">
        <v>40</v>
      </c>
    </row>
    <row r="872" spans="1:8" x14ac:dyDescent="0.25">
      <c r="A872" s="132">
        <v>1</v>
      </c>
      <c r="B872" s="132" t="s">
        <v>233</v>
      </c>
      <c r="C872" s="132" t="s">
        <v>236</v>
      </c>
      <c r="D872" s="132" t="s">
        <v>39</v>
      </c>
      <c r="E872" s="132" t="s">
        <v>110</v>
      </c>
      <c r="F872" s="139" t="s">
        <v>71</v>
      </c>
      <c r="G872" s="132">
        <v>1</v>
      </c>
      <c r="H872" s="132">
        <v>40</v>
      </c>
    </row>
    <row r="873" spans="1:8" x14ac:dyDescent="0.25">
      <c r="A873" s="132">
        <v>1</v>
      </c>
      <c r="B873" s="132" t="s">
        <v>233</v>
      </c>
      <c r="C873" s="132" t="s">
        <v>236</v>
      </c>
      <c r="D873" s="132" t="s">
        <v>39</v>
      </c>
      <c r="E873" s="132" t="s">
        <v>110</v>
      </c>
      <c r="F873" s="139" t="s">
        <v>71</v>
      </c>
      <c r="G873" s="132">
        <v>1</v>
      </c>
      <c r="H873" s="132">
        <v>40</v>
      </c>
    </row>
    <row r="874" spans="1:8" x14ac:dyDescent="0.25">
      <c r="A874" s="132">
        <v>1</v>
      </c>
      <c r="B874" s="132" t="s">
        <v>233</v>
      </c>
      <c r="C874" s="132" t="s">
        <v>236</v>
      </c>
      <c r="D874" s="132" t="s">
        <v>39</v>
      </c>
      <c r="E874" s="132" t="s">
        <v>110</v>
      </c>
      <c r="F874" s="139" t="s">
        <v>71</v>
      </c>
      <c r="G874" s="132">
        <v>1</v>
      </c>
      <c r="H874" s="132">
        <v>40</v>
      </c>
    </row>
    <row r="875" spans="1:8" x14ac:dyDescent="0.25">
      <c r="A875" s="132">
        <v>1</v>
      </c>
      <c r="B875" s="132" t="s">
        <v>233</v>
      </c>
      <c r="C875" s="132" t="s">
        <v>236</v>
      </c>
      <c r="D875" s="132" t="s">
        <v>39</v>
      </c>
      <c r="E875" s="132" t="s">
        <v>110</v>
      </c>
      <c r="F875" s="139" t="s">
        <v>71</v>
      </c>
      <c r="G875" s="132">
        <v>1</v>
      </c>
      <c r="H875" s="132">
        <v>40</v>
      </c>
    </row>
    <row r="876" spans="1:8" x14ac:dyDescent="0.25">
      <c r="A876" s="132">
        <v>1</v>
      </c>
      <c r="B876" s="132" t="s">
        <v>233</v>
      </c>
      <c r="C876" s="132" t="s">
        <v>236</v>
      </c>
      <c r="D876" s="132" t="s">
        <v>39</v>
      </c>
      <c r="E876" s="132" t="s">
        <v>110</v>
      </c>
      <c r="F876" s="139" t="s">
        <v>71</v>
      </c>
      <c r="G876" s="132">
        <v>1</v>
      </c>
      <c r="H876" s="132">
        <v>40</v>
      </c>
    </row>
    <row r="877" spans="1:8" x14ac:dyDescent="0.25">
      <c r="A877" s="132">
        <v>1</v>
      </c>
      <c r="B877" s="132" t="s">
        <v>233</v>
      </c>
      <c r="C877" s="132" t="s">
        <v>236</v>
      </c>
      <c r="D877" s="132" t="s">
        <v>39</v>
      </c>
      <c r="E877" s="132" t="s">
        <v>110</v>
      </c>
      <c r="F877" s="139" t="s">
        <v>71</v>
      </c>
      <c r="G877" s="132">
        <v>1</v>
      </c>
      <c r="H877" s="132">
        <v>15</v>
      </c>
    </row>
    <row r="878" spans="1:8" x14ac:dyDescent="0.25">
      <c r="A878" s="132">
        <v>1</v>
      </c>
      <c r="B878" s="132" t="s">
        <v>233</v>
      </c>
      <c r="C878" s="132" t="s">
        <v>236</v>
      </c>
      <c r="D878" s="132" t="s">
        <v>39</v>
      </c>
      <c r="E878" s="132" t="s">
        <v>110</v>
      </c>
      <c r="F878" s="139" t="s">
        <v>71</v>
      </c>
      <c r="G878" s="132">
        <v>1</v>
      </c>
      <c r="H878" s="132">
        <v>15</v>
      </c>
    </row>
    <row r="879" spans="1:8" x14ac:dyDescent="0.25">
      <c r="A879" s="132">
        <v>1</v>
      </c>
      <c r="B879" s="132" t="s">
        <v>233</v>
      </c>
      <c r="C879" s="132" t="s">
        <v>236</v>
      </c>
      <c r="D879" s="132" t="s">
        <v>39</v>
      </c>
      <c r="E879" s="132" t="s">
        <v>110</v>
      </c>
      <c r="F879" s="139" t="s">
        <v>71</v>
      </c>
      <c r="G879" s="132">
        <v>1</v>
      </c>
      <c r="H879" s="132">
        <v>15</v>
      </c>
    </row>
    <row r="880" spans="1:8" x14ac:dyDescent="0.25">
      <c r="A880" s="132">
        <v>1</v>
      </c>
      <c r="B880" s="132" t="s">
        <v>233</v>
      </c>
      <c r="C880" s="132" t="s">
        <v>236</v>
      </c>
      <c r="D880" s="132" t="s">
        <v>39</v>
      </c>
      <c r="E880" s="132" t="s">
        <v>110</v>
      </c>
      <c r="F880" s="139" t="s">
        <v>71</v>
      </c>
      <c r="G880" s="132">
        <v>1</v>
      </c>
      <c r="H880" s="132">
        <v>15</v>
      </c>
    </row>
    <row r="881" spans="1:8" x14ac:dyDescent="0.25">
      <c r="A881" s="132">
        <v>1</v>
      </c>
      <c r="B881" s="132" t="s">
        <v>233</v>
      </c>
      <c r="C881" s="132" t="s">
        <v>236</v>
      </c>
      <c r="D881" s="132" t="s">
        <v>39</v>
      </c>
      <c r="E881" s="132" t="s">
        <v>110</v>
      </c>
      <c r="F881" s="139" t="s">
        <v>71</v>
      </c>
      <c r="G881" s="132">
        <v>1</v>
      </c>
      <c r="H881" s="132">
        <v>25</v>
      </c>
    </row>
    <row r="882" spans="1:8" x14ac:dyDescent="0.25">
      <c r="A882" s="132">
        <v>1</v>
      </c>
      <c r="B882" s="132" t="s">
        <v>233</v>
      </c>
      <c r="C882" s="132" t="s">
        <v>236</v>
      </c>
      <c r="D882" s="132" t="s">
        <v>39</v>
      </c>
      <c r="E882" s="132" t="s">
        <v>110</v>
      </c>
      <c r="F882" s="139" t="s">
        <v>71</v>
      </c>
      <c r="G882" s="132">
        <v>1</v>
      </c>
      <c r="H882" s="132">
        <v>25</v>
      </c>
    </row>
    <row r="883" spans="1:8" x14ac:dyDescent="0.25">
      <c r="A883" s="132">
        <v>1</v>
      </c>
      <c r="B883" s="132" t="s">
        <v>233</v>
      </c>
      <c r="C883" s="132" t="s">
        <v>236</v>
      </c>
      <c r="D883" s="132" t="s">
        <v>39</v>
      </c>
      <c r="E883" s="132" t="s">
        <v>110</v>
      </c>
      <c r="F883" s="139" t="s">
        <v>71</v>
      </c>
      <c r="G883" s="132">
        <v>1</v>
      </c>
      <c r="H883" s="132">
        <v>25</v>
      </c>
    </row>
    <row r="884" spans="1:8" x14ac:dyDescent="0.25">
      <c r="A884" s="132">
        <v>1</v>
      </c>
      <c r="B884" s="132" t="s">
        <v>233</v>
      </c>
      <c r="C884" s="132" t="s">
        <v>236</v>
      </c>
      <c r="D884" s="132" t="s">
        <v>39</v>
      </c>
      <c r="E884" s="132" t="s">
        <v>110</v>
      </c>
      <c r="F884" s="139" t="s">
        <v>71</v>
      </c>
      <c r="G884" s="132">
        <v>1</v>
      </c>
      <c r="H884" s="132">
        <v>25</v>
      </c>
    </row>
    <row r="885" spans="1:8" x14ac:dyDescent="0.25">
      <c r="A885" s="132">
        <v>1</v>
      </c>
      <c r="B885" s="132" t="s">
        <v>233</v>
      </c>
      <c r="C885" s="132" t="s">
        <v>236</v>
      </c>
      <c r="D885" s="132" t="s">
        <v>39</v>
      </c>
      <c r="E885" s="132" t="s">
        <v>110</v>
      </c>
      <c r="F885" s="139" t="s">
        <v>71</v>
      </c>
      <c r="G885" s="132">
        <v>1</v>
      </c>
      <c r="H885" s="132">
        <v>25</v>
      </c>
    </row>
    <row r="886" spans="1:8" x14ac:dyDescent="0.25">
      <c r="A886" s="132">
        <v>1</v>
      </c>
      <c r="B886" s="132" t="s">
        <v>233</v>
      </c>
      <c r="C886" s="132" t="s">
        <v>236</v>
      </c>
      <c r="D886" s="132" t="s">
        <v>39</v>
      </c>
      <c r="E886" s="132" t="s">
        <v>110</v>
      </c>
      <c r="F886" s="139" t="s">
        <v>71</v>
      </c>
      <c r="G886" s="132">
        <v>1</v>
      </c>
      <c r="H886" s="132">
        <v>25</v>
      </c>
    </row>
    <row r="887" spans="1:8" x14ac:dyDescent="0.25">
      <c r="A887" s="132">
        <v>1</v>
      </c>
      <c r="B887" s="132" t="s">
        <v>233</v>
      </c>
      <c r="C887" s="132" t="s">
        <v>236</v>
      </c>
      <c r="D887" s="132" t="s">
        <v>39</v>
      </c>
      <c r="E887" s="132" t="s">
        <v>110</v>
      </c>
      <c r="F887" s="139" t="s">
        <v>71</v>
      </c>
      <c r="G887" s="132">
        <v>1</v>
      </c>
      <c r="H887" s="132">
        <v>35</v>
      </c>
    </row>
    <row r="888" spans="1:8" x14ac:dyDescent="0.25">
      <c r="A888" s="132">
        <v>1</v>
      </c>
      <c r="B888" s="132" t="s">
        <v>233</v>
      </c>
      <c r="C888" s="132" t="s">
        <v>236</v>
      </c>
      <c r="D888" s="132" t="s">
        <v>39</v>
      </c>
      <c r="E888" s="132" t="s">
        <v>110</v>
      </c>
      <c r="F888" s="139" t="s">
        <v>71</v>
      </c>
      <c r="G888" s="132">
        <v>1</v>
      </c>
      <c r="H888" s="132">
        <v>35</v>
      </c>
    </row>
    <row r="889" spans="1:8" x14ac:dyDescent="0.25">
      <c r="A889" s="132">
        <v>1</v>
      </c>
      <c r="B889" s="132" t="s">
        <v>233</v>
      </c>
      <c r="C889" s="132" t="s">
        <v>236</v>
      </c>
      <c r="D889" s="132" t="s">
        <v>39</v>
      </c>
      <c r="E889" s="132" t="s">
        <v>110</v>
      </c>
      <c r="F889" s="139" t="s">
        <v>71</v>
      </c>
      <c r="G889" s="132">
        <v>1</v>
      </c>
      <c r="H889" s="132">
        <v>35</v>
      </c>
    </row>
    <row r="890" spans="1:8" x14ac:dyDescent="0.25">
      <c r="A890" s="132">
        <v>1</v>
      </c>
      <c r="B890" s="132" t="s">
        <v>233</v>
      </c>
      <c r="C890" s="132" t="s">
        <v>236</v>
      </c>
      <c r="D890" s="132" t="s">
        <v>39</v>
      </c>
      <c r="E890" s="132" t="s">
        <v>110</v>
      </c>
      <c r="F890" s="139" t="s">
        <v>71</v>
      </c>
      <c r="G890" s="132">
        <v>1</v>
      </c>
      <c r="H890" s="132">
        <v>20</v>
      </c>
    </row>
    <row r="891" spans="1:8" x14ac:dyDescent="0.25">
      <c r="A891" s="132">
        <v>1</v>
      </c>
      <c r="B891" s="132" t="s">
        <v>233</v>
      </c>
      <c r="C891" s="132" t="s">
        <v>236</v>
      </c>
      <c r="D891" s="132" t="s">
        <v>39</v>
      </c>
      <c r="E891" s="132" t="s">
        <v>110</v>
      </c>
      <c r="F891" s="139" t="s">
        <v>71</v>
      </c>
      <c r="G891" s="132">
        <v>1</v>
      </c>
      <c r="H891" s="132">
        <v>20</v>
      </c>
    </row>
    <row r="892" spans="1:8" x14ac:dyDescent="0.25">
      <c r="A892" s="132">
        <v>1</v>
      </c>
      <c r="B892" s="132" t="s">
        <v>233</v>
      </c>
      <c r="C892" s="132" t="s">
        <v>236</v>
      </c>
      <c r="D892" s="132" t="s">
        <v>39</v>
      </c>
      <c r="E892" s="132" t="s">
        <v>110</v>
      </c>
      <c r="F892" s="139" t="s">
        <v>71</v>
      </c>
      <c r="G892" s="132">
        <v>1</v>
      </c>
      <c r="H892" s="132">
        <v>20</v>
      </c>
    </row>
    <row r="893" spans="1:8" x14ac:dyDescent="0.25">
      <c r="A893" s="132">
        <v>1</v>
      </c>
      <c r="B893" s="132" t="s">
        <v>233</v>
      </c>
      <c r="C893" s="132" t="s">
        <v>236</v>
      </c>
      <c r="D893" s="132" t="s">
        <v>39</v>
      </c>
      <c r="E893" s="132" t="s">
        <v>110</v>
      </c>
      <c r="F893" s="139" t="s">
        <v>71</v>
      </c>
      <c r="G893" s="132">
        <v>1</v>
      </c>
      <c r="H893" s="132">
        <v>20</v>
      </c>
    </row>
    <row r="894" spans="1:8" x14ac:dyDescent="0.25">
      <c r="A894" s="132">
        <v>1</v>
      </c>
      <c r="B894" s="132" t="s">
        <v>233</v>
      </c>
      <c r="C894" s="132" t="s">
        <v>236</v>
      </c>
      <c r="D894" s="132" t="s">
        <v>39</v>
      </c>
      <c r="E894" s="132" t="s">
        <v>110</v>
      </c>
      <c r="F894" s="139" t="s">
        <v>71</v>
      </c>
      <c r="G894" s="132">
        <v>1</v>
      </c>
      <c r="H894" s="132">
        <v>70</v>
      </c>
    </row>
    <row r="895" spans="1:8" x14ac:dyDescent="0.25">
      <c r="A895" s="132">
        <v>1</v>
      </c>
      <c r="B895" s="132" t="s">
        <v>233</v>
      </c>
      <c r="C895" s="132" t="s">
        <v>236</v>
      </c>
      <c r="D895" s="132" t="s">
        <v>39</v>
      </c>
      <c r="E895" s="132" t="s">
        <v>110</v>
      </c>
      <c r="F895" s="139" t="s">
        <v>71</v>
      </c>
      <c r="G895" s="132">
        <v>1</v>
      </c>
      <c r="H895" s="132">
        <v>45</v>
      </c>
    </row>
    <row r="896" spans="1:8" x14ac:dyDescent="0.25">
      <c r="A896" s="132">
        <v>1</v>
      </c>
      <c r="B896" s="132" t="s">
        <v>233</v>
      </c>
      <c r="C896" s="132" t="s">
        <v>236</v>
      </c>
      <c r="D896" s="132" t="s">
        <v>39</v>
      </c>
      <c r="E896" s="132" t="s">
        <v>110</v>
      </c>
      <c r="F896" s="139" t="s">
        <v>71</v>
      </c>
      <c r="G896" s="132">
        <v>1</v>
      </c>
      <c r="H896" s="132">
        <v>45</v>
      </c>
    </row>
    <row r="897" spans="1:8" x14ac:dyDescent="0.25">
      <c r="A897" s="132">
        <v>1</v>
      </c>
      <c r="B897" s="132" t="s">
        <v>233</v>
      </c>
      <c r="C897" s="132" t="s">
        <v>236</v>
      </c>
      <c r="D897" s="132" t="s">
        <v>39</v>
      </c>
      <c r="E897" s="132" t="s">
        <v>110</v>
      </c>
      <c r="F897" s="139" t="s">
        <v>71</v>
      </c>
      <c r="G897" s="132">
        <v>1</v>
      </c>
      <c r="H897" s="132">
        <v>45</v>
      </c>
    </row>
    <row r="898" spans="1:8" x14ac:dyDescent="0.25">
      <c r="A898" s="132">
        <v>1</v>
      </c>
      <c r="B898" s="132" t="s">
        <v>233</v>
      </c>
      <c r="C898" s="132" t="s">
        <v>236</v>
      </c>
      <c r="D898" s="132" t="s">
        <v>39</v>
      </c>
      <c r="E898" s="132" t="s">
        <v>110</v>
      </c>
      <c r="F898" s="139" t="s">
        <v>71</v>
      </c>
      <c r="G898" s="132">
        <v>1</v>
      </c>
      <c r="H898" s="132">
        <v>55</v>
      </c>
    </row>
    <row r="899" spans="1:8" x14ac:dyDescent="0.25">
      <c r="A899" s="132">
        <v>1</v>
      </c>
      <c r="B899" s="132" t="s">
        <v>233</v>
      </c>
      <c r="C899" s="132" t="s">
        <v>236</v>
      </c>
      <c r="D899" s="132" t="s">
        <v>39</v>
      </c>
      <c r="E899" s="132" t="s">
        <v>110</v>
      </c>
      <c r="F899" s="139" t="s">
        <v>71</v>
      </c>
      <c r="G899" s="132">
        <v>1</v>
      </c>
      <c r="H899" s="132">
        <v>55</v>
      </c>
    </row>
    <row r="900" spans="1:8" x14ac:dyDescent="0.25">
      <c r="A900" s="132">
        <v>1</v>
      </c>
      <c r="B900" s="132" t="s">
        <v>233</v>
      </c>
      <c r="C900" s="132" t="s">
        <v>236</v>
      </c>
      <c r="D900" s="132" t="s">
        <v>39</v>
      </c>
      <c r="E900" s="132" t="s">
        <v>110</v>
      </c>
      <c r="F900" s="139" t="s">
        <v>71</v>
      </c>
      <c r="G900" s="132">
        <v>1</v>
      </c>
      <c r="H900" s="132">
        <v>65</v>
      </c>
    </row>
    <row r="901" spans="1:8" x14ac:dyDescent="0.25">
      <c r="A901" s="132">
        <v>1</v>
      </c>
      <c r="B901" s="132" t="s">
        <v>233</v>
      </c>
      <c r="C901" s="132" t="s">
        <v>236</v>
      </c>
      <c r="D901" s="132" t="s">
        <v>39</v>
      </c>
      <c r="E901" s="132" t="s">
        <v>110</v>
      </c>
      <c r="F901" s="139" t="s">
        <v>71</v>
      </c>
      <c r="G901" s="132">
        <v>1</v>
      </c>
      <c r="H901" s="132">
        <v>10</v>
      </c>
    </row>
    <row r="902" spans="1:8" x14ac:dyDescent="0.25">
      <c r="A902" s="132">
        <v>1</v>
      </c>
      <c r="B902" s="132" t="s">
        <v>176</v>
      </c>
      <c r="C902" s="132" t="s">
        <v>177</v>
      </c>
      <c r="D902" s="132" t="s">
        <v>39</v>
      </c>
      <c r="E902" s="132" t="s">
        <v>110</v>
      </c>
      <c r="F902" s="139" t="s">
        <v>40</v>
      </c>
      <c r="G902" s="132">
        <v>1</v>
      </c>
      <c r="H902" s="132">
        <v>5</v>
      </c>
    </row>
    <row r="903" spans="1:8" x14ac:dyDescent="0.25">
      <c r="A903" s="132">
        <v>1</v>
      </c>
      <c r="B903" s="132" t="s">
        <v>176</v>
      </c>
      <c r="C903" s="132" t="s">
        <v>177</v>
      </c>
      <c r="D903" s="132" t="s">
        <v>39</v>
      </c>
      <c r="E903" s="132" t="s">
        <v>110</v>
      </c>
      <c r="F903" s="139" t="s">
        <v>40</v>
      </c>
      <c r="G903" s="132">
        <v>1</v>
      </c>
      <c r="H903" s="132">
        <v>5</v>
      </c>
    </row>
    <row r="904" spans="1:8" x14ac:dyDescent="0.25">
      <c r="A904" s="132">
        <v>1</v>
      </c>
      <c r="B904" s="132" t="s">
        <v>176</v>
      </c>
      <c r="C904" s="132" t="s">
        <v>177</v>
      </c>
      <c r="D904" s="132" t="s">
        <v>39</v>
      </c>
      <c r="E904" s="132" t="s">
        <v>110</v>
      </c>
      <c r="F904" s="139" t="s">
        <v>40</v>
      </c>
      <c r="G904" s="132">
        <v>1</v>
      </c>
      <c r="H904" s="132">
        <v>5</v>
      </c>
    </row>
    <row r="905" spans="1:8" x14ac:dyDescent="0.25">
      <c r="A905" s="132">
        <v>1</v>
      </c>
      <c r="B905" s="132" t="s">
        <v>176</v>
      </c>
      <c r="C905" s="132" t="s">
        <v>177</v>
      </c>
      <c r="D905" s="132" t="s">
        <v>39</v>
      </c>
      <c r="E905" s="132" t="s">
        <v>110</v>
      </c>
      <c r="F905" s="139" t="s">
        <v>40</v>
      </c>
      <c r="G905" s="132">
        <v>1</v>
      </c>
      <c r="H905" s="132">
        <v>5</v>
      </c>
    </row>
    <row r="906" spans="1:8" x14ac:dyDescent="0.25">
      <c r="A906" s="132">
        <v>1</v>
      </c>
      <c r="B906" s="132" t="s">
        <v>176</v>
      </c>
      <c r="C906" s="132" t="s">
        <v>177</v>
      </c>
      <c r="D906" s="132" t="s">
        <v>39</v>
      </c>
      <c r="E906" s="132" t="s">
        <v>110</v>
      </c>
      <c r="F906" s="139" t="s">
        <v>40</v>
      </c>
      <c r="G906" s="132">
        <v>1</v>
      </c>
      <c r="H906" s="132">
        <v>10</v>
      </c>
    </row>
    <row r="907" spans="1:8" x14ac:dyDescent="0.25">
      <c r="A907" s="132">
        <v>1</v>
      </c>
      <c r="B907" s="132" t="s">
        <v>176</v>
      </c>
      <c r="C907" s="132" t="s">
        <v>177</v>
      </c>
      <c r="D907" s="132" t="s">
        <v>39</v>
      </c>
      <c r="E907" s="132" t="s">
        <v>110</v>
      </c>
      <c r="F907" s="139" t="s">
        <v>40</v>
      </c>
      <c r="G907" s="132">
        <v>1</v>
      </c>
      <c r="H907" s="132">
        <v>10</v>
      </c>
    </row>
    <row r="908" spans="1:8" x14ac:dyDescent="0.25">
      <c r="A908" s="132">
        <v>1</v>
      </c>
      <c r="B908" s="132" t="s">
        <v>176</v>
      </c>
      <c r="C908" s="132" t="s">
        <v>177</v>
      </c>
      <c r="D908" s="132" t="s">
        <v>39</v>
      </c>
      <c r="E908" s="132" t="s">
        <v>110</v>
      </c>
      <c r="F908" s="139" t="s">
        <v>40</v>
      </c>
      <c r="G908" s="132">
        <v>1</v>
      </c>
      <c r="H908" s="132">
        <v>10</v>
      </c>
    </row>
    <row r="909" spans="1:8" x14ac:dyDescent="0.25">
      <c r="A909" s="132">
        <v>1</v>
      </c>
      <c r="B909" s="132" t="s">
        <v>176</v>
      </c>
      <c r="C909" s="132" t="s">
        <v>177</v>
      </c>
      <c r="D909" s="132" t="s">
        <v>39</v>
      </c>
      <c r="E909" s="132" t="s">
        <v>110</v>
      </c>
      <c r="F909" s="139" t="s">
        <v>40</v>
      </c>
      <c r="G909" s="132">
        <v>1</v>
      </c>
      <c r="H909" s="132">
        <v>10</v>
      </c>
    </row>
    <row r="910" spans="1:8" x14ac:dyDescent="0.25">
      <c r="A910" s="132">
        <v>1</v>
      </c>
      <c r="B910" s="132" t="s">
        <v>176</v>
      </c>
      <c r="C910" s="132" t="s">
        <v>177</v>
      </c>
      <c r="D910" s="132" t="s">
        <v>39</v>
      </c>
      <c r="E910" s="132" t="s">
        <v>110</v>
      </c>
      <c r="F910" s="139" t="s">
        <v>40</v>
      </c>
      <c r="G910" s="132">
        <v>1</v>
      </c>
      <c r="H910" s="132">
        <v>10</v>
      </c>
    </row>
    <row r="911" spans="1:8" x14ac:dyDescent="0.25">
      <c r="A911" s="132">
        <v>1</v>
      </c>
      <c r="B911" s="132" t="s">
        <v>176</v>
      </c>
      <c r="C911" s="132" t="s">
        <v>177</v>
      </c>
      <c r="D911" s="132" t="s">
        <v>39</v>
      </c>
      <c r="E911" s="132" t="s">
        <v>110</v>
      </c>
      <c r="F911" s="139" t="s">
        <v>40</v>
      </c>
      <c r="G911" s="132">
        <v>1</v>
      </c>
      <c r="H911" s="132">
        <v>10</v>
      </c>
    </row>
    <row r="912" spans="1:8" x14ac:dyDescent="0.25">
      <c r="A912" s="132">
        <v>1</v>
      </c>
      <c r="B912" s="132" t="s">
        <v>176</v>
      </c>
      <c r="C912" s="132" t="s">
        <v>177</v>
      </c>
      <c r="D912" s="132" t="s">
        <v>39</v>
      </c>
      <c r="E912" s="132" t="s">
        <v>110</v>
      </c>
      <c r="F912" s="139" t="s">
        <v>40</v>
      </c>
      <c r="G912" s="132">
        <v>1</v>
      </c>
      <c r="H912" s="132">
        <v>10</v>
      </c>
    </row>
    <row r="913" spans="1:8" x14ac:dyDescent="0.25">
      <c r="A913" s="132">
        <v>1</v>
      </c>
      <c r="B913" s="132" t="s">
        <v>176</v>
      </c>
      <c r="C913" s="132" t="s">
        <v>177</v>
      </c>
      <c r="D913" s="132" t="s">
        <v>39</v>
      </c>
      <c r="E913" s="132" t="s">
        <v>110</v>
      </c>
      <c r="F913" s="139" t="s">
        <v>40</v>
      </c>
      <c r="G913" s="132">
        <v>1</v>
      </c>
      <c r="H913" s="132">
        <v>10</v>
      </c>
    </row>
    <row r="914" spans="1:8" x14ac:dyDescent="0.25">
      <c r="A914" s="132">
        <v>1</v>
      </c>
      <c r="B914" s="132" t="s">
        <v>176</v>
      </c>
      <c r="C914" s="132" t="s">
        <v>177</v>
      </c>
      <c r="D914" s="132" t="s">
        <v>39</v>
      </c>
      <c r="E914" s="132" t="s">
        <v>110</v>
      </c>
      <c r="F914" s="139" t="s">
        <v>40</v>
      </c>
      <c r="G914" s="132">
        <v>1</v>
      </c>
      <c r="H914" s="132">
        <v>10</v>
      </c>
    </row>
    <row r="915" spans="1:8" x14ac:dyDescent="0.25">
      <c r="A915" s="132">
        <v>1</v>
      </c>
      <c r="B915" s="132" t="s">
        <v>176</v>
      </c>
      <c r="C915" s="132" t="s">
        <v>177</v>
      </c>
      <c r="D915" s="132" t="s">
        <v>39</v>
      </c>
      <c r="E915" s="132" t="s">
        <v>110</v>
      </c>
      <c r="F915" s="139" t="s">
        <v>40</v>
      </c>
      <c r="G915" s="132">
        <v>1</v>
      </c>
      <c r="H915" s="132">
        <v>10</v>
      </c>
    </row>
    <row r="916" spans="1:8" x14ac:dyDescent="0.25">
      <c r="A916" s="132">
        <v>1</v>
      </c>
      <c r="B916" s="132" t="s">
        <v>176</v>
      </c>
      <c r="C916" s="132" t="s">
        <v>177</v>
      </c>
      <c r="D916" s="132" t="s">
        <v>39</v>
      </c>
      <c r="E916" s="132" t="s">
        <v>110</v>
      </c>
      <c r="F916" s="139" t="s">
        <v>40</v>
      </c>
      <c r="G916" s="132">
        <v>1</v>
      </c>
      <c r="H916" s="132">
        <v>10</v>
      </c>
    </row>
    <row r="917" spans="1:8" x14ac:dyDescent="0.25">
      <c r="A917" s="132">
        <v>1</v>
      </c>
      <c r="B917" s="132" t="s">
        <v>176</v>
      </c>
      <c r="C917" s="132" t="s">
        <v>177</v>
      </c>
      <c r="D917" s="132" t="s">
        <v>39</v>
      </c>
      <c r="E917" s="132" t="s">
        <v>110</v>
      </c>
      <c r="F917" s="139" t="s">
        <v>40</v>
      </c>
      <c r="G917" s="132">
        <v>1</v>
      </c>
      <c r="H917" s="132">
        <v>15</v>
      </c>
    </row>
    <row r="918" spans="1:8" x14ac:dyDescent="0.25">
      <c r="A918" s="132">
        <v>1</v>
      </c>
      <c r="B918" s="132" t="s">
        <v>176</v>
      </c>
      <c r="C918" s="132" t="s">
        <v>177</v>
      </c>
      <c r="D918" s="132" t="s">
        <v>39</v>
      </c>
      <c r="E918" s="132" t="s">
        <v>110</v>
      </c>
      <c r="F918" s="139" t="s">
        <v>40</v>
      </c>
      <c r="G918" s="132">
        <v>1</v>
      </c>
      <c r="H918" s="132">
        <v>15</v>
      </c>
    </row>
    <row r="919" spans="1:8" x14ac:dyDescent="0.25">
      <c r="A919" s="132">
        <v>1</v>
      </c>
      <c r="B919" s="132" t="s">
        <v>176</v>
      </c>
      <c r="C919" s="132" t="s">
        <v>177</v>
      </c>
      <c r="D919" s="132" t="s">
        <v>39</v>
      </c>
      <c r="E919" s="132" t="s">
        <v>110</v>
      </c>
      <c r="F919" s="139" t="s">
        <v>40</v>
      </c>
      <c r="G919" s="132">
        <v>1</v>
      </c>
      <c r="H919" s="132">
        <v>15</v>
      </c>
    </row>
    <row r="920" spans="1:8" x14ac:dyDescent="0.25">
      <c r="A920" s="132">
        <v>1</v>
      </c>
      <c r="B920" s="132" t="s">
        <v>176</v>
      </c>
      <c r="C920" s="132" t="s">
        <v>177</v>
      </c>
      <c r="D920" s="132" t="s">
        <v>39</v>
      </c>
      <c r="E920" s="132" t="s">
        <v>110</v>
      </c>
      <c r="F920" s="139" t="s">
        <v>40</v>
      </c>
      <c r="G920" s="132">
        <v>1</v>
      </c>
      <c r="H920" s="132">
        <v>15</v>
      </c>
    </row>
    <row r="921" spans="1:8" x14ac:dyDescent="0.25">
      <c r="A921" s="132">
        <v>1</v>
      </c>
      <c r="B921" s="132" t="s">
        <v>176</v>
      </c>
      <c r="C921" s="132" t="s">
        <v>177</v>
      </c>
      <c r="D921" s="132" t="s">
        <v>39</v>
      </c>
      <c r="E921" s="132" t="s">
        <v>110</v>
      </c>
      <c r="F921" s="139" t="s">
        <v>40</v>
      </c>
      <c r="G921" s="132">
        <v>1</v>
      </c>
      <c r="H921" s="132">
        <v>15</v>
      </c>
    </row>
    <row r="922" spans="1:8" x14ac:dyDescent="0.25">
      <c r="A922" s="132">
        <v>1</v>
      </c>
      <c r="B922" s="132" t="s">
        <v>176</v>
      </c>
      <c r="C922" s="132" t="s">
        <v>177</v>
      </c>
      <c r="D922" s="132" t="s">
        <v>39</v>
      </c>
      <c r="E922" s="132" t="s">
        <v>110</v>
      </c>
      <c r="F922" s="139" t="s">
        <v>40</v>
      </c>
      <c r="G922" s="132">
        <v>1</v>
      </c>
      <c r="H922" s="132">
        <v>15</v>
      </c>
    </row>
    <row r="923" spans="1:8" x14ac:dyDescent="0.25">
      <c r="A923" s="132">
        <v>1</v>
      </c>
      <c r="B923" s="132" t="s">
        <v>176</v>
      </c>
      <c r="C923" s="132" t="s">
        <v>177</v>
      </c>
      <c r="D923" s="132" t="s">
        <v>39</v>
      </c>
      <c r="E923" s="132" t="s">
        <v>110</v>
      </c>
      <c r="F923" s="139" t="s">
        <v>40</v>
      </c>
      <c r="G923" s="132">
        <v>1</v>
      </c>
      <c r="H923" s="132">
        <v>15</v>
      </c>
    </row>
    <row r="924" spans="1:8" x14ac:dyDescent="0.25">
      <c r="A924" s="132">
        <v>1</v>
      </c>
      <c r="B924" s="132" t="s">
        <v>176</v>
      </c>
      <c r="C924" s="132" t="s">
        <v>177</v>
      </c>
      <c r="D924" s="132" t="s">
        <v>39</v>
      </c>
      <c r="E924" s="132" t="s">
        <v>110</v>
      </c>
      <c r="F924" s="139" t="s">
        <v>40</v>
      </c>
      <c r="G924" s="132">
        <v>1</v>
      </c>
      <c r="H924" s="132">
        <v>15</v>
      </c>
    </row>
    <row r="925" spans="1:8" x14ac:dyDescent="0.25">
      <c r="A925" s="132">
        <v>1</v>
      </c>
      <c r="B925" s="132" t="s">
        <v>176</v>
      </c>
      <c r="C925" s="132" t="s">
        <v>177</v>
      </c>
      <c r="D925" s="132" t="s">
        <v>39</v>
      </c>
      <c r="E925" s="132" t="s">
        <v>110</v>
      </c>
      <c r="F925" s="139" t="s">
        <v>40</v>
      </c>
      <c r="G925" s="132">
        <v>1</v>
      </c>
      <c r="H925" s="132">
        <v>20</v>
      </c>
    </row>
    <row r="926" spans="1:8" x14ac:dyDescent="0.25">
      <c r="A926" s="132">
        <v>1</v>
      </c>
      <c r="B926" s="132" t="s">
        <v>176</v>
      </c>
      <c r="C926" s="132" t="s">
        <v>177</v>
      </c>
      <c r="D926" s="132" t="s">
        <v>39</v>
      </c>
      <c r="E926" s="132" t="s">
        <v>110</v>
      </c>
      <c r="F926" s="139" t="s">
        <v>40</v>
      </c>
      <c r="G926" s="132">
        <v>1</v>
      </c>
      <c r="H926" s="132">
        <v>20</v>
      </c>
    </row>
    <row r="927" spans="1:8" x14ac:dyDescent="0.25">
      <c r="A927" s="132">
        <v>1</v>
      </c>
      <c r="B927" s="132" t="s">
        <v>176</v>
      </c>
      <c r="C927" s="132" t="s">
        <v>177</v>
      </c>
      <c r="D927" s="132" t="s">
        <v>39</v>
      </c>
      <c r="E927" s="132" t="s">
        <v>110</v>
      </c>
      <c r="F927" s="139" t="s">
        <v>40</v>
      </c>
      <c r="G927" s="132">
        <v>1</v>
      </c>
      <c r="H927" s="132">
        <v>20</v>
      </c>
    </row>
    <row r="928" spans="1:8" x14ac:dyDescent="0.25">
      <c r="A928" s="132">
        <v>1</v>
      </c>
      <c r="B928" s="132" t="s">
        <v>176</v>
      </c>
      <c r="C928" s="132" t="s">
        <v>177</v>
      </c>
      <c r="D928" s="132" t="s">
        <v>39</v>
      </c>
      <c r="E928" s="132" t="s">
        <v>110</v>
      </c>
      <c r="F928" s="139" t="s">
        <v>40</v>
      </c>
      <c r="G928" s="132">
        <v>1</v>
      </c>
      <c r="H928" s="132">
        <v>20</v>
      </c>
    </row>
    <row r="929" spans="1:8" x14ac:dyDescent="0.25">
      <c r="A929" s="132">
        <v>1</v>
      </c>
      <c r="B929" s="132" t="s">
        <v>176</v>
      </c>
      <c r="C929" s="132" t="s">
        <v>177</v>
      </c>
      <c r="D929" s="132" t="s">
        <v>39</v>
      </c>
      <c r="E929" s="132" t="s">
        <v>110</v>
      </c>
      <c r="F929" s="139" t="s">
        <v>40</v>
      </c>
      <c r="G929" s="132">
        <v>1</v>
      </c>
      <c r="H929" s="132">
        <v>20</v>
      </c>
    </row>
    <row r="930" spans="1:8" x14ac:dyDescent="0.25">
      <c r="A930" s="132">
        <v>1</v>
      </c>
      <c r="B930" s="132" t="s">
        <v>176</v>
      </c>
      <c r="C930" s="132" t="s">
        <v>177</v>
      </c>
      <c r="D930" s="132" t="s">
        <v>39</v>
      </c>
      <c r="E930" s="132" t="s">
        <v>110</v>
      </c>
      <c r="F930" s="139" t="s">
        <v>40</v>
      </c>
      <c r="G930" s="132">
        <v>1</v>
      </c>
      <c r="H930" s="132">
        <v>20</v>
      </c>
    </row>
    <row r="931" spans="1:8" x14ac:dyDescent="0.25">
      <c r="A931" s="132">
        <v>1</v>
      </c>
      <c r="B931" s="132" t="s">
        <v>176</v>
      </c>
      <c r="C931" s="132" t="s">
        <v>177</v>
      </c>
      <c r="D931" s="132" t="s">
        <v>39</v>
      </c>
      <c r="E931" s="132" t="s">
        <v>110</v>
      </c>
      <c r="F931" s="139" t="s">
        <v>40</v>
      </c>
      <c r="G931" s="132">
        <v>1</v>
      </c>
      <c r="H931" s="132">
        <v>20</v>
      </c>
    </row>
    <row r="932" spans="1:8" x14ac:dyDescent="0.25">
      <c r="A932" s="132">
        <v>1</v>
      </c>
      <c r="B932" s="132" t="s">
        <v>176</v>
      </c>
      <c r="C932" s="132" t="s">
        <v>177</v>
      </c>
      <c r="D932" s="132" t="s">
        <v>39</v>
      </c>
      <c r="E932" s="132" t="s">
        <v>110</v>
      </c>
      <c r="F932" s="139" t="s">
        <v>40</v>
      </c>
      <c r="G932" s="132">
        <v>1</v>
      </c>
      <c r="H932" s="132">
        <v>20</v>
      </c>
    </row>
    <row r="933" spans="1:8" x14ac:dyDescent="0.25">
      <c r="A933" s="132">
        <v>1</v>
      </c>
      <c r="B933" s="132" t="s">
        <v>176</v>
      </c>
      <c r="C933" s="132" t="s">
        <v>177</v>
      </c>
      <c r="D933" s="132" t="s">
        <v>39</v>
      </c>
      <c r="E933" s="132" t="s">
        <v>110</v>
      </c>
      <c r="F933" s="139" t="s">
        <v>40</v>
      </c>
      <c r="G933" s="132">
        <v>1</v>
      </c>
      <c r="H933" s="132">
        <v>20</v>
      </c>
    </row>
    <row r="934" spans="1:8" x14ac:dyDescent="0.25">
      <c r="A934" s="132">
        <v>1</v>
      </c>
      <c r="B934" s="132" t="s">
        <v>176</v>
      </c>
      <c r="C934" s="132" t="s">
        <v>177</v>
      </c>
      <c r="D934" s="132" t="s">
        <v>39</v>
      </c>
      <c r="E934" s="132" t="s">
        <v>110</v>
      </c>
      <c r="F934" s="139" t="s">
        <v>40</v>
      </c>
      <c r="G934" s="132">
        <v>1</v>
      </c>
      <c r="H934" s="132">
        <v>20</v>
      </c>
    </row>
    <row r="935" spans="1:8" x14ac:dyDescent="0.25">
      <c r="A935" s="132">
        <v>1</v>
      </c>
      <c r="B935" s="132" t="s">
        <v>176</v>
      </c>
      <c r="C935" s="132" t="s">
        <v>177</v>
      </c>
      <c r="D935" s="132" t="s">
        <v>39</v>
      </c>
      <c r="E935" s="132" t="s">
        <v>110</v>
      </c>
      <c r="F935" s="139" t="s">
        <v>40</v>
      </c>
      <c r="G935" s="132">
        <v>1</v>
      </c>
      <c r="H935" s="132">
        <v>25</v>
      </c>
    </row>
    <row r="936" spans="1:8" x14ac:dyDescent="0.25">
      <c r="A936" s="132">
        <v>1</v>
      </c>
      <c r="B936" s="132" t="s">
        <v>176</v>
      </c>
      <c r="C936" s="132" t="s">
        <v>177</v>
      </c>
      <c r="D936" s="132" t="s">
        <v>39</v>
      </c>
      <c r="E936" s="132" t="s">
        <v>110</v>
      </c>
      <c r="F936" s="139" t="s">
        <v>40</v>
      </c>
      <c r="G936" s="132">
        <v>1</v>
      </c>
      <c r="H936" s="132">
        <v>25</v>
      </c>
    </row>
    <row r="937" spans="1:8" x14ac:dyDescent="0.25">
      <c r="A937" s="132">
        <v>1</v>
      </c>
      <c r="B937" s="132" t="s">
        <v>176</v>
      </c>
      <c r="C937" s="132" t="s">
        <v>177</v>
      </c>
      <c r="D937" s="132" t="s">
        <v>39</v>
      </c>
      <c r="E937" s="132" t="s">
        <v>110</v>
      </c>
      <c r="F937" s="139" t="s">
        <v>40</v>
      </c>
      <c r="G937" s="132">
        <v>1</v>
      </c>
      <c r="H937" s="132">
        <v>25</v>
      </c>
    </row>
    <row r="938" spans="1:8" x14ac:dyDescent="0.25">
      <c r="A938" s="132">
        <v>1</v>
      </c>
      <c r="B938" s="132" t="s">
        <v>176</v>
      </c>
      <c r="C938" s="132" t="s">
        <v>177</v>
      </c>
      <c r="D938" s="132" t="s">
        <v>39</v>
      </c>
      <c r="E938" s="132" t="s">
        <v>110</v>
      </c>
      <c r="F938" s="139" t="s">
        <v>40</v>
      </c>
      <c r="G938" s="132">
        <v>1</v>
      </c>
      <c r="H938" s="132">
        <v>30</v>
      </c>
    </row>
    <row r="939" spans="1:8" x14ac:dyDescent="0.25">
      <c r="A939" s="132">
        <v>1</v>
      </c>
      <c r="B939" s="132" t="s">
        <v>176</v>
      </c>
      <c r="C939" s="132" t="s">
        <v>177</v>
      </c>
      <c r="D939" s="132" t="s">
        <v>39</v>
      </c>
      <c r="E939" s="132" t="s">
        <v>110</v>
      </c>
      <c r="F939" s="139" t="s">
        <v>40</v>
      </c>
      <c r="G939" s="132">
        <v>1</v>
      </c>
      <c r="H939" s="132">
        <v>45</v>
      </c>
    </row>
    <row r="940" spans="1:8" x14ac:dyDescent="0.25">
      <c r="A940" s="132">
        <v>1</v>
      </c>
      <c r="B940" s="132" t="s">
        <v>176</v>
      </c>
      <c r="C940" s="132" t="s">
        <v>177</v>
      </c>
      <c r="D940" s="132" t="s">
        <v>39</v>
      </c>
      <c r="E940" s="132" t="s">
        <v>110</v>
      </c>
      <c r="F940" s="139" t="s">
        <v>69</v>
      </c>
      <c r="G940" s="132">
        <v>1</v>
      </c>
      <c r="H940" s="132">
        <v>40</v>
      </c>
    </row>
    <row r="941" spans="1:8" x14ac:dyDescent="0.25">
      <c r="A941" s="132">
        <v>1</v>
      </c>
      <c r="B941" s="132" t="s">
        <v>176</v>
      </c>
      <c r="C941" s="132" t="s">
        <v>177</v>
      </c>
      <c r="D941" s="132" t="s">
        <v>39</v>
      </c>
      <c r="E941" s="132" t="s">
        <v>110</v>
      </c>
      <c r="F941" s="139" t="s">
        <v>69</v>
      </c>
      <c r="G941" s="132">
        <v>1</v>
      </c>
      <c r="H941" s="132">
        <v>10</v>
      </c>
    </row>
    <row r="942" spans="1:8" x14ac:dyDescent="0.25">
      <c r="A942" s="132">
        <v>1</v>
      </c>
      <c r="B942" s="132" t="s">
        <v>176</v>
      </c>
      <c r="C942" s="132" t="s">
        <v>177</v>
      </c>
      <c r="D942" s="132" t="s">
        <v>39</v>
      </c>
      <c r="E942" s="132" t="s">
        <v>110</v>
      </c>
      <c r="F942" s="139" t="s">
        <v>69</v>
      </c>
      <c r="G942" s="132">
        <v>1</v>
      </c>
      <c r="H942" s="132">
        <v>10</v>
      </c>
    </row>
    <row r="943" spans="1:8" x14ac:dyDescent="0.25">
      <c r="A943" s="132">
        <v>1</v>
      </c>
      <c r="B943" s="132" t="s">
        <v>176</v>
      </c>
      <c r="C943" s="132" t="s">
        <v>177</v>
      </c>
      <c r="D943" s="132" t="s">
        <v>39</v>
      </c>
      <c r="E943" s="132" t="s">
        <v>110</v>
      </c>
      <c r="F943" s="139" t="s">
        <v>69</v>
      </c>
      <c r="G943" s="132">
        <v>1</v>
      </c>
      <c r="H943" s="132">
        <v>45</v>
      </c>
    </row>
    <row r="944" spans="1:8" x14ac:dyDescent="0.25">
      <c r="A944" s="132">
        <v>1</v>
      </c>
      <c r="B944" s="132" t="s">
        <v>176</v>
      </c>
      <c r="C944" s="132" t="s">
        <v>177</v>
      </c>
      <c r="D944" s="132" t="s">
        <v>39</v>
      </c>
      <c r="E944" s="132" t="s">
        <v>110</v>
      </c>
      <c r="F944" s="139" t="s">
        <v>69</v>
      </c>
      <c r="G944" s="132">
        <v>1</v>
      </c>
      <c r="H944" s="132">
        <v>70</v>
      </c>
    </row>
    <row r="945" spans="1:8" x14ac:dyDescent="0.25">
      <c r="A945" s="132">
        <v>1</v>
      </c>
      <c r="B945" s="132" t="s">
        <v>176</v>
      </c>
      <c r="C945" s="132" t="s">
        <v>177</v>
      </c>
      <c r="D945" s="132" t="s">
        <v>39</v>
      </c>
      <c r="E945" s="132" t="s">
        <v>110</v>
      </c>
      <c r="F945" s="139" t="s">
        <v>69</v>
      </c>
      <c r="G945" s="132">
        <v>1</v>
      </c>
      <c r="H945" s="132">
        <v>27</v>
      </c>
    </row>
    <row r="946" spans="1:8" x14ac:dyDescent="0.25">
      <c r="A946" s="132">
        <v>1</v>
      </c>
      <c r="B946" s="132" t="s">
        <v>176</v>
      </c>
      <c r="C946" s="132" t="s">
        <v>177</v>
      </c>
      <c r="D946" s="132" t="s">
        <v>39</v>
      </c>
      <c r="E946" s="132" t="s">
        <v>110</v>
      </c>
      <c r="F946" s="139" t="s">
        <v>69</v>
      </c>
      <c r="G946" s="132">
        <v>1</v>
      </c>
      <c r="H946" s="132">
        <v>25</v>
      </c>
    </row>
    <row r="947" spans="1:8" x14ac:dyDescent="0.25">
      <c r="A947" s="132">
        <v>1</v>
      </c>
      <c r="B947" s="132" t="s">
        <v>176</v>
      </c>
      <c r="C947" s="132" t="s">
        <v>177</v>
      </c>
      <c r="D947" s="132" t="s">
        <v>39</v>
      </c>
      <c r="E947" s="132" t="s">
        <v>110</v>
      </c>
      <c r="F947" s="139" t="s">
        <v>69</v>
      </c>
      <c r="G947" s="132">
        <v>1</v>
      </c>
      <c r="H947" s="132">
        <v>25</v>
      </c>
    </row>
    <row r="948" spans="1:8" x14ac:dyDescent="0.25">
      <c r="A948" s="132">
        <v>1</v>
      </c>
      <c r="B948" s="132" t="s">
        <v>176</v>
      </c>
      <c r="C948" s="132" t="s">
        <v>177</v>
      </c>
      <c r="D948" s="132" t="s">
        <v>39</v>
      </c>
      <c r="E948" s="132" t="s">
        <v>110</v>
      </c>
      <c r="F948" s="139" t="s">
        <v>179</v>
      </c>
      <c r="G948" s="132">
        <v>1</v>
      </c>
      <c r="H948" s="132">
        <v>25</v>
      </c>
    </row>
    <row r="949" spans="1:8" x14ac:dyDescent="0.25">
      <c r="A949" s="132">
        <v>1</v>
      </c>
      <c r="B949" s="132" t="s">
        <v>176</v>
      </c>
      <c r="C949" s="132" t="s">
        <v>177</v>
      </c>
      <c r="D949" s="132" t="s">
        <v>39</v>
      </c>
      <c r="E949" s="132" t="s">
        <v>110</v>
      </c>
      <c r="F949" s="139" t="s">
        <v>179</v>
      </c>
      <c r="G949" s="132">
        <v>1</v>
      </c>
      <c r="H949" s="132">
        <v>50</v>
      </c>
    </row>
    <row r="950" spans="1:8" x14ac:dyDescent="0.25">
      <c r="A950" s="132">
        <v>1</v>
      </c>
      <c r="B950" s="132" t="s">
        <v>176</v>
      </c>
      <c r="C950" s="132" t="s">
        <v>177</v>
      </c>
      <c r="D950" s="132" t="s">
        <v>39</v>
      </c>
      <c r="E950" s="132" t="s">
        <v>110</v>
      </c>
      <c r="F950" s="139" t="s">
        <v>179</v>
      </c>
      <c r="G950" s="132">
        <v>1</v>
      </c>
      <c r="H950" s="132">
        <v>5</v>
      </c>
    </row>
    <row r="951" spans="1:8" x14ac:dyDescent="0.25">
      <c r="A951" s="132">
        <v>1</v>
      </c>
      <c r="B951" s="132" t="s">
        <v>176</v>
      </c>
      <c r="C951" s="132" t="s">
        <v>177</v>
      </c>
      <c r="D951" s="132" t="s">
        <v>39</v>
      </c>
      <c r="E951" s="132" t="s">
        <v>110</v>
      </c>
      <c r="F951" s="139" t="s">
        <v>179</v>
      </c>
      <c r="G951" s="132">
        <v>1</v>
      </c>
      <c r="H951" s="132">
        <v>5</v>
      </c>
    </row>
    <row r="952" spans="1:8" x14ac:dyDescent="0.25">
      <c r="A952" s="132">
        <v>1</v>
      </c>
      <c r="B952" s="132" t="s">
        <v>176</v>
      </c>
      <c r="C952" s="132" t="s">
        <v>177</v>
      </c>
      <c r="D952" s="132" t="s">
        <v>39</v>
      </c>
      <c r="E952" s="132" t="s">
        <v>110</v>
      </c>
      <c r="F952" s="139" t="s">
        <v>179</v>
      </c>
      <c r="G952" s="132">
        <v>1</v>
      </c>
      <c r="H952" s="132">
        <v>10</v>
      </c>
    </row>
    <row r="953" spans="1:8" x14ac:dyDescent="0.25">
      <c r="A953" s="132">
        <v>1</v>
      </c>
      <c r="B953" s="132" t="s">
        <v>176</v>
      </c>
      <c r="C953" s="132" t="s">
        <v>177</v>
      </c>
      <c r="D953" s="132" t="s">
        <v>39</v>
      </c>
      <c r="E953" s="132" t="s">
        <v>110</v>
      </c>
      <c r="F953" s="139" t="s">
        <v>179</v>
      </c>
      <c r="G953" s="132">
        <v>1</v>
      </c>
      <c r="H953" s="132">
        <v>10</v>
      </c>
    </row>
    <row r="954" spans="1:8" x14ac:dyDescent="0.25">
      <c r="A954" s="132">
        <v>1</v>
      </c>
      <c r="B954" s="132" t="s">
        <v>176</v>
      </c>
      <c r="C954" s="132" t="s">
        <v>177</v>
      </c>
      <c r="D954" s="132" t="s">
        <v>39</v>
      </c>
      <c r="E954" s="132" t="s">
        <v>110</v>
      </c>
      <c r="F954" s="139" t="s">
        <v>179</v>
      </c>
      <c r="G954" s="132">
        <v>1</v>
      </c>
      <c r="H954" s="132">
        <v>10</v>
      </c>
    </row>
    <row r="955" spans="1:8" x14ac:dyDescent="0.25">
      <c r="A955" s="132">
        <v>1</v>
      </c>
      <c r="B955" s="132" t="s">
        <v>176</v>
      </c>
      <c r="C955" s="132" t="s">
        <v>177</v>
      </c>
      <c r="D955" s="132" t="s">
        <v>39</v>
      </c>
      <c r="E955" s="132" t="s">
        <v>110</v>
      </c>
      <c r="F955" s="139" t="s">
        <v>179</v>
      </c>
      <c r="G955" s="132">
        <v>1</v>
      </c>
      <c r="H955" s="132">
        <v>10</v>
      </c>
    </row>
    <row r="956" spans="1:8" x14ac:dyDescent="0.25">
      <c r="A956" s="132">
        <v>1</v>
      </c>
      <c r="B956" s="132" t="s">
        <v>176</v>
      </c>
      <c r="C956" s="132" t="s">
        <v>177</v>
      </c>
      <c r="D956" s="132" t="s">
        <v>39</v>
      </c>
      <c r="E956" s="132" t="s">
        <v>110</v>
      </c>
      <c r="F956" s="139" t="s">
        <v>179</v>
      </c>
      <c r="G956" s="132">
        <v>1</v>
      </c>
      <c r="H956" s="132">
        <v>10</v>
      </c>
    </row>
    <row r="957" spans="1:8" x14ac:dyDescent="0.25">
      <c r="A957" s="132">
        <v>1</v>
      </c>
      <c r="B957" s="132" t="s">
        <v>176</v>
      </c>
      <c r="C957" s="132" t="s">
        <v>177</v>
      </c>
      <c r="D957" s="132" t="s">
        <v>39</v>
      </c>
      <c r="E957" s="132" t="s">
        <v>110</v>
      </c>
      <c r="F957" s="139" t="s">
        <v>179</v>
      </c>
      <c r="G957" s="132">
        <v>1</v>
      </c>
      <c r="H957" s="132">
        <v>10</v>
      </c>
    </row>
    <row r="958" spans="1:8" x14ac:dyDescent="0.25">
      <c r="A958" s="132">
        <v>1</v>
      </c>
      <c r="B958" s="132" t="s">
        <v>176</v>
      </c>
      <c r="C958" s="132" t="s">
        <v>177</v>
      </c>
      <c r="D958" s="132" t="s">
        <v>39</v>
      </c>
      <c r="E958" s="132" t="s">
        <v>110</v>
      </c>
      <c r="F958" s="139" t="s">
        <v>71</v>
      </c>
      <c r="G958" s="132">
        <v>1</v>
      </c>
      <c r="H958" s="132">
        <v>15</v>
      </c>
    </row>
    <row r="959" spans="1:8" x14ac:dyDescent="0.25">
      <c r="A959" s="132">
        <v>1</v>
      </c>
      <c r="B959" s="132" t="s">
        <v>176</v>
      </c>
      <c r="C959" s="132" t="s">
        <v>177</v>
      </c>
      <c r="D959" s="132" t="s">
        <v>39</v>
      </c>
      <c r="E959" s="132" t="s">
        <v>110</v>
      </c>
      <c r="F959" s="139" t="s">
        <v>71</v>
      </c>
      <c r="G959" s="132">
        <v>1</v>
      </c>
      <c r="H959" s="132">
        <v>15</v>
      </c>
    </row>
    <row r="960" spans="1:8" x14ac:dyDescent="0.25">
      <c r="A960" s="132">
        <v>1</v>
      </c>
      <c r="B960" s="132" t="s">
        <v>176</v>
      </c>
      <c r="C960" s="132" t="s">
        <v>177</v>
      </c>
      <c r="D960" s="132" t="s">
        <v>39</v>
      </c>
      <c r="E960" s="132" t="s">
        <v>110</v>
      </c>
      <c r="F960" s="139" t="s">
        <v>71</v>
      </c>
      <c r="G960" s="132">
        <v>1</v>
      </c>
      <c r="H960" s="132">
        <v>15</v>
      </c>
    </row>
    <row r="961" spans="1:8" x14ac:dyDescent="0.25">
      <c r="A961" s="132">
        <v>1</v>
      </c>
      <c r="B961" s="132" t="s">
        <v>176</v>
      </c>
      <c r="C961" s="132" t="s">
        <v>177</v>
      </c>
      <c r="D961" s="132" t="s">
        <v>39</v>
      </c>
      <c r="E961" s="132" t="s">
        <v>110</v>
      </c>
      <c r="F961" s="139" t="s">
        <v>71</v>
      </c>
      <c r="G961" s="132">
        <v>1</v>
      </c>
      <c r="H961" s="132">
        <v>15</v>
      </c>
    </row>
    <row r="962" spans="1:8" x14ac:dyDescent="0.25">
      <c r="A962" s="132">
        <v>1</v>
      </c>
      <c r="B962" s="132" t="s">
        <v>176</v>
      </c>
      <c r="C962" s="132" t="s">
        <v>177</v>
      </c>
      <c r="D962" s="132" t="s">
        <v>39</v>
      </c>
      <c r="E962" s="132" t="s">
        <v>110</v>
      </c>
      <c r="F962" s="139" t="s">
        <v>71</v>
      </c>
      <c r="G962" s="132">
        <v>1</v>
      </c>
      <c r="H962" s="132">
        <v>20</v>
      </c>
    </row>
    <row r="963" spans="1:8" x14ac:dyDescent="0.25">
      <c r="A963" s="132">
        <v>1</v>
      </c>
      <c r="B963" s="132" t="s">
        <v>176</v>
      </c>
      <c r="C963" s="132" t="s">
        <v>177</v>
      </c>
      <c r="D963" s="132" t="s">
        <v>39</v>
      </c>
      <c r="E963" s="132" t="s">
        <v>110</v>
      </c>
      <c r="F963" s="139" t="s">
        <v>71</v>
      </c>
      <c r="G963" s="132">
        <v>1</v>
      </c>
      <c r="H963" s="132">
        <v>20</v>
      </c>
    </row>
    <row r="964" spans="1:8" x14ac:dyDescent="0.25">
      <c r="A964" s="132">
        <v>1</v>
      </c>
      <c r="B964" s="132" t="s">
        <v>176</v>
      </c>
      <c r="C964" s="132" t="s">
        <v>177</v>
      </c>
      <c r="D964" s="132" t="s">
        <v>39</v>
      </c>
      <c r="E964" s="132" t="s">
        <v>110</v>
      </c>
      <c r="F964" s="139" t="s">
        <v>71</v>
      </c>
      <c r="G964" s="132">
        <v>1</v>
      </c>
      <c r="H964" s="132">
        <v>20</v>
      </c>
    </row>
    <row r="965" spans="1:8" x14ac:dyDescent="0.25">
      <c r="A965" s="132">
        <v>1</v>
      </c>
      <c r="B965" s="132" t="s">
        <v>176</v>
      </c>
      <c r="C965" s="132" t="s">
        <v>177</v>
      </c>
      <c r="D965" s="132" t="s">
        <v>39</v>
      </c>
      <c r="E965" s="132" t="s">
        <v>110</v>
      </c>
      <c r="F965" s="139" t="s">
        <v>71</v>
      </c>
      <c r="G965" s="132">
        <v>1</v>
      </c>
      <c r="H965" s="132">
        <v>20</v>
      </c>
    </row>
    <row r="966" spans="1:8" x14ac:dyDescent="0.25">
      <c r="A966" s="132">
        <v>1</v>
      </c>
      <c r="B966" s="132" t="s">
        <v>176</v>
      </c>
      <c r="C966" s="132" t="s">
        <v>177</v>
      </c>
      <c r="D966" s="132" t="s">
        <v>39</v>
      </c>
      <c r="E966" s="132" t="s">
        <v>110</v>
      </c>
      <c r="F966" s="139" t="s">
        <v>71</v>
      </c>
      <c r="G966" s="132">
        <v>1</v>
      </c>
      <c r="H966" s="132">
        <v>20</v>
      </c>
    </row>
    <row r="967" spans="1:8" x14ac:dyDescent="0.25">
      <c r="A967" s="132">
        <v>1</v>
      </c>
      <c r="B967" s="132" t="s">
        <v>176</v>
      </c>
      <c r="C967" s="132" t="s">
        <v>177</v>
      </c>
      <c r="D967" s="132" t="s">
        <v>39</v>
      </c>
      <c r="E967" s="132" t="s">
        <v>110</v>
      </c>
      <c r="F967" s="139" t="s">
        <v>71</v>
      </c>
      <c r="G967" s="132">
        <v>1</v>
      </c>
      <c r="H967" s="132">
        <v>20</v>
      </c>
    </row>
    <row r="968" spans="1:8" x14ac:dyDescent="0.25">
      <c r="A968" s="132">
        <v>1</v>
      </c>
      <c r="B968" s="132" t="s">
        <v>176</v>
      </c>
      <c r="C968" s="132" t="s">
        <v>177</v>
      </c>
      <c r="D968" s="132" t="s">
        <v>39</v>
      </c>
      <c r="E968" s="132" t="s">
        <v>110</v>
      </c>
      <c r="F968" s="139" t="s">
        <v>71</v>
      </c>
      <c r="G968" s="132">
        <v>1</v>
      </c>
      <c r="H968" s="132">
        <v>20</v>
      </c>
    </row>
    <row r="969" spans="1:8" x14ac:dyDescent="0.25">
      <c r="A969" s="132">
        <v>1</v>
      </c>
      <c r="B969" s="132" t="s">
        <v>176</v>
      </c>
      <c r="C969" s="132" t="s">
        <v>177</v>
      </c>
      <c r="D969" s="132" t="s">
        <v>39</v>
      </c>
      <c r="E969" s="132" t="s">
        <v>110</v>
      </c>
      <c r="F969" s="139" t="s">
        <v>71</v>
      </c>
      <c r="G969" s="132">
        <v>1</v>
      </c>
      <c r="H969" s="132">
        <v>20</v>
      </c>
    </row>
    <row r="970" spans="1:8" x14ac:dyDescent="0.25">
      <c r="A970" s="132">
        <v>1</v>
      </c>
      <c r="B970" s="132" t="s">
        <v>176</v>
      </c>
      <c r="C970" s="132" t="s">
        <v>177</v>
      </c>
      <c r="D970" s="132" t="s">
        <v>39</v>
      </c>
      <c r="E970" s="132" t="s">
        <v>110</v>
      </c>
      <c r="F970" s="139" t="s">
        <v>71</v>
      </c>
      <c r="G970" s="132">
        <v>1</v>
      </c>
      <c r="H970" s="132">
        <v>20</v>
      </c>
    </row>
    <row r="971" spans="1:8" x14ac:dyDescent="0.25">
      <c r="A971" s="132">
        <v>1</v>
      </c>
      <c r="B971" s="132" t="s">
        <v>176</v>
      </c>
      <c r="C971" s="132" t="s">
        <v>177</v>
      </c>
      <c r="D971" s="132" t="s">
        <v>39</v>
      </c>
      <c r="E971" s="132" t="s">
        <v>110</v>
      </c>
      <c r="F971" s="139" t="s">
        <v>71</v>
      </c>
      <c r="G971" s="132">
        <v>1</v>
      </c>
      <c r="H971" s="132">
        <v>20</v>
      </c>
    </row>
    <row r="972" spans="1:8" x14ac:dyDescent="0.25">
      <c r="A972" s="132">
        <v>1</v>
      </c>
      <c r="B972" s="132" t="s">
        <v>176</v>
      </c>
      <c r="C972" s="132" t="s">
        <v>177</v>
      </c>
      <c r="D972" s="132" t="s">
        <v>39</v>
      </c>
      <c r="E972" s="132" t="s">
        <v>110</v>
      </c>
      <c r="F972" s="139" t="s">
        <v>71</v>
      </c>
      <c r="G972" s="132">
        <v>1</v>
      </c>
      <c r="H972" s="132">
        <v>20</v>
      </c>
    </row>
    <row r="973" spans="1:8" x14ac:dyDescent="0.25">
      <c r="A973" s="132">
        <v>1</v>
      </c>
      <c r="B973" s="132" t="s">
        <v>176</v>
      </c>
      <c r="C973" s="132" t="s">
        <v>177</v>
      </c>
      <c r="D973" s="132" t="s">
        <v>39</v>
      </c>
      <c r="E973" s="132" t="s">
        <v>110</v>
      </c>
      <c r="F973" s="139" t="s">
        <v>71</v>
      </c>
      <c r="G973" s="132">
        <v>1</v>
      </c>
      <c r="H973" s="132">
        <v>25</v>
      </c>
    </row>
    <row r="974" spans="1:8" x14ac:dyDescent="0.25">
      <c r="A974" s="132">
        <v>1</v>
      </c>
      <c r="B974" s="132" t="s">
        <v>176</v>
      </c>
      <c r="C974" s="132" t="s">
        <v>177</v>
      </c>
      <c r="D974" s="132" t="s">
        <v>39</v>
      </c>
      <c r="E974" s="132" t="s">
        <v>110</v>
      </c>
      <c r="F974" s="139" t="s">
        <v>71</v>
      </c>
      <c r="G974" s="132">
        <v>1</v>
      </c>
      <c r="H974" s="132">
        <v>25</v>
      </c>
    </row>
    <row r="975" spans="1:8" x14ac:dyDescent="0.25">
      <c r="A975" s="132">
        <v>1</v>
      </c>
      <c r="B975" s="132" t="s">
        <v>176</v>
      </c>
      <c r="C975" s="132" t="s">
        <v>177</v>
      </c>
      <c r="D975" s="132" t="s">
        <v>39</v>
      </c>
      <c r="E975" s="132" t="s">
        <v>110</v>
      </c>
      <c r="F975" s="139" t="s">
        <v>71</v>
      </c>
      <c r="G975" s="132">
        <v>1</v>
      </c>
      <c r="H975" s="132">
        <v>25</v>
      </c>
    </row>
    <row r="976" spans="1:8" x14ac:dyDescent="0.25">
      <c r="A976" s="132">
        <v>1</v>
      </c>
      <c r="B976" s="132" t="s">
        <v>176</v>
      </c>
      <c r="C976" s="132" t="s">
        <v>177</v>
      </c>
      <c r="D976" s="132" t="s">
        <v>39</v>
      </c>
      <c r="E976" s="132" t="s">
        <v>110</v>
      </c>
      <c r="F976" s="139" t="s">
        <v>71</v>
      </c>
      <c r="G976" s="132">
        <v>1</v>
      </c>
      <c r="H976" s="132">
        <v>25</v>
      </c>
    </row>
    <row r="977" spans="1:8" x14ac:dyDescent="0.25">
      <c r="A977" s="132">
        <v>1</v>
      </c>
      <c r="B977" s="132" t="s">
        <v>176</v>
      </c>
      <c r="C977" s="132" t="s">
        <v>177</v>
      </c>
      <c r="D977" s="132" t="s">
        <v>39</v>
      </c>
      <c r="E977" s="132" t="s">
        <v>110</v>
      </c>
      <c r="F977" s="139" t="s">
        <v>71</v>
      </c>
      <c r="G977" s="132">
        <v>1</v>
      </c>
      <c r="H977" s="132">
        <v>25</v>
      </c>
    </row>
    <row r="978" spans="1:8" x14ac:dyDescent="0.25">
      <c r="A978" s="132">
        <v>1</v>
      </c>
      <c r="B978" s="132" t="s">
        <v>176</v>
      </c>
      <c r="C978" s="132" t="s">
        <v>177</v>
      </c>
      <c r="D978" s="132" t="s">
        <v>39</v>
      </c>
      <c r="E978" s="132" t="s">
        <v>110</v>
      </c>
      <c r="F978" s="139" t="s">
        <v>71</v>
      </c>
      <c r="G978" s="132">
        <v>1</v>
      </c>
      <c r="H978" s="132">
        <v>25</v>
      </c>
    </row>
    <row r="979" spans="1:8" x14ac:dyDescent="0.25">
      <c r="A979" s="132">
        <v>1</v>
      </c>
      <c r="B979" s="132" t="s">
        <v>176</v>
      </c>
      <c r="C979" s="132" t="s">
        <v>177</v>
      </c>
      <c r="D979" s="132" t="s">
        <v>39</v>
      </c>
      <c r="E979" s="132" t="s">
        <v>110</v>
      </c>
      <c r="F979" s="139" t="s">
        <v>71</v>
      </c>
      <c r="G979" s="132">
        <v>1</v>
      </c>
      <c r="H979" s="132">
        <v>25</v>
      </c>
    </row>
    <row r="980" spans="1:8" x14ac:dyDescent="0.25">
      <c r="A980" s="132">
        <v>1</v>
      </c>
      <c r="B980" s="132" t="s">
        <v>176</v>
      </c>
      <c r="C980" s="132" t="s">
        <v>177</v>
      </c>
      <c r="D980" s="132" t="s">
        <v>39</v>
      </c>
      <c r="E980" s="132" t="s">
        <v>110</v>
      </c>
      <c r="F980" s="139" t="s">
        <v>71</v>
      </c>
      <c r="G980" s="132">
        <v>1</v>
      </c>
      <c r="H980" s="132">
        <v>30</v>
      </c>
    </row>
    <row r="981" spans="1:8" x14ac:dyDescent="0.25">
      <c r="A981" s="132">
        <v>1</v>
      </c>
      <c r="B981" s="132" t="s">
        <v>176</v>
      </c>
      <c r="C981" s="132" t="s">
        <v>177</v>
      </c>
      <c r="D981" s="132" t="s">
        <v>39</v>
      </c>
      <c r="E981" s="132" t="s">
        <v>110</v>
      </c>
      <c r="F981" s="139" t="s">
        <v>71</v>
      </c>
      <c r="G981" s="132">
        <v>1</v>
      </c>
      <c r="H981" s="132">
        <v>30</v>
      </c>
    </row>
    <row r="982" spans="1:8" x14ac:dyDescent="0.25">
      <c r="A982" s="132">
        <v>1</v>
      </c>
      <c r="B982" s="132" t="s">
        <v>176</v>
      </c>
      <c r="C982" s="132" t="s">
        <v>177</v>
      </c>
      <c r="D982" s="132" t="s">
        <v>39</v>
      </c>
      <c r="E982" s="132" t="s">
        <v>110</v>
      </c>
      <c r="F982" s="139" t="s">
        <v>71</v>
      </c>
      <c r="G982" s="132">
        <v>1</v>
      </c>
      <c r="H982" s="132">
        <v>30</v>
      </c>
    </row>
    <row r="983" spans="1:8" x14ac:dyDescent="0.25">
      <c r="A983" s="132">
        <v>1</v>
      </c>
      <c r="B983" s="132" t="s">
        <v>176</v>
      </c>
      <c r="C983" s="132" t="s">
        <v>177</v>
      </c>
      <c r="D983" s="132" t="s">
        <v>39</v>
      </c>
      <c r="E983" s="132" t="s">
        <v>110</v>
      </c>
      <c r="F983" s="139" t="s">
        <v>71</v>
      </c>
      <c r="G983" s="132">
        <v>1</v>
      </c>
      <c r="H983" s="132">
        <v>30</v>
      </c>
    </row>
    <row r="984" spans="1:8" x14ac:dyDescent="0.25">
      <c r="A984" s="132">
        <v>1</v>
      </c>
      <c r="B984" s="132" t="s">
        <v>176</v>
      </c>
      <c r="C984" s="132" t="s">
        <v>177</v>
      </c>
      <c r="D984" s="132" t="s">
        <v>39</v>
      </c>
      <c r="E984" s="132" t="s">
        <v>110</v>
      </c>
      <c r="F984" s="139" t="s">
        <v>71</v>
      </c>
      <c r="G984" s="132">
        <v>1</v>
      </c>
      <c r="H984" s="132">
        <v>30</v>
      </c>
    </row>
    <row r="985" spans="1:8" x14ac:dyDescent="0.25">
      <c r="A985" s="132">
        <v>1</v>
      </c>
      <c r="B985" s="132" t="s">
        <v>176</v>
      </c>
      <c r="C985" s="132" t="s">
        <v>177</v>
      </c>
      <c r="D985" s="132" t="s">
        <v>39</v>
      </c>
      <c r="E985" s="132" t="s">
        <v>110</v>
      </c>
      <c r="F985" s="139" t="s">
        <v>71</v>
      </c>
      <c r="G985" s="132">
        <v>1</v>
      </c>
      <c r="H985" s="132">
        <v>30</v>
      </c>
    </row>
    <row r="986" spans="1:8" x14ac:dyDescent="0.25">
      <c r="A986" s="132">
        <v>1</v>
      </c>
      <c r="B986" s="132" t="s">
        <v>176</v>
      </c>
      <c r="C986" s="132" t="s">
        <v>177</v>
      </c>
      <c r="D986" s="132" t="s">
        <v>39</v>
      </c>
      <c r="E986" s="132" t="s">
        <v>110</v>
      </c>
      <c r="F986" s="139" t="s">
        <v>71</v>
      </c>
      <c r="G986" s="132">
        <v>1</v>
      </c>
      <c r="H986" s="132">
        <v>30</v>
      </c>
    </row>
    <row r="987" spans="1:8" x14ac:dyDescent="0.25">
      <c r="A987" s="132">
        <v>1</v>
      </c>
      <c r="B987" s="132" t="s">
        <v>176</v>
      </c>
      <c r="C987" s="132" t="s">
        <v>177</v>
      </c>
      <c r="D987" s="132" t="s">
        <v>39</v>
      </c>
      <c r="E987" s="132" t="s">
        <v>110</v>
      </c>
      <c r="F987" s="139" t="s">
        <v>71</v>
      </c>
      <c r="G987" s="132">
        <v>1</v>
      </c>
      <c r="H987" s="132">
        <v>35</v>
      </c>
    </row>
    <row r="988" spans="1:8" x14ac:dyDescent="0.25">
      <c r="A988" s="132">
        <v>1</v>
      </c>
      <c r="B988" s="132" t="s">
        <v>176</v>
      </c>
      <c r="C988" s="132" t="s">
        <v>177</v>
      </c>
      <c r="D988" s="132" t="s">
        <v>39</v>
      </c>
      <c r="E988" s="132" t="s">
        <v>110</v>
      </c>
      <c r="F988" s="139" t="s">
        <v>71</v>
      </c>
      <c r="G988" s="132">
        <v>1</v>
      </c>
      <c r="H988" s="132">
        <v>35</v>
      </c>
    </row>
    <row r="989" spans="1:8" x14ac:dyDescent="0.25">
      <c r="A989" s="132">
        <v>1</v>
      </c>
      <c r="B989" s="132" t="s">
        <v>176</v>
      </c>
      <c r="C989" s="132" t="s">
        <v>177</v>
      </c>
      <c r="D989" s="132" t="s">
        <v>39</v>
      </c>
      <c r="E989" s="132" t="s">
        <v>110</v>
      </c>
      <c r="F989" s="139" t="s">
        <v>71</v>
      </c>
      <c r="G989" s="132">
        <v>1</v>
      </c>
      <c r="H989" s="132">
        <v>40</v>
      </c>
    </row>
    <row r="990" spans="1:8" x14ac:dyDescent="0.25">
      <c r="A990" s="132">
        <v>1</v>
      </c>
      <c r="B990" s="132" t="s">
        <v>176</v>
      </c>
      <c r="C990" s="132" t="s">
        <v>177</v>
      </c>
      <c r="D990" s="132" t="s">
        <v>39</v>
      </c>
      <c r="E990" s="132" t="s">
        <v>110</v>
      </c>
      <c r="F990" s="139" t="s">
        <v>71</v>
      </c>
      <c r="G990" s="132">
        <v>1</v>
      </c>
      <c r="H990" s="132">
        <v>55</v>
      </c>
    </row>
    <row r="991" spans="1:8" x14ac:dyDescent="0.25">
      <c r="A991" s="132">
        <v>1</v>
      </c>
      <c r="B991" s="132" t="s">
        <v>176</v>
      </c>
      <c r="C991" s="132" t="s">
        <v>177</v>
      </c>
      <c r="D991" s="132" t="s">
        <v>39</v>
      </c>
      <c r="E991" s="132" t="s">
        <v>110</v>
      </c>
      <c r="F991" s="139" t="s">
        <v>71</v>
      </c>
      <c r="G991" s="132">
        <v>1</v>
      </c>
      <c r="H991" s="132">
        <v>55</v>
      </c>
    </row>
    <row r="992" spans="1:8" x14ac:dyDescent="0.25">
      <c r="A992" s="132">
        <v>1</v>
      </c>
      <c r="B992" s="132" t="s">
        <v>176</v>
      </c>
      <c r="C992" s="132" t="s">
        <v>177</v>
      </c>
      <c r="D992" s="132" t="s">
        <v>39</v>
      </c>
      <c r="E992" s="132" t="s">
        <v>110</v>
      </c>
      <c r="F992" s="139" t="s">
        <v>71</v>
      </c>
      <c r="G992" s="132">
        <v>1</v>
      </c>
      <c r="H992" s="132">
        <v>43</v>
      </c>
    </row>
    <row r="993" spans="1:8" x14ac:dyDescent="0.25">
      <c r="A993" s="132">
        <v>1</v>
      </c>
      <c r="B993" s="132" t="s">
        <v>176</v>
      </c>
      <c r="C993" s="132" t="s">
        <v>177</v>
      </c>
      <c r="D993" s="132" t="s">
        <v>39</v>
      </c>
      <c r="E993" s="132" t="s">
        <v>110</v>
      </c>
      <c r="F993" s="139" t="s">
        <v>71</v>
      </c>
      <c r="G993" s="132">
        <v>1</v>
      </c>
      <c r="H993" s="132">
        <v>50</v>
      </c>
    </row>
    <row r="994" spans="1:8" x14ac:dyDescent="0.25">
      <c r="A994" s="132">
        <v>1</v>
      </c>
      <c r="B994" s="132" t="s">
        <v>176</v>
      </c>
      <c r="C994" s="132" t="s">
        <v>177</v>
      </c>
      <c r="D994" s="132" t="s">
        <v>39</v>
      </c>
      <c r="E994" s="132" t="s">
        <v>110</v>
      </c>
      <c r="F994" s="139" t="s">
        <v>72</v>
      </c>
      <c r="G994" s="132">
        <v>1</v>
      </c>
      <c r="H994" s="132">
        <v>10</v>
      </c>
    </row>
    <row r="995" spans="1:8" x14ac:dyDescent="0.25">
      <c r="A995" s="132">
        <v>1</v>
      </c>
      <c r="B995" s="132" t="s">
        <v>176</v>
      </c>
      <c r="C995" s="132" t="s">
        <v>180</v>
      </c>
      <c r="D995" s="132" t="s">
        <v>39</v>
      </c>
      <c r="E995" s="132" t="s">
        <v>110</v>
      </c>
      <c r="F995" s="139" t="s">
        <v>40</v>
      </c>
      <c r="G995" s="132">
        <v>1</v>
      </c>
      <c r="H995" s="132">
        <v>5</v>
      </c>
    </row>
    <row r="996" spans="1:8" x14ac:dyDescent="0.25">
      <c r="A996" s="132">
        <v>1</v>
      </c>
      <c r="B996" s="132" t="s">
        <v>176</v>
      </c>
      <c r="C996" s="132" t="s">
        <v>180</v>
      </c>
      <c r="D996" s="132" t="s">
        <v>39</v>
      </c>
      <c r="E996" s="132" t="s">
        <v>110</v>
      </c>
      <c r="F996" s="139" t="s">
        <v>40</v>
      </c>
      <c r="G996" s="132">
        <v>1</v>
      </c>
      <c r="H996" s="132">
        <v>10</v>
      </c>
    </row>
    <row r="997" spans="1:8" x14ac:dyDescent="0.25">
      <c r="A997" s="132">
        <v>1</v>
      </c>
      <c r="B997" s="132" t="s">
        <v>176</v>
      </c>
      <c r="C997" s="132" t="s">
        <v>180</v>
      </c>
      <c r="D997" s="132" t="s">
        <v>39</v>
      </c>
      <c r="E997" s="132" t="s">
        <v>110</v>
      </c>
      <c r="F997" s="139" t="s">
        <v>40</v>
      </c>
      <c r="G997" s="132">
        <v>1</v>
      </c>
      <c r="H997" s="132">
        <v>10</v>
      </c>
    </row>
    <row r="998" spans="1:8" x14ac:dyDescent="0.25">
      <c r="A998" s="132">
        <v>1</v>
      </c>
      <c r="B998" s="132" t="s">
        <v>176</v>
      </c>
      <c r="C998" s="132" t="s">
        <v>180</v>
      </c>
      <c r="D998" s="132" t="s">
        <v>39</v>
      </c>
      <c r="E998" s="132" t="s">
        <v>110</v>
      </c>
      <c r="F998" s="139" t="s">
        <v>40</v>
      </c>
      <c r="G998" s="132">
        <v>1</v>
      </c>
      <c r="H998" s="132">
        <v>10</v>
      </c>
    </row>
    <row r="999" spans="1:8" x14ac:dyDescent="0.25">
      <c r="A999" s="132">
        <v>1</v>
      </c>
      <c r="B999" s="132" t="s">
        <v>176</v>
      </c>
      <c r="C999" s="132" t="s">
        <v>180</v>
      </c>
      <c r="D999" s="132" t="s">
        <v>39</v>
      </c>
      <c r="E999" s="132" t="s">
        <v>110</v>
      </c>
      <c r="F999" s="139" t="s">
        <v>40</v>
      </c>
      <c r="G999" s="132">
        <v>1</v>
      </c>
      <c r="H999" s="132">
        <v>10</v>
      </c>
    </row>
    <row r="1000" spans="1:8" x14ac:dyDescent="0.25">
      <c r="A1000" s="132">
        <v>1</v>
      </c>
      <c r="B1000" s="132" t="s">
        <v>176</v>
      </c>
      <c r="C1000" s="132" t="s">
        <v>180</v>
      </c>
      <c r="D1000" s="132" t="s">
        <v>39</v>
      </c>
      <c r="E1000" s="132" t="s">
        <v>110</v>
      </c>
      <c r="F1000" s="139" t="s">
        <v>40</v>
      </c>
      <c r="G1000" s="132">
        <v>1</v>
      </c>
      <c r="H1000" s="132">
        <v>10</v>
      </c>
    </row>
    <row r="1001" spans="1:8" x14ac:dyDescent="0.25">
      <c r="A1001" s="132">
        <v>1</v>
      </c>
      <c r="B1001" s="132" t="s">
        <v>176</v>
      </c>
      <c r="C1001" s="132" t="s">
        <v>180</v>
      </c>
      <c r="D1001" s="132" t="s">
        <v>39</v>
      </c>
      <c r="E1001" s="132" t="s">
        <v>110</v>
      </c>
      <c r="F1001" s="139" t="s">
        <v>40</v>
      </c>
      <c r="G1001" s="132">
        <v>1</v>
      </c>
      <c r="H1001" s="132">
        <v>10</v>
      </c>
    </row>
    <row r="1002" spans="1:8" x14ac:dyDescent="0.25">
      <c r="A1002" s="132">
        <v>1</v>
      </c>
      <c r="B1002" s="132" t="s">
        <v>176</v>
      </c>
      <c r="C1002" s="132" t="s">
        <v>180</v>
      </c>
      <c r="D1002" s="132" t="s">
        <v>39</v>
      </c>
      <c r="E1002" s="132" t="s">
        <v>110</v>
      </c>
      <c r="F1002" s="139" t="s">
        <v>40</v>
      </c>
      <c r="G1002" s="132">
        <v>1</v>
      </c>
      <c r="H1002" s="132">
        <v>10</v>
      </c>
    </row>
    <row r="1003" spans="1:8" x14ac:dyDescent="0.25">
      <c r="A1003" s="132">
        <v>1</v>
      </c>
      <c r="B1003" s="132" t="s">
        <v>176</v>
      </c>
      <c r="C1003" s="132" t="s">
        <v>180</v>
      </c>
      <c r="D1003" s="132" t="s">
        <v>39</v>
      </c>
      <c r="E1003" s="132" t="s">
        <v>110</v>
      </c>
      <c r="F1003" s="139" t="s">
        <v>40</v>
      </c>
      <c r="G1003" s="132">
        <v>1</v>
      </c>
      <c r="H1003" s="132">
        <v>10</v>
      </c>
    </row>
    <row r="1004" spans="1:8" x14ac:dyDescent="0.25">
      <c r="A1004" s="132">
        <v>1</v>
      </c>
      <c r="B1004" s="132" t="s">
        <v>176</v>
      </c>
      <c r="C1004" s="132" t="s">
        <v>180</v>
      </c>
      <c r="D1004" s="132" t="s">
        <v>39</v>
      </c>
      <c r="E1004" s="132" t="s">
        <v>110</v>
      </c>
      <c r="F1004" s="139" t="s">
        <v>40</v>
      </c>
      <c r="G1004" s="132">
        <v>1</v>
      </c>
      <c r="H1004" s="132">
        <v>10</v>
      </c>
    </row>
    <row r="1005" spans="1:8" x14ac:dyDescent="0.25">
      <c r="A1005" s="132">
        <v>1</v>
      </c>
      <c r="B1005" s="132" t="s">
        <v>176</v>
      </c>
      <c r="C1005" s="132" t="s">
        <v>180</v>
      </c>
      <c r="D1005" s="132" t="s">
        <v>39</v>
      </c>
      <c r="E1005" s="132" t="s">
        <v>110</v>
      </c>
      <c r="F1005" s="139" t="s">
        <v>40</v>
      </c>
      <c r="G1005" s="132">
        <v>1</v>
      </c>
      <c r="H1005" s="132">
        <v>10</v>
      </c>
    </row>
    <row r="1006" spans="1:8" x14ac:dyDescent="0.25">
      <c r="A1006" s="132">
        <v>1</v>
      </c>
      <c r="B1006" s="132" t="s">
        <v>176</v>
      </c>
      <c r="C1006" s="132" t="s">
        <v>180</v>
      </c>
      <c r="D1006" s="132" t="s">
        <v>39</v>
      </c>
      <c r="E1006" s="132" t="s">
        <v>110</v>
      </c>
      <c r="F1006" s="139" t="s">
        <v>40</v>
      </c>
      <c r="G1006" s="132">
        <v>1</v>
      </c>
      <c r="H1006" s="132">
        <v>10</v>
      </c>
    </row>
    <row r="1007" spans="1:8" x14ac:dyDescent="0.25">
      <c r="A1007" s="132">
        <v>1</v>
      </c>
      <c r="B1007" s="132" t="s">
        <v>176</v>
      </c>
      <c r="C1007" s="132" t="s">
        <v>180</v>
      </c>
      <c r="D1007" s="132" t="s">
        <v>39</v>
      </c>
      <c r="E1007" s="132" t="s">
        <v>110</v>
      </c>
      <c r="F1007" s="139" t="s">
        <v>40</v>
      </c>
      <c r="G1007" s="132">
        <v>1</v>
      </c>
      <c r="H1007" s="132">
        <v>15</v>
      </c>
    </row>
    <row r="1008" spans="1:8" x14ac:dyDescent="0.25">
      <c r="A1008" s="132">
        <v>1</v>
      </c>
      <c r="B1008" s="132" t="s">
        <v>176</v>
      </c>
      <c r="C1008" s="132" t="s">
        <v>180</v>
      </c>
      <c r="D1008" s="132" t="s">
        <v>39</v>
      </c>
      <c r="E1008" s="132" t="s">
        <v>110</v>
      </c>
      <c r="F1008" s="139" t="s">
        <v>40</v>
      </c>
      <c r="G1008" s="132">
        <v>1</v>
      </c>
      <c r="H1008" s="132">
        <v>15</v>
      </c>
    </row>
    <row r="1009" spans="1:8" x14ac:dyDescent="0.25">
      <c r="A1009" s="132">
        <v>1</v>
      </c>
      <c r="B1009" s="132" t="s">
        <v>176</v>
      </c>
      <c r="C1009" s="132" t="s">
        <v>180</v>
      </c>
      <c r="D1009" s="132" t="s">
        <v>39</v>
      </c>
      <c r="E1009" s="132" t="s">
        <v>110</v>
      </c>
      <c r="F1009" s="139" t="s">
        <v>40</v>
      </c>
      <c r="G1009" s="132">
        <v>1</v>
      </c>
      <c r="H1009" s="132">
        <v>15</v>
      </c>
    </row>
    <row r="1010" spans="1:8" x14ac:dyDescent="0.25">
      <c r="A1010" s="132">
        <v>1</v>
      </c>
      <c r="B1010" s="132" t="s">
        <v>176</v>
      </c>
      <c r="C1010" s="132" t="s">
        <v>180</v>
      </c>
      <c r="D1010" s="132" t="s">
        <v>39</v>
      </c>
      <c r="E1010" s="132" t="s">
        <v>110</v>
      </c>
      <c r="F1010" s="139" t="s">
        <v>40</v>
      </c>
      <c r="G1010" s="132">
        <v>1</v>
      </c>
      <c r="H1010" s="132">
        <v>15</v>
      </c>
    </row>
    <row r="1011" spans="1:8" x14ac:dyDescent="0.25">
      <c r="A1011" s="132">
        <v>1</v>
      </c>
      <c r="B1011" s="132" t="s">
        <v>176</v>
      </c>
      <c r="C1011" s="132" t="s">
        <v>180</v>
      </c>
      <c r="D1011" s="132" t="s">
        <v>39</v>
      </c>
      <c r="E1011" s="132" t="s">
        <v>110</v>
      </c>
      <c r="F1011" s="139" t="s">
        <v>40</v>
      </c>
      <c r="G1011" s="132">
        <v>1</v>
      </c>
      <c r="H1011" s="132">
        <v>15</v>
      </c>
    </row>
    <row r="1012" spans="1:8" x14ac:dyDescent="0.25">
      <c r="A1012" s="132">
        <v>1</v>
      </c>
      <c r="B1012" s="132" t="s">
        <v>176</v>
      </c>
      <c r="C1012" s="132" t="s">
        <v>180</v>
      </c>
      <c r="D1012" s="132" t="s">
        <v>39</v>
      </c>
      <c r="E1012" s="132" t="s">
        <v>110</v>
      </c>
      <c r="F1012" s="139" t="s">
        <v>40</v>
      </c>
      <c r="G1012" s="132">
        <v>1</v>
      </c>
      <c r="H1012" s="132">
        <v>15</v>
      </c>
    </row>
    <row r="1013" spans="1:8" x14ac:dyDescent="0.25">
      <c r="A1013" s="132">
        <v>1</v>
      </c>
      <c r="B1013" s="132" t="s">
        <v>176</v>
      </c>
      <c r="C1013" s="132" t="s">
        <v>180</v>
      </c>
      <c r="D1013" s="132" t="s">
        <v>39</v>
      </c>
      <c r="E1013" s="132" t="s">
        <v>110</v>
      </c>
      <c r="F1013" s="139" t="s">
        <v>40</v>
      </c>
      <c r="G1013" s="132">
        <v>1</v>
      </c>
      <c r="H1013" s="132">
        <v>15</v>
      </c>
    </row>
    <row r="1014" spans="1:8" x14ac:dyDescent="0.25">
      <c r="A1014" s="132">
        <v>1</v>
      </c>
      <c r="B1014" s="132" t="s">
        <v>176</v>
      </c>
      <c r="C1014" s="132" t="s">
        <v>180</v>
      </c>
      <c r="D1014" s="132" t="s">
        <v>39</v>
      </c>
      <c r="E1014" s="132" t="s">
        <v>110</v>
      </c>
      <c r="F1014" s="139" t="s">
        <v>40</v>
      </c>
      <c r="G1014" s="132">
        <v>1</v>
      </c>
      <c r="H1014" s="132">
        <v>15</v>
      </c>
    </row>
    <row r="1015" spans="1:8" x14ac:dyDescent="0.25">
      <c r="A1015" s="132">
        <v>1</v>
      </c>
      <c r="B1015" s="132" t="s">
        <v>176</v>
      </c>
      <c r="C1015" s="132" t="s">
        <v>180</v>
      </c>
      <c r="D1015" s="132" t="s">
        <v>39</v>
      </c>
      <c r="E1015" s="132" t="s">
        <v>110</v>
      </c>
      <c r="F1015" s="139" t="s">
        <v>40</v>
      </c>
      <c r="G1015" s="132">
        <v>1</v>
      </c>
      <c r="H1015" s="132">
        <v>20</v>
      </c>
    </row>
    <row r="1016" spans="1:8" x14ac:dyDescent="0.25">
      <c r="A1016" s="132">
        <v>1</v>
      </c>
      <c r="B1016" s="132" t="s">
        <v>176</v>
      </c>
      <c r="C1016" s="132" t="s">
        <v>180</v>
      </c>
      <c r="D1016" s="132" t="s">
        <v>39</v>
      </c>
      <c r="E1016" s="132" t="s">
        <v>110</v>
      </c>
      <c r="F1016" s="139" t="s">
        <v>40</v>
      </c>
      <c r="G1016" s="132">
        <v>1</v>
      </c>
      <c r="H1016" s="132">
        <v>20</v>
      </c>
    </row>
    <row r="1017" spans="1:8" x14ac:dyDescent="0.25">
      <c r="A1017" s="132">
        <v>1</v>
      </c>
      <c r="B1017" s="132" t="s">
        <v>176</v>
      </c>
      <c r="C1017" s="132" t="s">
        <v>180</v>
      </c>
      <c r="D1017" s="132" t="s">
        <v>39</v>
      </c>
      <c r="E1017" s="132" t="s">
        <v>110</v>
      </c>
      <c r="F1017" s="139" t="s">
        <v>40</v>
      </c>
      <c r="G1017" s="132">
        <v>1</v>
      </c>
      <c r="H1017" s="132">
        <v>20</v>
      </c>
    </row>
    <row r="1018" spans="1:8" x14ac:dyDescent="0.25">
      <c r="A1018" s="132">
        <v>1</v>
      </c>
      <c r="B1018" s="132" t="s">
        <v>176</v>
      </c>
      <c r="C1018" s="132" t="s">
        <v>180</v>
      </c>
      <c r="D1018" s="132" t="s">
        <v>39</v>
      </c>
      <c r="E1018" s="132" t="s">
        <v>110</v>
      </c>
      <c r="F1018" s="139" t="s">
        <v>40</v>
      </c>
      <c r="G1018" s="132">
        <v>1</v>
      </c>
      <c r="H1018" s="132">
        <v>20</v>
      </c>
    </row>
    <row r="1019" spans="1:8" x14ac:dyDescent="0.25">
      <c r="A1019" s="132">
        <v>1</v>
      </c>
      <c r="B1019" s="132" t="s">
        <v>176</v>
      </c>
      <c r="C1019" s="132" t="s">
        <v>180</v>
      </c>
      <c r="D1019" s="132" t="s">
        <v>39</v>
      </c>
      <c r="E1019" s="132" t="s">
        <v>110</v>
      </c>
      <c r="F1019" s="139" t="s">
        <v>40</v>
      </c>
      <c r="G1019" s="132">
        <v>1</v>
      </c>
      <c r="H1019" s="132">
        <v>20</v>
      </c>
    </row>
    <row r="1020" spans="1:8" x14ac:dyDescent="0.25">
      <c r="A1020" s="132">
        <v>1</v>
      </c>
      <c r="B1020" s="132" t="s">
        <v>176</v>
      </c>
      <c r="C1020" s="132" t="s">
        <v>180</v>
      </c>
      <c r="D1020" s="132" t="s">
        <v>39</v>
      </c>
      <c r="E1020" s="132" t="s">
        <v>110</v>
      </c>
      <c r="F1020" s="139" t="s">
        <v>40</v>
      </c>
      <c r="G1020" s="132">
        <v>1</v>
      </c>
      <c r="H1020" s="132">
        <v>25</v>
      </c>
    </row>
    <row r="1021" spans="1:8" x14ac:dyDescent="0.25">
      <c r="A1021" s="132">
        <v>1</v>
      </c>
      <c r="B1021" s="132" t="s">
        <v>176</v>
      </c>
      <c r="C1021" s="132" t="s">
        <v>180</v>
      </c>
      <c r="D1021" s="132" t="s">
        <v>39</v>
      </c>
      <c r="E1021" s="132" t="s">
        <v>110</v>
      </c>
      <c r="F1021" s="139" t="s">
        <v>40</v>
      </c>
      <c r="G1021" s="132">
        <v>1</v>
      </c>
      <c r="H1021" s="132">
        <v>25</v>
      </c>
    </row>
    <row r="1022" spans="1:8" x14ac:dyDescent="0.25">
      <c r="A1022" s="132">
        <v>1</v>
      </c>
      <c r="B1022" s="132" t="s">
        <v>176</v>
      </c>
      <c r="C1022" s="132" t="s">
        <v>180</v>
      </c>
      <c r="D1022" s="132" t="s">
        <v>39</v>
      </c>
      <c r="E1022" s="132" t="s">
        <v>110</v>
      </c>
      <c r="F1022" s="139" t="s">
        <v>40</v>
      </c>
      <c r="G1022" s="132">
        <v>1</v>
      </c>
      <c r="H1022" s="132">
        <v>25</v>
      </c>
    </row>
    <row r="1023" spans="1:8" x14ac:dyDescent="0.25">
      <c r="A1023" s="132">
        <v>1</v>
      </c>
      <c r="B1023" s="132" t="s">
        <v>176</v>
      </c>
      <c r="C1023" s="132" t="s">
        <v>180</v>
      </c>
      <c r="D1023" s="132" t="s">
        <v>39</v>
      </c>
      <c r="E1023" s="132" t="s">
        <v>110</v>
      </c>
      <c r="F1023" s="139" t="s">
        <v>40</v>
      </c>
      <c r="G1023" s="132">
        <v>1</v>
      </c>
      <c r="H1023" s="132">
        <v>22</v>
      </c>
    </row>
    <row r="1024" spans="1:8" x14ac:dyDescent="0.25">
      <c r="A1024" s="132">
        <v>1</v>
      </c>
      <c r="B1024" s="132" t="s">
        <v>176</v>
      </c>
      <c r="C1024" s="132" t="s">
        <v>180</v>
      </c>
      <c r="D1024" s="132" t="s">
        <v>39</v>
      </c>
      <c r="E1024" s="132" t="s">
        <v>110</v>
      </c>
      <c r="F1024" s="139" t="s">
        <v>40</v>
      </c>
      <c r="G1024" s="132">
        <v>1</v>
      </c>
      <c r="H1024" s="132">
        <v>35</v>
      </c>
    </row>
    <row r="1025" spans="1:8" x14ac:dyDescent="0.25">
      <c r="A1025" s="132">
        <v>1</v>
      </c>
      <c r="B1025" s="132" t="s">
        <v>176</v>
      </c>
      <c r="C1025" s="132" t="s">
        <v>180</v>
      </c>
      <c r="D1025" s="132" t="s">
        <v>39</v>
      </c>
      <c r="E1025" s="132" t="s">
        <v>110</v>
      </c>
      <c r="F1025" s="139" t="s">
        <v>40</v>
      </c>
      <c r="G1025" s="132">
        <v>1</v>
      </c>
      <c r="H1025" s="132">
        <v>30</v>
      </c>
    </row>
    <row r="1026" spans="1:8" x14ac:dyDescent="0.25">
      <c r="A1026" s="132">
        <v>1</v>
      </c>
      <c r="B1026" s="132" t="s">
        <v>176</v>
      </c>
      <c r="C1026" s="132" t="s">
        <v>180</v>
      </c>
      <c r="D1026" s="132" t="s">
        <v>39</v>
      </c>
      <c r="E1026" s="132" t="s">
        <v>110</v>
      </c>
      <c r="F1026" s="139" t="s">
        <v>69</v>
      </c>
      <c r="G1026" s="132">
        <v>1</v>
      </c>
      <c r="H1026" s="132">
        <v>30</v>
      </c>
    </row>
    <row r="1027" spans="1:8" x14ac:dyDescent="0.25">
      <c r="A1027" s="132">
        <v>1</v>
      </c>
      <c r="B1027" s="132" t="s">
        <v>176</v>
      </c>
      <c r="C1027" s="132" t="s">
        <v>180</v>
      </c>
      <c r="D1027" s="132" t="s">
        <v>39</v>
      </c>
      <c r="E1027" s="132" t="s">
        <v>110</v>
      </c>
      <c r="F1027" s="139" t="s">
        <v>69</v>
      </c>
      <c r="G1027" s="132">
        <v>1</v>
      </c>
      <c r="H1027" s="132">
        <v>30</v>
      </c>
    </row>
    <row r="1028" spans="1:8" x14ac:dyDescent="0.25">
      <c r="A1028" s="132">
        <v>1</v>
      </c>
      <c r="B1028" s="132" t="s">
        <v>176</v>
      </c>
      <c r="C1028" s="132" t="s">
        <v>180</v>
      </c>
      <c r="D1028" s="132" t="s">
        <v>39</v>
      </c>
      <c r="E1028" s="132" t="s">
        <v>110</v>
      </c>
      <c r="F1028" s="139" t="s">
        <v>71</v>
      </c>
      <c r="G1028" s="132">
        <v>1</v>
      </c>
      <c r="H1028" s="132">
        <v>5</v>
      </c>
    </row>
    <row r="1029" spans="1:8" x14ac:dyDescent="0.25">
      <c r="A1029" s="132">
        <v>1</v>
      </c>
      <c r="B1029" s="132" t="s">
        <v>176</v>
      </c>
      <c r="C1029" s="132" t="s">
        <v>180</v>
      </c>
      <c r="D1029" s="132" t="s">
        <v>39</v>
      </c>
      <c r="E1029" s="132" t="s">
        <v>110</v>
      </c>
      <c r="F1029" s="139" t="s">
        <v>71</v>
      </c>
      <c r="G1029" s="132">
        <v>1</v>
      </c>
      <c r="H1029" s="132">
        <v>10</v>
      </c>
    </row>
    <row r="1030" spans="1:8" x14ac:dyDescent="0.25">
      <c r="A1030" s="132">
        <v>1</v>
      </c>
      <c r="B1030" s="132" t="s">
        <v>176</v>
      </c>
      <c r="C1030" s="132" t="s">
        <v>180</v>
      </c>
      <c r="D1030" s="132" t="s">
        <v>39</v>
      </c>
      <c r="E1030" s="132" t="s">
        <v>110</v>
      </c>
      <c r="F1030" s="139" t="s">
        <v>71</v>
      </c>
      <c r="G1030" s="132">
        <v>1</v>
      </c>
      <c r="H1030" s="132">
        <v>15</v>
      </c>
    </row>
    <row r="1031" spans="1:8" x14ac:dyDescent="0.25">
      <c r="A1031" s="132">
        <v>1</v>
      </c>
      <c r="B1031" s="132" t="s">
        <v>176</v>
      </c>
      <c r="C1031" s="132" t="s">
        <v>180</v>
      </c>
      <c r="D1031" s="132" t="s">
        <v>39</v>
      </c>
      <c r="E1031" s="132" t="s">
        <v>110</v>
      </c>
      <c r="F1031" s="139" t="s">
        <v>71</v>
      </c>
      <c r="G1031" s="132">
        <v>1</v>
      </c>
      <c r="H1031" s="132">
        <v>15</v>
      </c>
    </row>
    <row r="1032" spans="1:8" x14ac:dyDescent="0.25">
      <c r="A1032" s="132">
        <v>1</v>
      </c>
      <c r="B1032" s="132" t="s">
        <v>176</v>
      </c>
      <c r="C1032" s="132" t="s">
        <v>180</v>
      </c>
      <c r="D1032" s="132" t="s">
        <v>39</v>
      </c>
      <c r="E1032" s="132" t="s">
        <v>110</v>
      </c>
      <c r="F1032" s="139" t="s">
        <v>71</v>
      </c>
      <c r="G1032" s="132">
        <v>1</v>
      </c>
      <c r="H1032" s="132">
        <v>15</v>
      </c>
    </row>
    <row r="1033" spans="1:8" x14ac:dyDescent="0.25">
      <c r="A1033" s="132">
        <v>1</v>
      </c>
      <c r="B1033" s="132" t="s">
        <v>176</v>
      </c>
      <c r="C1033" s="132" t="s">
        <v>180</v>
      </c>
      <c r="D1033" s="132" t="s">
        <v>39</v>
      </c>
      <c r="E1033" s="132" t="s">
        <v>110</v>
      </c>
      <c r="F1033" s="139" t="s">
        <v>71</v>
      </c>
      <c r="G1033" s="132">
        <v>1</v>
      </c>
      <c r="H1033" s="132">
        <v>20</v>
      </c>
    </row>
    <row r="1034" spans="1:8" x14ac:dyDescent="0.25">
      <c r="A1034" s="132">
        <v>1</v>
      </c>
      <c r="B1034" s="132" t="s">
        <v>176</v>
      </c>
      <c r="C1034" s="132" t="s">
        <v>180</v>
      </c>
      <c r="D1034" s="132" t="s">
        <v>39</v>
      </c>
      <c r="E1034" s="132" t="s">
        <v>110</v>
      </c>
      <c r="F1034" s="139" t="s">
        <v>71</v>
      </c>
      <c r="G1034" s="132">
        <v>1</v>
      </c>
      <c r="H1034" s="132">
        <v>20</v>
      </c>
    </row>
    <row r="1035" spans="1:8" x14ac:dyDescent="0.25">
      <c r="A1035" s="132">
        <v>1</v>
      </c>
      <c r="B1035" s="132" t="s">
        <v>176</v>
      </c>
      <c r="C1035" s="132" t="s">
        <v>180</v>
      </c>
      <c r="D1035" s="132" t="s">
        <v>39</v>
      </c>
      <c r="E1035" s="132" t="s">
        <v>110</v>
      </c>
      <c r="F1035" s="139" t="s">
        <v>71</v>
      </c>
      <c r="G1035" s="132">
        <v>1</v>
      </c>
      <c r="H1035" s="132">
        <v>20</v>
      </c>
    </row>
    <row r="1036" spans="1:8" x14ac:dyDescent="0.25">
      <c r="A1036" s="132">
        <v>1</v>
      </c>
      <c r="B1036" s="132" t="s">
        <v>176</v>
      </c>
      <c r="C1036" s="132" t="s">
        <v>180</v>
      </c>
      <c r="D1036" s="132" t="s">
        <v>39</v>
      </c>
      <c r="E1036" s="132" t="s">
        <v>110</v>
      </c>
      <c r="F1036" s="139" t="s">
        <v>71</v>
      </c>
      <c r="G1036" s="132">
        <v>1</v>
      </c>
      <c r="H1036" s="132">
        <v>20</v>
      </c>
    </row>
    <row r="1037" spans="1:8" x14ac:dyDescent="0.25">
      <c r="A1037" s="132">
        <v>1</v>
      </c>
      <c r="B1037" s="132" t="s">
        <v>176</v>
      </c>
      <c r="C1037" s="132" t="s">
        <v>180</v>
      </c>
      <c r="D1037" s="132" t="s">
        <v>39</v>
      </c>
      <c r="E1037" s="132" t="s">
        <v>110</v>
      </c>
      <c r="F1037" s="139" t="s">
        <v>71</v>
      </c>
      <c r="G1037" s="132">
        <v>1</v>
      </c>
      <c r="H1037" s="132">
        <v>25</v>
      </c>
    </row>
    <row r="1038" spans="1:8" x14ac:dyDescent="0.25">
      <c r="A1038" s="132">
        <v>1</v>
      </c>
      <c r="B1038" s="132" t="s">
        <v>176</v>
      </c>
      <c r="C1038" s="132" t="s">
        <v>180</v>
      </c>
      <c r="D1038" s="132" t="s">
        <v>39</v>
      </c>
      <c r="E1038" s="132" t="s">
        <v>110</v>
      </c>
      <c r="F1038" s="139" t="s">
        <v>71</v>
      </c>
      <c r="G1038" s="132">
        <v>1</v>
      </c>
      <c r="H1038" s="132">
        <v>25</v>
      </c>
    </row>
    <row r="1039" spans="1:8" x14ac:dyDescent="0.25">
      <c r="A1039" s="132">
        <v>1</v>
      </c>
      <c r="B1039" s="132" t="s">
        <v>176</v>
      </c>
      <c r="C1039" s="132" t="s">
        <v>180</v>
      </c>
      <c r="D1039" s="132" t="s">
        <v>39</v>
      </c>
      <c r="E1039" s="132" t="s">
        <v>110</v>
      </c>
      <c r="F1039" s="139" t="s">
        <v>71</v>
      </c>
      <c r="G1039" s="132">
        <v>1</v>
      </c>
      <c r="H1039" s="132">
        <v>25</v>
      </c>
    </row>
    <row r="1040" spans="1:8" x14ac:dyDescent="0.25">
      <c r="A1040" s="132">
        <v>1</v>
      </c>
      <c r="B1040" s="132" t="s">
        <v>176</v>
      </c>
      <c r="C1040" s="132" t="s">
        <v>180</v>
      </c>
      <c r="D1040" s="132" t="s">
        <v>39</v>
      </c>
      <c r="E1040" s="132" t="s">
        <v>110</v>
      </c>
      <c r="F1040" s="139" t="s">
        <v>71</v>
      </c>
      <c r="G1040" s="132">
        <v>1</v>
      </c>
      <c r="H1040" s="132">
        <v>30</v>
      </c>
    </row>
    <row r="1041" spans="1:8" x14ac:dyDescent="0.25">
      <c r="A1041" s="132">
        <v>1</v>
      </c>
      <c r="B1041" s="132" t="s">
        <v>176</v>
      </c>
      <c r="C1041" s="132" t="s">
        <v>180</v>
      </c>
      <c r="D1041" s="132" t="s">
        <v>39</v>
      </c>
      <c r="E1041" s="132" t="s">
        <v>110</v>
      </c>
      <c r="F1041" s="139" t="s">
        <v>71</v>
      </c>
      <c r="G1041" s="132">
        <v>1</v>
      </c>
      <c r="H1041" s="132">
        <v>35</v>
      </c>
    </row>
    <row r="1042" spans="1:8" x14ac:dyDescent="0.25">
      <c r="A1042" s="132">
        <v>1</v>
      </c>
      <c r="B1042" s="132" t="s">
        <v>176</v>
      </c>
      <c r="C1042" s="132" t="s">
        <v>180</v>
      </c>
      <c r="D1042" s="132" t="s">
        <v>39</v>
      </c>
      <c r="E1042" s="132" t="s">
        <v>110</v>
      </c>
      <c r="F1042" s="139" t="s">
        <v>71</v>
      </c>
      <c r="G1042" s="132">
        <v>1</v>
      </c>
      <c r="H1042" s="132">
        <v>45</v>
      </c>
    </row>
    <row r="1043" spans="1:8" x14ac:dyDescent="0.25">
      <c r="A1043" s="132">
        <v>1</v>
      </c>
      <c r="B1043" s="132" t="s">
        <v>176</v>
      </c>
      <c r="C1043" s="132" t="s">
        <v>180</v>
      </c>
      <c r="D1043" s="132" t="s">
        <v>39</v>
      </c>
      <c r="E1043" s="132" t="s">
        <v>110</v>
      </c>
      <c r="F1043" s="139" t="s">
        <v>71</v>
      </c>
      <c r="G1043" s="132">
        <v>1</v>
      </c>
      <c r="H1043" s="132">
        <v>60</v>
      </c>
    </row>
    <row r="1044" spans="1:8" x14ac:dyDescent="0.25">
      <c r="A1044" s="132">
        <v>1</v>
      </c>
      <c r="B1044" s="132" t="s">
        <v>176</v>
      </c>
      <c r="C1044" s="132" t="s">
        <v>180</v>
      </c>
      <c r="D1044" s="132" t="s">
        <v>39</v>
      </c>
      <c r="E1044" s="132" t="s">
        <v>110</v>
      </c>
      <c r="F1044" s="139" t="s">
        <v>71</v>
      </c>
      <c r="G1044" s="132">
        <v>1</v>
      </c>
      <c r="H1044" s="132">
        <v>50</v>
      </c>
    </row>
    <row r="1045" spans="1:8" x14ac:dyDescent="0.25">
      <c r="A1045" s="132">
        <v>1</v>
      </c>
      <c r="B1045" s="132" t="s">
        <v>176</v>
      </c>
      <c r="C1045" s="132" t="s">
        <v>180</v>
      </c>
      <c r="D1045" s="132" t="s">
        <v>39</v>
      </c>
      <c r="E1045" s="132" t="s">
        <v>110</v>
      </c>
      <c r="F1045" s="139" t="s">
        <v>72</v>
      </c>
      <c r="G1045" s="132">
        <v>1</v>
      </c>
      <c r="H1045" s="132">
        <v>65</v>
      </c>
    </row>
    <row r="1046" spans="1:8" x14ac:dyDescent="0.25">
      <c r="A1046" s="132">
        <v>1</v>
      </c>
      <c r="B1046" s="132" t="s">
        <v>176</v>
      </c>
      <c r="C1046" s="132" t="s">
        <v>180</v>
      </c>
      <c r="D1046" s="132" t="s">
        <v>39</v>
      </c>
      <c r="E1046" s="132" t="s">
        <v>110</v>
      </c>
      <c r="F1046" s="139" t="s">
        <v>73</v>
      </c>
      <c r="G1046" s="132">
        <v>1</v>
      </c>
      <c r="H1046" s="132">
        <v>5</v>
      </c>
    </row>
    <row r="1047" spans="1:8" x14ac:dyDescent="0.25">
      <c r="A1047" s="132">
        <v>1</v>
      </c>
      <c r="B1047" s="132" t="s">
        <v>176</v>
      </c>
      <c r="C1047" s="132" t="s">
        <v>184</v>
      </c>
      <c r="D1047" s="132" t="s">
        <v>39</v>
      </c>
      <c r="E1047" s="132" t="s">
        <v>110</v>
      </c>
      <c r="F1047" s="139" t="s">
        <v>40</v>
      </c>
      <c r="G1047" s="132">
        <v>1</v>
      </c>
      <c r="H1047" s="132">
        <v>5</v>
      </c>
    </row>
    <row r="1048" spans="1:8" x14ac:dyDescent="0.25">
      <c r="A1048" s="132">
        <v>1</v>
      </c>
      <c r="B1048" s="132" t="s">
        <v>176</v>
      </c>
      <c r="C1048" s="132" t="s">
        <v>184</v>
      </c>
      <c r="D1048" s="132" t="s">
        <v>39</v>
      </c>
      <c r="E1048" s="132" t="s">
        <v>110</v>
      </c>
      <c r="F1048" s="139" t="s">
        <v>40</v>
      </c>
      <c r="G1048" s="132">
        <v>1</v>
      </c>
      <c r="H1048" s="132">
        <v>15</v>
      </c>
    </row>
    <row r="1049" spans="1:8" x14ac:dyDescent="0.25">
      <c r="A1049" s="132">
        <v>1</v>
      </c>
      <c r="B1049" s="132" t="s">
        <v>176</v>
      </c>
      <c r="C1049" s="132" t="s">
        <v>184</v>
      </c>
      <c r="D1049" s="132" t="s">
        <v>39</v>
      </c>
      <c r="E1049" s="132" t="s">
        <v>110</v>
      </c>
      <c r="F1049" s="139" t="s">
        <v>40</v>
      </c>
      <c r="G1049" s="132">
        <v>1</v>
      </c>
      <c r="H1049" s="132">
        <v>15</v>
      </c>
    </row>
    <row r="1050" spans="1:8" x14ac:dyDescent="0.25">
      <c r="A1050" s="132">
        <v>1</v>
      </c>
      <c r="B1050" s="132" t="s">
        <v>176</v>
      </c>
      <c r="C1050" s="132" t="s">
        <v>184</v>
      </c>
      <c r="D1050" s="132" t="s">
        <v>39</v>
      </c>
      <c r="E1050" s="132" t="s">
        <v>110</v>
      </c>
      <c r="F1050" s="139" t="s">
        <v>40</v>
      </c>
      <c r="G1050" s="132">
        <v>1</v>
      </c>
      <c r="H1050" s="132">
        <v>15</v>
      </c>
    </row>
    <row r="1051" spans="1:8" x14ac:dyDescent="0.25">
      <c r="A1051" s="132">
        <v>1</v>
      </c>
      <c r="B1051" s="132" t="s">
        <v>176</v>
      </c>
      <c r="C1051" s="132" t="s">
        <v>184</v>
      </c>
      <c r="D1051" s="132" t="s">
        <v>39</v>
      </c>
      <c r="E1051" s="132" t="s">
        <v>110</v>
      </c>
      <c r="F1051" s="139" t="s">
        <v>40</v>
      </c>
      <c r="G1051" s="132">
        <v>1</v>
      </c>
      <c r="H1051" s="132">
        <v>15</v>
      </c>
    </row>
    <row r="1052" spans="1:8" x14ac:dyDescent="0.25">
      <c r="A1052" s="132">
        <v>1</v>
      </c>
      <c r="B1052" s="132" t="s">
        <v>176</v>
      </c>
      <c r="C1052" s="132" t="s">
        <v>184</v>
      </c>
      <c r="D1052" s="132" t="s">
        <v>39</v>
      </c>
      <c r="E1052" s="132" t="s">
        <v>110</v>
      </c>
      <c r="F1052" s="139" t="s">
        <v>40</v>
      </c>
      <c r="G1052" s="132">
        <v>1</v>
      </c>
      <c r="H1052" s="132">
        <v>15</v>
      </c>
    </row>
    <row r="1053" spans="1:8" x14ac:dyDescent="0.25">
      <c r="A1053" s="132">
        <v>1</v>
      </c>
      <c r="B1053" s="132" t="s">
        <v>176</v>
      </c>
      <c r="C1053" s="132" t="s">
        <v>184</v>
      </c>
      <c r="D1053" s="132" t="s">
        <v>39</v>
      </c>
      <c r="E1053" s="132" t="s">
        <v>110</v>
      </c>
      <c r="F1053" s="139" t="s">
        <v>40</v>
      </c>
      <c r="G1053" s="132">
        <v>1</v>
      </c>
      <c r="H1053" s="132">
        <v>15</v>
      </c>
    </row>
    <row r="1054" spans="1:8" x14ac:dyDescent="0.25">
      <c r="A1054" s="132">
        <v>1</v>
      </c>
      <c r="B1054" s="132" t="s">
        <v>176</v>
      </c>
      <c r="C1054" s="132" t="s">
        <v>184</v>
      </c>
      <c r="D1054" s="132" t="s">
        <v>39</v>
      </c>
      <c r="E1054" s="132" t="s">
        <v>110</v>
      </c>
      <c r="F1054" s="139" t="s">
        <v>40</v>
      </c>
      <c r="G1054" s="132">
        <v>1</v>
      </c>
      <c r="H1054" s="132">
        <v>15</v>
      </c>
    </row>
    <row r="1055" spans="1:8" x14ac:dyDescent="0.25">
      <c r="A1055" s="132">
        <v>1</v>
      </c>
      <c r="B1055" s="132" t="s">
        <v>176</v>
      </c>
      <c r="C1055" s="132" t="s">
        <v>184</v>
      </c>
      <c r="D1055" s="132" t="s">
        <v>39</v>
      </c>
      <c r="E1055" s="132" t="s">
        <v>110</v>
      </c>
      <c r="F1055" s="139" t="s">
        <v>40</v>
      </c>
      <c r="G1055" s="132">
        <v>1</v>
      </c>
      <c r="H1055" s="132">
        <v>15</v>
      </c>
    </row>
    <row r="1056" spans="1:8" x14ac:dyDescent="0.25">
      <c r="A1056" s="132">
        <v>1</v>
      </c>
      <c r="B1056" s="132" t="s">
        <v>176</v>
      </c>
      <c r="C1056" s="132" t="s">
        <v>184</v>
      </c>
      <c r="D1056" s="132" t="s">
        <v>39</v>
      </c>
      <c r="E1056" s="132" t="s">
        <v>110</v>
      </c>
      <c r="F1056" s="139" t="s">
        <v>40</v>
      </c>
      <c r="G1056" s="132">
        <v>1</v>
      </c>
      <c r="H1056" s="132">
        <v>15</v>
      </c>
    </row>
    <row r="1057" spans="1:8" x14ac:dyDescent="0.25">
      <c r="A1057" s="132">
        <v>1</v>
      </c>
      <c r="B1057" s="132" t="s">
        <v>176</v>
      </c>
      <c r="C1057" s="132" t="s">
        <v>184</v>
      </c>
      <c r="D1057" s="132" t="s">
        <v>39</v>
      </c>
      <c r="E1057" s="132" t="s">
        <v>110</v>
      </c>
      <c r="F1057" s="139" t="s">
        <v>40</v>
      </c>
      <c r="G1057" s="132">
        <v>1</v>
      </c>
      <c r="H1057" s="132">
        <v>15</v>
      </c>
    </row>
    <row r="1058" spans="1:8" x14ac:dyDescent="0.25">
      <c r="A1058" s="132">
        <v>1</v>
      </c>
      <c r="B1058" s="132" t="s">
        <v>176</v>
      </c>
      <c r="C1058" s="132" t="s">
        <v>184</v>
      </c>
      <c r="D1058" s="132" t="s">
        <v>39</v>
      </c>
      <c r="E1058" s="132" t="s">
        <v>110</v>
      </c>
      <c r="F1058" s="139" t="s">
        <v>40</v>
      </c>
      <c r="G1058" s="132">
        <v>1</v>
      </c>
      <c r="H1058" s="132">
        <v>10</v>
      </c>
    </row>
    <row r="1059" spans="1:8" x14ac:dyDescent="0.25">
      <c r="A1059" s="132">
        <v>1</v>
      </c>
      <c r="B1059" s="132" t="s">
        <v>176</v>
      </c>
      <c r="C1059" s="132" t="s">
        <v>184</v>
      </c>
      <c r="D1059" s="132" t="s">
        <v>39</v>
      </c>
      <c r="E1059" s="132" t="s">
        <v>110</v>
      </c>
      <c r="F1059" s="139" t="s">
        <v>40</v>
      </c>
      <c r="G1059" s="132">
        <v>1</v>
      </c>
      <c r="H1059" s="132">
        <v>10</v>
      </c>
    </row>
    <row r="1060" spans="1:8" x14ac:dyDescent="0.25">
      <c r="A1060" s="132">
        <v>1</v>
      </c>
      <c r="B1060" s="132" t="s">
        <v>176</v>
      </c>
      <c r="C1060" s="132" t="s">
        <v>184</v>
      </c>
      <c r="D1060" s="132" t="s">
        <v>39</v>
      </c>
      <c r="E1060" s="132" t="s">
        <v>110</v>
      </c>
      <c r="F1060" s="139" t="s">
        <v>40</v>
      </c>
      <c r="G1060" s="132">
        <v>1</v>
      </c>
      <c r="H1060" s="132">
        <v>10</v>
      </c>
    </row>
    <row r="1061" spans="1:8" x14ac:dyDescent="0.25">
      <c r="A1061" s="132">
        <v>1</v>
      </c>
      <c r="B1061" s="132" t="s">
        <v>176</v>
      </c>
      <c r="C1061" s="132" t="s">
        <v>184</v>
      </c>
      <c r="D1061" s="132" t="s">
        <v>39</v>
      </c>
      <c r="E1061" s="132" t="s">
        <v>110</v>
      </c>
      <c r="F1061" s="139" t="s">
        <v>40</v>
      </c>
      <c r="G1061" s="132">
        <v>1</v>
      </c>
      <c r="H1061" s="132">
        <v>10</v>
      </c>
    </row>
    <row r="1062" spans="1:8" x14ac:dyDescent="0.25">
      <c r="A1062" s="132">
        <v>1</v>
      </c>
      <c r="B1062" s="132" t="s">
        <v>176</v>
      </c>
      <c r="C1062" s="132" t="s">
        <v>184</v>
      </c>
      <c r="D1062" s="132" t="s">
        <v>39</v>
      </c>
      <c r="E1062" s="132" t="s">
        <v>110</v>
      </c>
      <c r="F1062" s="139" t="s">
        <v>40</v>
      </c>
      <c r="G1062" s="132">
        <v>1</v>
      </c>
      <c r="H1062" s="132">
        <v>10</v>
      </c>
    </row>
    <row r="1063" spans="1:8" x14ac:dyDescent="0.25">
      <c r="A1063" s="132">
        <v>1</v>
      </c>
      <c r="B1063" s="132" t="s">
        <v>176</v>
      </c>
      <c r="C1063" s="132" t="s">
        <v>184</v>
      </c>
      <c r="D1063" s="132" t="s">
        <v>39</v>
      </c>
      <c r="E1063" s="132" t="s">
        <v>110</v>
      </c>
      <c r="F1063" s="139" t="s">
        <v>40</v>
      </c>
      <c r="G1063" s="132">
        <v>1</v>
      </c>
      <c r="H1063" s="132">
        <v>10</v>
      </c>
    </row>
    <row r="1064" spans="1:8" x14ac:dyDescent="0.25">
      <c r="A1064" s="132">
        <v>1</v>
      </c>
      <c r="B1064" s="132" t="s">
        <v>176</v>
      </c>
      <c r="C1064" s="132" t="s">
        <v>184</v>
      </c>
      <c r="D1064" s="132" t="s">
        <v>39</v>
      </c>
      <c r="E1064" s="132" t="s">
        <v>110</v>
      </c>
      <c r="F1064" s="139" t="s">
        <v>40</v>
      </c>
      <c r="G1064" s="132">
        <v>1</v>
      </c>
      <c r="H1064" s="132">
        <v>10</v>
      </c>
    </row>
    <row r="1065" spans="1:8" x14ac:dyDescent="0.25">
      <c r="A1065" s="132">
        <v>1</v>
      </c>
      <c r="B1065" s="132" t="s">
        <v>176</v>
      </c>
      <c r="C1065" s="132" t="s">
        <v>184</v>
      </c>
      <c r="D1065" s="132" t="s">
        <v>39</v>
      </c>
      <c r="E1065" s="132" t="s">
        <v>110</v>
      </c>
      <c r="F1065" s="139" t="s">
        <v>40</v>
      </c>
      <c r="G1065" s="132">
        <v>1</v>
      </c>
      <c r="H1065" s="132">
        <v>10</v>
      </c>
    </row>
    <row r="1066" spans="1:8" x14ac:dyDescent="0.25">
      <c r="A1066" s="132">
        <v>1</v>
      </c>
      <c r="B1066" s="132" t="s">
        <v>176</v>
      </c>
      <c r="C1066" s="132" t="s">
        <v>184</v>
      </c>
      <c r="D1066" s="132" t="s">
        <v>39</v>
      </c>
      <c r="E1066" s="132" t="s">
        <v>110</v>
      </c>
      <c r="F1066" s="139" t="s">
        <v>40</v>
      </c>
      <c r="G1066" s="132">
        <v>1</v>
      </c>
      <c r="H1066" s="132">
        <v>25</v>
      </c>
    </row>
    <row r="1067" spans="1:8" x14ac:dyDescent="0.25">
      <c r="A1067" s="132">
        <v>1</v>
      </c>
      <c r="B1067" s="132" t="s">
        <v>176</v>
      </c>
      <c r="C1067" s="132" t="s">
        <v>184</v>
      </c>
      <c r="D1067" s="132" t="s">
        <v>39</v>
      </c>
      <c r="E1067" s="132" t="s">
        <v>110</v>
      </c>
      <c r="F1067" s="139" t="s">
        <v>40</v>
      </c>
      <c r="G1067" s="132">
        <v>1</v>
      </c>
      <c r="H1067" s="132">
        <v>25</v>
      </c>
    </row>
    <row r="1068" spans="1:8" x14ac:dyDescent="0.25">
      <c r="A1068" s="132">
        <v>1</v>
      </c>
      <c r="B1068" s="132" t="s">
        <v>176</v>
      </c>
      <c r="C1068" s="132" t="s">
        <v>184</v>
      </c>
      <c r="D1068" s="132" t="s">
        <v>39</v>
      </c>
      <c r="E1068" s="132" t="s">
        <v>110</v>
      </c>
      <c r="F1068" s="139" t="s">
        <v>40</v>
      </c>
      <c r="G1068" s="132">
        <v>1</v>
      </c>
      <c r="H1068" s="132">
        <v>20</v>
      </c>
    </row>
    <row r="1069" spans="1:8" x14ac:dyDescent="0.25">
      <c r="A1069" s="132">
        <v>1</v>
      </c>
      <c r="B1069" s="132" t="s">
        <v>176</v>
      </c>
      <c r="C1069" s="132" t="s">
        <v>184</v>
      </c>
      <c r="D1069" s="132" t="s">
        <v>39</v>
      </c>
      <c r="E1069" s="132" t="s">
        <v>110</v>
      </c>
      <c r="F1069" s="139" t="s">
        <v>40</v>
      </c>
      <c r="G1069" s="132">
        <v>1</v>
      </c>
      <c r="H1069" s="132">
        <v>20</v>
      </c>
    </row>
    <row r="1070" spans="1:8" x14ac:dyDescent="0.25">
      <c r="A1070" s="132">
        <v>1</v>
      </c>
      <c r="B1070" s="132" t="s">
        <v>176</v>
      </c>
      <c r="C1070" s="132" t="s">
        <v>184</v>
      </c>
      <c r="D1070" s="132" t="s">
        <v>39</v>
      </c>
      <c r="E1070" s="132" t="s">
        <v>110</v>
      </c>
      <c r="F1070" s="139" t="s">
        <v>40</v>
      </c>
      <c r="G1070" s="132">
        <v>1</v>
      </c>
      <c r="H1070" s="132">
        <v>20</v>
      </c>
    </row>
    <row r="1071" spans="1:8" x14ac:dyDescent="0.25">
      <c r="A1071" s="132">
        <v>1</v>
      </c>
      <c r="B1071" s="132" t="s">
        <v>176</v>
      </c>
      <c r="C1071" s="132" t="s">
        <v>184</v>
      </c>
      <c r="D1071" s="132" t="s">
        <v>39</v>
      </c>
      <c r="E1071" s="132" t="s">
        <v>110</v>
      </c>
      <c r="F1071" s="139" t="s">
        <v>40</v>
      </c>
      <c r="G1071" s="132">
        <v>1</v>
      </c>
      <c r="H1071" s="132">
        <v>30</v>
      </c>
    </row>
    <row r="1072" spans="1:8" x14ac:dyDescent="0.25">
      <c r="A1072" s="132">
        <v>1</v>
      </c>
      <c r="B1072" s="132" t="s">
        <v>176</v>
      </c>
      <c r="C1072" s="132" t="s">
        <v>184</v>
      </c>
      <c r="D1072" s="132" t="s">
        <v>39</v>
      </c>
      <c r="E1072" s="132" t="s">
        <v>110</v>
      </c>
      <c r="F1072" s="139" t="s">
        <v>40</v>
      </c>
      <c r="G1072" s="132">
        <v>1</v>
      </c>
      <c r="H1072" s="132">
        <v>30</v>
      </c>
    </row>
    <row r="1073" spans="1:8" x14ac:dyDescent="0.25">
      <c r="A1073" s="132">
        <v>1</v>
      </c>
      <c r="B1073" s="132" t="s">
        <v>176</v>
      </c>
      <c r="C1073" s="132" t="s">
        <v>184</v>
      </c>
      <c r="D1073" s="132" t="s">
        <v>39</v>
      </c>
      <c r="E1073" s="132" t="s">
        <v>110</v>
      </c>
      <c r="F1073" s="139" t="s">
        <v>69</v>
      </c>
      <c r="G1073" s="132">
        <v>1</v>
      </c>
      <c r="H1073" s="132">
        <v>50</v>
      </c>
    </row>
    <row r="1074" spans="1:8" x14ac:dyDescent="0.25">
      <c r="A1074" s="132">
        <v>1</v>
      </c>
      <c r="B1074" s="132" t="s">
        <v>176</v>
      </c>
      <c r="C1074" s="132" t="s">
        <v>184</v>
      </c>
      <c r="D1074" s="132" t="s">
        <v>39</v>
      </c>
      <c r="E1074" s="132" t="s">
        <v>110</v>
      </c>
      <c r="F1074" s="139" t="s">
        <v>69</v>
      </c>
      <c r="G1074" s="132">
        <v>1</v>
      </c>
      <c r="H1074" s="132">
        <v>25</v>
      </c>
    </row>
    <row r="1075" spans="1:8" x14ac:dyDescent="0.25">
      <c r="A1075" s="132">
        <v>1</v>
      </c>
      <c r="B1075" s="132" t="s">
        <v>176</v>
      </c>
      <c r="C1075" s="132" t="s">
        <v>184</v>
      </c>
      <c r="D1075" s="132" t="s">
        <v>39</v>
      </c>
      <c r="E1075" s="132" t="s">
        <v>110</v>
      </c>
      <c r="F1075" s="139" t="s">
        <v>69</v>
      </c>
      <c r="G1075" s="132">
        <v>1</v>
      </c>
      <c r="H1075" s="132">
        <v>10</v>
      </c>
    </row>
    <row r="1076" spans="1:8" x14ac:dyDescent="0.25">
      <c r="A1076" s="132">
        <v>1</v>
      </c>
      <c r="B1076" s="132" t="s">
        <v>176</v>
      </c>
      <c r="C1076" s="132" t="s">
        <v>184</v>
      </c>
      <c r="D1076" s="132" t="s">
        <v>39</v>
      </c>
      <c r="E1076" s="132" t="s">
        <v>110</v>
      </c>
      <c r="F1076" s="139" t="s">
        <v>69</v>
      </c>
      <c r="G1076" s="132">
        <v>1</v>
      </c>
      <c r="H1076" s="132">
        <v>45</v>
      </c>
    </row>
    <row r="1077" spans="1:8" x14ac:dyDescent="0.25">
      <c r="A1077" s="132">
        <v>1</v>
      </c>
      <c r="B1077" s="132" t="s">
        <v>176</v>
      </c>
      <c r="C1077" s="132" t="s">
        <v>184</v>
      </c>
      <c r="D1077" s="132" t="s">
        <v>39</v>
      </c>
      <c r="E1077" s="132" t="s">
        <v>110</v>
      </c>
      <c r="F1077" s="139" t="s">
        <v>179</v>
      </c>
      <c r="G1077" s="132">
        <v>1</v>
      </c>
      <c r="H1077" s="132">
        <v>25</v>
      </c>
    </row>
    <row r="1078" spans="1:8" x14ac:dyDescent="0.25">
      <c r="A1078" s="132">
        <v>1</v>
      </c>
      <c r="B1078" s="132" t="s">
        <v>176</v>
      </c>
      <c r="C1078" s="132" t="s">
        <v>184</v>
      </c>
      <c r="D1078" s="132" t="s">
        <v>39</v>
      </c>
      <c r="E1078" s="132" t="s">
        <v>110</v>
      </c>
      <c r="F1078" s="139" t="s">
        <v>70</v>
      </c>
      <c r="G1078" s="132">
        <v>1</v>
      </c>
      <c r="H1078" s="132">
        <v>17</v>
      </c>
    </row>
    <row r="1079" spans="1:8" x14ac:dyDescent="0.25">
      <c r="A1079" s="132">
        <v>1</v>
      </c>
      <c r="B1079" s="132" t="s">
        <v>176</v>
      </c>
      <c r="C1079" s="132" t="s">
        <v>184</v>
      </c>
      <c r="D1079" s="132" t="s">
        <v>39</v>
      </c>
      <c r="E1079" s="132" t="s">
        <v>110</v>
      </c>
      <c r="F1079" s="139" t="s">
        <v>71</v>
      </c>
      <c r="G1079" s="132">
        <v>1</v>
      </c>
      <c r="H1079" s="132">
        <v>5</v>
      </c>
    </row>
    <row r="1080" spans="1:8" x14ac:dyDescent="0.25">
      <c r="A1080" s="132">
        <v>1</v>
      </c>
      <c r="B1080" s="132" t="s">
        <v>176</v>
      </c>
      <c r="C1080" s="132" t="s">
        <v>184</v>
      </c>
      <c r="D1080" s="132" t="s">
        <v>39</v>
      </c>
      <c r="E1080" s="132" t="s">
        <v>110</v>
      </c>
      <c r="F1080" s="139" t="s">
        <v>71</v>
      </c>
      <c r="G1080" s="132">
        <v>1</v>
      </c>
      <c r="H1080" s="132">
        <v>5</v>
      </c>
    </row>
    <row r="1081" spans="1:8" x14ac:dyDescent="0.25">
      <c r="A1081" s="132">
        <v>1</v>
      </c>
      <c r="B1081" s="132" t="s">
        <v>176</v>
      </c>
      <c r="C1081" s="132" t="s">
        <v>184</v>
      </c>
      <c r="D1081" s="132" t="s">
        <v>39</v>
      </c>
      <c r="E1081" s="132" t="s">
        <v>110</v>
      </c>
      <c r="F1081" s="139" t="s">
        <v>71</v>
      </c>
      <c r="G1081" s="132">
        <v>1</v>
      </c>
      <c r="H1081" s="132">
        <v>5</v>
      </c>
    </row>
    <row r="1082" spans="1:8" x14ac:dyDescent="0.25">
      <c r="A1082" s="132">
        <v>1</v>
      </c>
      <c r="B1082" s="132" t="s">
        <v>176</v>
      </c>
      <c r="C1082" s="132" t="s">
        <v>184</v>
      </c>
      <c r="D1082" s="132" t="s">
        <v>39</v>
      </c>
      <c r="E1082" s="132" t="s">
        <v>110</v>
      </c>
      <c r="F1082" s="139" t="s">
        <v>71</v>
      </c>
      <c r="G1082" s="132">
        <v>1</v>
      </c>
      <c r="H1082" s="132">
        <v>10</v>
      </c>
    </row>
    <row r="1083" spans="1:8" x14ac:dyDescent="0.25">
      <c r="A1083" s="132">
        <v>1</v>
      </c>
      <c r="B1083" s="132" t="s">
        <v>176</v>
      </c>
      <c r="C1083" s="132" t="s">
        <v>184</v>
      </c>
      <c r="D1083" s="132" t="s">
        <v>39</v>
      </c>
      <c r="E1083" s="132" t="s">
        <v>110</v>
      </c>
      <c r="F1083" s="139" t="s">
        <v>71</v>
      </c>
      <c r="G1083" s="132">
        <v>1</v>
      </c>
      <c r="H1083" s="132">
        <v>10</v>
      </c>
    </row>
    <row r="1084" spans="1:8" x14ac:dyDescent="0.25">
      <c r="A1084" s="132">
        <v>1</v>
      </c>
      <c r="B1084" s="132" t="s">
        <v>176</v>
      </c>
      <c r="C1084" s="132" t="s">
        <v>184</v>
      </c>
      <c r="D1084" s="132" t="s">
        <v>39</v>
      </c>
      <c r="E1084" s="132" t="s">
        <v>110</v>
      </c>
      <c r="F1084" s="139" t="s">
        <v>71</v>
      </c>
      <c r="G1084" s="132">
        <v>1</v>
      </c>
      <c r="H1084" s="132">
        <v>10</v>
      </c>
    </row>
    <row r="1085" spans="1:8" x14ac:dyDescent="0.25">
      <c r="A1085" s="132">
        <v>1</v>
      </c>
      <c r="B1085" s="132" t="s">
        <v>176</v>
      </c>
      <c r="C1085" s="132" t="s">
        <v>184</v>
      </c>
      <c r="D1085" s="132" t="s">
        <v>39</v>
      </c>
      <c r="E1085" s="132" t="s">
        <v>110</v>
      </c>
      <c r="F1085" s="139" t="s">
        <v>71</v>
      </c>
      <c r="G1085" s="132">
        <v>1</v>
      </c>
      <c r="H1085" s="132">
        <v>10</v>
      </c>
    </row>
    <row r="1086" spans="1:8" x14ac:dyDescent="0.25">
      <c r="A1086" s="132">
        <v>1</v>
      </c>
      <c r="B1086" s="132" t="s">
        <v>176</v>
      </c>
      <c r="C1086" s="132" t="s">
        <v>184</v>
      </c>
      <c r="D1086" s="132" t="s">
        <v>39</v>
      </c>
      <c r="E1086" s="132" t="s">
        <v>110</v>
      </c>
      <c r="F1086" s="139" t="s">
        <v>71</v>
      </c>
      <c r="G1086" s="132">
        <v>1</v>
      </c>
      <c r="H1086" s="132">
        <v>15</v>
      </c>
    </row>
    <row r="1087" spans="1:8" x14ac:dyDescent="0.25">
      <c r="A1087" s="132">
        <v>1</v>
      </c>
      <c r="B1087" s="132" t="s">
        <v>176</v>
      </c>
      <c r="C1087" s="132" t="s">
        <v>184</v>
      </c>
      <c r="D1087" s="132" t="s">
        <v>39</v>
      </c>
      <c r="E1087" s="132" t="s">
        <v>110</v>
      </c>
      <c r="F1087" s="139" t="s">
        <v>71</v>
      </c>
      <c r="G1087" s="132">
        <v>1</v>
      </c>
      <c r="H1087" s="132">
        <v>15</v>
      </c>
    </row>
    <row r="1088" spans="1:8" x14ac:dyDescent="0.25">
      <c r="A1088" s="132">
        <v>1</v>
      </c>
      <c r="B1088" s="132" t="s">
        <v>176</v>
      </c>
      <c r="C1088" s="132" t="s">
        <v>184</v>
      </c>
      <c r="D1088" s="132" t="s">
        <v>39</v>
      </c>
      <c r="E1088" s="132" t="s">
        <v>110</v>
      </c>
      <c r="F1088" s="139" t="s">
        <v>71</v>
      </c>
      <c r="G1088" s="132">
        <v>1</v>
      </c>
      <c r="H1088" s="132">
        <v>15</v>
      </c>
    </row>
    <row r="1089" spans="1:8" x14ac:dyDescent="0.25">
      <c r="A1089" s="132">
        <v>1</v>
      </c>
      <c r="B1089" s="132" t="s">
        <v>176</v>
      </c>
      <c r="C1089" s="132" t="s">
        <v>184</v>
      </c>
      <c r="D1089" s="132" t="s">
        <v>39</v>
      </c>
      <c r="E1089" s="132" t="s">
        <v>110</v>
      </c>
      <c r="F1089" s="139" t="s">
        <v>71</v>
      </c>
      <c r="G1089" s="132">
        <v>1</v>
      </c>
      <c r="H1089" s="132">
        <v>15</v>
      </c>
    </row>
    <row r="1090" spans="1:8" x14ac:dyDescent="0.25">
      <c r="A1090" s="132">
        <v>1</v>
      </c>
      <c r="B1090" s="132" t="s">
        <v>176</v>
      </c>
      <c r="C1090" s="132" t="s">
        <v>184</v>
      </c>
      <c r="D1090" s="132" t="s">
        <v>39</v>
      </c>
      <c r="E1090" s="132" t="s">
        <v>110</v>
      </c>
      <c r="F1090" s="139" t="s">
        <v>71</v>
      </c>
      <c r="G1090" s="132">
        <v>1</v>
      </c>
      <c r="H1090" s="132">
        <v>15</v>
      </c>
    </row>
    <row r="1091" spans="1:8" x14ac:dyDescent="0.25">
      <c r="A1091" s="132">
        <v>1</v>
      </c>
      <c r="B1091" s="132" t="s">
        <v>176</v>
      </c>
      <c r="C1091" s="132" t="s">
        <v>184</v>
      </c>
      <c r="D1091" s="132" t="s">
        <v>39</v>
      </c>
      <c r="E1091" s="132" t="s">
        <v>110</v>
      </c>
      <c r="F1091" s="139" t="s">
        <v>71</v>
      </c>
      <c r="G1091" s="132">
        <v>1</v>
      </c>
      <c r="H1091" s="132">
        <v>15</v>
      </c>
    </row>
    <row r="1092" spans="1:8" x14ac:dyDescent="0.25">
      <c r="A1092" s="132">
        <v>1</v>
      </c>
      <c r="B1092" s="132" t="s">
        <v>176</v>
      </c>
      <c r="C1092" s="132" t="s">
        <v>184</v>
      </c>
      <c r="D1092" s="132" t="s">
        <v>39</v>
      </c>
      <c r="E1092" s="132" t="s">
        <v>110</v>
      </c>
      <c r="F1092" s="139" t="s">
        <v>71</v>
      </c>
      <c r="G1092" s="132">
        <v>1</v>
      </c>
      <c r="H1092" s="132">
        <v>15</v>
      </c>
    </row>
    <row r="1093" spans="1:8" x14ac:dyDescent="0.25">
      <c r="A1093" s="132">
        <v>1</v>
      </c>
      <c r="B1093" s="132" t="s">
        <v>176</v>
      </c>
      <c r="C1093" s="132" t="s">
        <v>184</v>
      </c>
      <c r="D1093" s="132" t="s">
        <v>39</v>
      </c>
      <c r="E1093" s="132" t="s">
        <v>110</v>
      </c>
      <c r="F1093" s="139" t="s">
        <v>71</v>
      </c>
      <c r="G1093" s="132">
        <v>1</v>
      </c>
      <c r="H1093" s="132">
        <v>20</v>
      </c>
    </row>
    <row r="1094" spans="1:8" x14ac:dyDescent="0.25">
      <c r="A1094" s="132">
        <v>1</v>
      </c>
      <c r="B1094" s="132" t="s">
        <v>176</v>
      </c>
      <c r="C1094" s="132" t="s">
        <v>184</v>
      </c>
      <c r="D1094" s="132" t="s">
        <v>39</v>
      </c>
      <c r="E1094" s="132" t="s">
        <v>110</v>
      </c>
      <c r="F1094" s="139" t="s">
        <v>71</v>
      </c>
      <c r="G1094" s="132">
        <v>1</v>
      </c>
      <c r="H1094" s="132">
        <v>20</v>
      </c>
    </row>
    <row r="1095" spans="1:8" x14ac:dyDescent="0.25">
      <c r="A1095" s="132">
        <v>1</v>
      </c>
      <c r="B1095" s="132" t="s">
        <v>176</v>
      </c>
      <c r="C1095" s="132" t="s">
        <v>184</v>
      </c>
      <c r="D1095" s="132" t="s">
        <v>39</v>
      </c>
      <c r="E1095" s="132" t="s">
        <v>110</v>
      </c>
      <c r="F1095" s="139" t="s">
        <v>71</v>
      </c>
      <c r="G1095" s="132">
        <v>1</v>
      </c>
      <c r="H1095" s="132">
        <v>20</v>
      </c>
    </row>
    <row r="1096" spans="1:8" x14ac:dyDescent="0.25">
      <c r="A1096" s="132">
        <v>1</v>
      </c>
      <c r="B1096" s="132" t="s">
        <v>176</v>
      </c>
      <c r="C1096" s="132" t="s">
        <v>184</v>
      </c>
      <c r="D1096" s="132" t="s">
        <v>39</v>
      </c>
      <c r="E1096" s="132" t="s">
        <v>110</v>
      </c>
      <c r="F1096" s="139" t="s">
        <v>71</v>
      </c>
      <c r="G1096" s="132">
        <v>1</v>
      </c>
      <c r="H1096" s="132">
        <v>20</v>
      </c>
    </row>
    <row r="1097" spans="1:8" x14ac:dyDescent="0.25">
      <c r="A1097" s="132">
        <v>1</v>
      </c>
      <c r="B1097" s="132" t="s">
        <v>176</v>
      </c>
      <c r="C1097" s="132" t="s">
        <v>184</v>
      </c>
      <c r="D1097" s="132" t="s">
        <v>39</v>
      </c>
      <c r="E1097" s="132" t="s">
        <v>110</v>
      </c>
      <c r="F1097" s="139" t="s">
        <v>71</v>
      </c>
      <c r="G1097" s="132">
        <v>1</v>
      </c>
      <c r="H1097" s="132">
        <v>20</v>
      </c>
    </row>
    <row r="1098" spans="1:8" x14ac:dyDescent="0.25">
      <c r="A1098" s="132">
        <v>1</v>
      </c>
      <c r="B1098" s="132" t="s">
        <v>176</v>
      </c>
      <c r="C1098" s="132" t="s">
        <v>184</v>
      </c>
      <c r="D1098" s="132" t="s">
        <v>39</v>
      </c>
      <c r="E1098" s="132" t="s">
        <v>110</v>
      </c>
      <c r="F1098" s="139" t="s">
        <v>71</v>
      </c>
      <c r="G1098" s="132">
        <v>1</v>
      </c>
      <c r="H1098" s="132">
        <v>20</v>
      </c>
    </row>
    <row r="1099" spans="1:8" x14ac:dyDescent="0.25">
      <c r="A1099" s="132">
        <v>1</v>
      </c>
      <c r="B1099" s="132" t="s">
        <v>176</v>
      </c>
      <c r="C1099" s="132" t="s">
        <v>184</v>
      </c>
      <c r="D1099" s="132" t="s">
        <v>39</v>
      </c>
      <c r="E1099" s="132" t="s">
        <v>110</v>
      </c>
      <c r="F1099" s="139" t="s">
        <v>71</v>
      </c>
      <c r="G1099" s="132">
        <v>1</v>
      </c>
      <c r="H1099" s="132">
        <v>20</v>
      </c>
    </row>
    <row r="1100" spans="1:8" x14ac:dyDescent="0.25">
      <c r="A1100" s="132">
        <v>1</v>
      </c>
      <c r="B1100" s="132" t="s">
        <v>176</v>
      </c>
      <c r="C1100" s="132" t="s">
        <v>184</v>
      </c>
      <c r="D1100" s="132" t="s">
        <v>39</v>
      </c>
      <c r="E1100" s="132" t="s">
        <v>110</v>
      </c>
      <c r="F1100" s="139" t="s">
        <v>71</v>
      </c>
      <c r="G1100" s="132">
        <v>1</v>
      </c>
      <c r="H1100" s="132">
        <v>20</v>
      </c>
    </row>
    <row r="1101" spans="1:8" x14ac:dyDescent="0.25">
      <c r="A1101" s="132">
        <v>1</v>
      </c>
      <c r="B1101" s="132" t="s">
        <v>176</v>
      </c>
      <c r="C1101" s="132" t="s">
        <v>184</v>
      </c>
      <c r="D1101" s="132" t="s">
        <v>39</v>
      </c>
      <c r="E1101" s="132" t="s">
        <v>110</v>
      </c>
      <c r="F1101" s="139" t="s">
        <v>71</v>
      </c>
      <c r="G1101" s="132">
        <v>1</v>
      </c>
      <c r="H1101" s="132">
        <v>20</v>
      </c>
    </row>
    <row r="1102" spans="1:8" x14ac:dyDescent="0.25">
      <c r="A1102" s="132">
        <v>1</v>
      </c>
      <c r="B1102" s="132" t="s">
        <v>176</v>
      </c>
      <c r="C1102" s="132" t="s">
        <v>184</v>
      </c>
      <c r="D1102" s="132" t="s">
        <v>39</v>
      </c>
      <c r="E1102" s="132" t="s">
        <v>110</v>
      </c>
      <c r="F1102" s="139" t="s">
        <v>71</v>
      </c>
      <c r="G1102" s="132">
        <v>1</v>
      </c>
      <c r="H1102" s="132">
        <v>25</v>
      </c>
    </row>
    <row r="1103" spans="1:8" x14ac:dyDescent="0.25">
      <c r="A1103" s="132">
        <v>1</v>
      </c>
      <c r="B1103" s="132" t="s">
        <v>176</v>
      </c>
      <c r="C1103" s="132" t="s">
        <v>184</v>
      </c>
      <c r="D1103" s="132" t="s">
        <v>39</v>
      </c>
      <c r="E1103" s="132" t="s">
        <v>110</v>
      </c>
      <c r="F1103" s="139" t="s">
        <v>71</v>
      </c>
      <c r="G1103" s="132">
        <v>1</v>
      </c>
      <c r="H1103" s="132">
        <v>25</v>
      </c>
    </row>
    <row r="1104" spans="1:8" x14ac:dyDescent="0.25">
      <c r="A1104" s="132">
        <v>1</v>
      </c>
      <c r="B1104" s="132" t="s">
        <v>176</v>
      </c>
      <c r="C1104" s="132" t="s">
        <v>184</v>
      </c>
      <c r="D1104" s="132" t="s">
        <v>39</v>
      </c>
      <c r="E1104" s="132" t="s">
        <v>110</v>
      </c>
      <c r="F1104" s="139" t="s">
        <v>71</v>
      </c>
      <c r="G1104" s="132">
        <v>1</v>
      </c>
      <c r="H1104" s="132">
        <v>25</v>
      </c>
    </row>
    <row r="1105" spans="1:8" x14ac:dyDescent="0.25">
      <c r="A1105" s="132">
        <v>1</v>
      </c>
      <c r="B1105" s="132" t="s">
        <v>176</v>
      </c>
      <c r="C1105" s="132" t="s">
        <v>184</v>
      </c>
      <c r="D1105" s="132" t="s">
        <v>39</v>
      </c>
      <c r="E1105" s="132" t="s">
        <v>110</v>
      </c>
      <c r="F1105" s="139" t="s">
        <v>71</v>
      </c>
      <c r="G1105" s="132">
        <v>1</v>
      </c>
      <c r="H1105" s="132">
        <v>30</v>
      </c>
    </row>
    <row r="1106" spans="1:8" x14ac:dyDescent="0.25">
      <c r="A1106" s="132">
        <v>1</v>
      </c>
      <c r="B1106" s="132" t="s">
        <v>176</v>
      </c>
      <c r="C1106" s="132" t="s">
        <v>184</v>
      </c>
      <c r="D1106" s="132" t="s">
        <v>39</v>
      </c>
      <c r="E1106" s="132" t="s">
        <v>110</v>
      </c>
      <c r="F1106" s="139" t="s">
        <v>71</v>
      </c>
      <c r="G1106" s="132">
        <v>1</v>
      </c>
      <c r="H1106" s="132">
        <v>30</v>
      </c>
    </row>
    <row r="1107" spans="1:8" x14ac:dyDescent="0.25">
      <c r="A1107" s="132">
        <v>1</v>
      </c>
      <c r="B1107" s="132" t="s">
        <v>176</v>
      </c>
      <c r="C1107" s="132" t="s">
        <v>184</v>
      </c>
      <c r="D1107" s="132" t="s">
        <v>39</v>
      </c>
      <c r="E1107" s="132" t="s">
        <v>110</v>
      </c>
      <c r="F1107" s="139" t="s">
        <v>71</v>
      </c>
      <c r="G1107" s="132">
        <v>1</v>
      </c>
      <c r="H1107" s="132">
        <v>30</v>
      </c>
    </row>
    <row r="1108" spans="1:8" x14ac:dyDescent="0.25">
      <c r="A1108" s="132">
        <v>1</v>
      </c>
      <c r="B1108" s="132" t="s">
        <v>176</v>
      </c>
      <c r="C1108" s="132" t="s">
        <v>184</v>
      </c>
      <c r="D1108" s="132" t="s">
        <v>39</v>
      </c>
      <c r="E1108" s="132" t="s">
        <v>110</v>
      </c>
      <c r="F1108" s="139" t="s">
        <v>71</v>
      </c>
      <c r="G1108" s="132">
        <v>1</v>
      </c>
      <c r="H1108" s="132">
        <v>30</v>
      </c>
    </row>
    <row r="1109" spans="1:8" x14ac:dyDescent="0.25">
      <c r="A1109" s="132">
        <v>1</v>
      </c>
      <c r="B1109" s="132" t="s">
        <v>176</v>
      </c>
      <c r="C1109" s="132" t="s">
        <v>184</v>
      </c>
      <c r="D1109" s="132" t="s">
        <v>39</v>
      </c>
      <c r="E1109" s="132" t="s">
        <v>110</v>
      </c>
      <c r="F1109" s="139" t="s">
        <v>71</v>
      </c>
      <c r="G1109" s="132">
        <v>1</v>
      </c>
      <c r="H1109" s="132">
        <v>30</v>
      </c>
    </row>
    <row r="1110" spans="1:8" x14ac:dyDescent="0.25">
      <c r="A1110" s="132">
        <v>1</v>
      </c>
      <c r="B1110" s="132" t="s">
        <v>176</v>
      </c>
      <c r="C1110" s="132" t="s">
        <v>184</v>
      </c>
      <c r="D1110" s="132" t="s">
        <v>39</v>
      </c>
      <c r="E1110" s="132" t="s">
        <v>110</v>
      </c>
      <c r="F1110" s="139" t="s">
        <v>71</v>
      </c>
      <c r="G1110" s="132">
        <v>1</v>
      </c>
      <c r="H1110" s="132">
        <v>30</v>
      </c>
    </row>
    <row r="1111" spans="1:8" x14ac:dyDescent="0.25">
      <c r="A1111" s="132">
        <v>1</v>
      </c>
      <c r="B1111" s="132" t="s">
        <v>176</v>
      </c>
      <c r="C1111" s="132" t="s">
        <v>184</v>
      </c>
      <c r="D1111" s="132" t="s">
        <v>39</v>
      </c>
      <c r="E1111" s="132" t="s">
        <v>110</v>
      </c>
      <c r="F1111" s="139" t="s">
        <v>71</v>
      </c>
      <c r="G1111" s="132">
        <v>1</v>
      </c>
      <c r="H1111" s="132">
        <v>35</v>
      </c>
    </row>
    <row r="1112" spans="1:8" x14ac:dyDescent="0.25">
      <c r="A1112" s="132">
        <v>1</v>
      </c>
      <c r="B1112" s="132" t="s">
        <v>176</v>
      </c>
      <c r="C1112" s="132" t="s">
        <v>184</v>
      </c>
      <c r="D1112" s="132" t="s">
        <v>39</v>
      </c>
      <c r="E1112" s="132" t="s">
        <v>110</v>
      </c>
      <c r="F1112" s="139" t="s">
        <v>71</v>
      </c>
      <c r="G1112" s="132">
        <v>1</v>
      </c>
      <c r="H1112" s="132">
        <v>40</v>
      </c>
    </row>
    <row r="1113" spans="1:8" x14ac:dyDescent="0.25">
      <c r="A1113" s="132">
        <v>1</v>
      </c>
      <c r="B1113" s="132" t="s">
        <v>176</v>
      </c>
      <c r="C1113" s="132" t="s">
        <v>184</v>
      </c>
      <c r="D1113" s="132" t="s">
        <v>39</v>
      </c>
      <c r="E1113" s="132" t="s">
        <v>110</v>
      </c>
      <c r="F1113" s="139" t="s">
        <v>71</v>
      </c>
      <c r="G1113" s="132">
        <v>1</v>
      </c>
      <c r="H1113" s="132">
        <v>40</v>
      </c>
    </row>
    <row r="1114" spans="1:8" x14ac:dyDescent="0.25">
      <c r="A1114" s="132">
        <v>1</v>
      </c>
      <c r="B1114" s="132" t="s">
        <v>176</v>
      </c>
      <c r="C1114" s="132" t="s">
        <v>184</v>
      </c>
      <c r="D1114" s="132" t="s">
        <v>39</v>
      </c>
      <c r="E1114" s="132" t="s">
        <v>110</v>
      </c>
      <c r="F1114" s="139" t="s">
        <v>71</v>
      </c>
      <c r="G1114" s="132">
        <v>1</v>
      </c>
      <c r="H1114" s="132">
        <v>40</v>
      </c>
    </row>
    <row r="1115" spans="1:8" x14ac:dyDescent="0.25">
      <c r="A1115" s="132">
        <v>1</v>
      </c>
      <c r="B1115" s="132" t="s">
        <v>176</v>
      </c>
      <c r="C1115" s="132" t="s">
        <v>184</v>
      </c>
      <c r="D1115" s="132" t="s">
        <v>39</v>
      </c>
      <c r="E1115" s="132" t="s">
        <v>110</v>
      </c>
      <c r="F1115" s="139" t="s">
        <v>71</v>
      </c>
      <c r="G1115" s="132">
        <v>1</v>
      </c>
      <c r="H1115" s="132">
        <v>40</v>
      </c>
    </row>
    <row r="1116" spans="1:8" x14ac:dyDescent="0.25">
      <c r="A1116" s="132">
        <v>1</v>
      </c>
      <c r="B1116" s="132" t="s">
        <v>176</v>
      </c>
      <c r="C1116" s="132" t="s">
        <v>184</v>
      </c>
      <c r="D1116" s="132" t="s">
        <v>39</v>
      </c>
      <c r="E1116" s="132" t="s">
        <v>110</v>
      </c>
      <c r="F1116" s="139" t="s">
        <v>71</v>
      </c>
      <c r="G1116" s="132">
        <v>1</v>
      </c>
      <c r="H1116" s="132">
        <v>40</v>
      </c>
    </row>
    <row r="1117" spans="1:8" x14ac:dyDescent="0.25">
      <c r="A1117" s="132">
        <v>1</v>
      </c>
      <c r="B1117" s="132" t="s">
        <v>176</v>
      </c>
      <c r="C1117" s="132" t="s">
        <v>184</v>
      </c>
      <c r="D1117" s="132" t="s">
        <v>39</v>
      </c>
      <c r="E1117" s="132" t="s">
        <v>110</v>
      </c>
      <c r="F1117" s="139" t="s">
        <v>71</v>
      </c>
      <c r="G1117" s="132">
        <v>1</v>
      </c>
      <c r="H1117" s="132">
        <v>7</v>
      </c>
    </row>
    <row r="1118" spans="1:8" x14ac:dyDescent="0.25">
      <c r="A1118" s="132">
        <v>1</v>
      </c>
      <c r="B1118" s="132" t="s">
        <v>176</v>
      </c>
      <c r="C1118" s="132" t="s">
        <v>184</v>
      </c>
      <c r="D1118" s="132" t="s">
        <v>39</v>
      </c>
      <c r="E1118" s="132" t="s">
        <v>110</v>
      </c>
      <c r="F1118" s="139" t="s">
        <v>71</v>
      </c>
      <c r="G1118" s="132">
        <v>1</v>
      </c>
      <c r="H1118" s="132">
        <v>45</v>
      </c>
    </row>
    <row r="1119" spans="1:8" x14ac:dyDescent="0.25">
      <c r="A1119" s="132">
        <v>1</v>
      </c>
      <c r="B1119" s="132" t="s">
        <v>176</v>
      </c>
      <c r="C1119" s="132" t="s">
        <v>184</v>
      </c>
      <c r="D1119" s="132" t="s">
        <v>39</v>
      </c>
      <c r="E1119" s="132" t="s">
        <v>110</v>
      </c>
      <c r="F1119" s="139" t="s">
        <v>72</v>
      </c>
      <c r="G1119" s="132">
        <v>1</v>
      </c>
      <c r="H1119" s="132">
        <v>10</v>
      </c>
    </row>
    <row r="1120" spans="1:8" x14ac:dyDescent="0.25">
      <c r="A1120" s="132">
        <v>1</v>
      </c>
      <c r="B1120" s="132" t="s">
        <v>176</v>
      </c>
      <c r="C1120" s="132" t="s">
        <v>184</v>
      </c>
      <c r="D1120" s="132" t="s">
        <v>39</v>
      </c>
      <c r="E1120" s="132" t="s">
        <v>110</v>
      </c>
      <c r="F1120" s="139" t="s">
        <v>72</v>
      </c>
      <c r="G1120" s="132">
        <v>1</v>
      </c>
      <c r="H1120" s="132">
        <v>10</v>
      </c>
    </row>
    <row r="1121" spans="1:8" x14ac:dyDescent="0.25">
      <c r="A1121" s="132">
        <v>1</v>
      </c>
      <c r="B1121" s="132" t="s">
        <v>176</v>
      </c>
      <c r="C1121" s="132" t="s">
        <v>184</v>
      </c>
      <c r="D1121" s="132" t="s">
        <v>39</v>
      </c>
      <c r="E1121" s="132" t="s">
        <v>110</v>
      </c>
      <c r="F1121" s="139" t="s">
        <v>73</v>
      </c>
      <c r="G1121" s="132">
        <v>1</v>
      </c>
      <c r="H1121" s="132">
        <v>12</v>
      </c>
    </row>
    <row r="1122" spans="1:8" x14ac:dyDescent="0.25">
      <c r="A1122" s="133">
        <v>1</v>
      </c>
      <c r="B1122" s="135" t="s">
        <v>48</v>
      </c>
      <c r="C1122" s="135" t="s">
        <v>49</v>
      </c>
      <c r="D1122" s="135" t="s">
        <v>67</v>
      </c>
      <c r="E1122" s="135" t="s">
        <v>110</v>
      </c>
      <c r="F1122" s="142" t="s">
        <v>40</v>
      </c>
      <c r="G1122" s="135">
        <v>1</v>
      </c>
      <c r="H1122" s="133">
        <v>10</v>
      </c>
    </row>
    <row r="1123" spans="1:8" x14ac:dyDescent="0.25">
      <c r="A1123" s="133">
        <v>1</v>
      </c>
      <c r="B1123" s="135" t="s">
        <v>48</v>
      </c>
      <c r="C1123" s="135" t="s">
        <v>49</v>
      </c>
      <c r="D1123" s="135" t="s">
        <v>67</v>
      </c>
      <c r="E1123" s="135" t="s">
        <v>110</v>
      </c>
      <c r="F1123" s="142" t="s">
        <v>40</v>
      </c>
      <c r="G1123" s="135">
        <v>1</v>
      </c>
      <c r="H1123" s="133">
        <v>10</v>
      </c>
    </row>
    <row r="1124" spans="1:8" x14ac:dyDescent="0.25">
      <c r="A1124" s="133">
        <v>1</v>
      </c>
      <c r="B1124" s="135" t="s">
        <v>48</v>
      </c>
      <c r="C1124" s="135" t="s">
        <v>49</v>
      </c>
      <c r="D1124" s="135" t="s">
        <v>67</v>
      </c>
      <c r="E1124" s="135" t="s">
        <v>110</v>
      </c>
      <c r="F1124" s="142" t="s">
        <v>40</v>
      </c>
      <c r="G1124" s="135">
        <v>1</v>
      </c>
      <c r="H1124" s="133">
        <v>10</v>
      </c>
    </row>
    <row r="1125" spans="1:8" x14ac:dyDescent="0.25">
      <c r="A1125" s="133">
        <v>1</v>
      </c>
      <c r="B1125" s="135" t="s">
        <v>48</v>
      </c>
      <c r="C1125" s="135" t="s">
        <v>49</v>
      </c>
      <c r="D1125" s="135" t="s">
        <v>67</v>
      </c>
      <c r="E1125" s="135" t="s">
        <v>110</v>
      </c>
      <c r="F1125" s="142" t="s">
        <v>40</v>
      </c>
      <c r="G1125" s="135">
        <v>1</v>
      </c>
      <c r="H1125" s="133">
        <v>10</v>
      </c>
    </row>
    <row r="1126" spans="1:8" x14ac:dyDescent="0.25">
      <c r="A1126" s="133">
        <v>1</v>
      </c>
      <c r="B1126" s="135" t="s">
        <v>48</v>
      </c>
      <c r="C1126" s="135" t="s">
        <v>49</v>
      </c>
      <c r="D1126" s="135" t="s">
        <v>67</v>
      </c>
      <c r="E1126" s="135" t="s">
        <v>110</v>
      </c>
      <c r="F1126" s="142" t="s">
        <v>40</v>
      </c>
      <c r="G1126" s="135">
        <v>1</v>
      </c>
      <c r="H1126" s="133">
        <v>10</v>
      </c>
    </row>
    <row r="1127" spans="1:8" x14ac:dyDescent="0.25">
      <c r="A1127" s="133">
        <v>1</v>
      </c>
      <c r="B1127" s="135" t="s">
        <v>48</v>
      </c>
      <c r="C1127" s="135" t="s">
        <v>49</v>
      </c>
      <c r="D1127" s="135" t="s">
        <v>67</v>
      </c>
      <c r="E1127" s="135" t="s">
        <v>110</v>
      </c>
      <c r="F1127" s="142" t="s">
        <v>40</v>
      </c>
      <c r="G1127" s="135">
        <v>1</v>
      </c>
      <c r="H1127" s="133">
        <v>10</v>
      </c>
    </row>
    <row r="1128" spans="1:8" x14ac:dyDescent="0.25">
      <c r="A1128" s="133">
        <v>1</v>
      </c>
      <c r="B1128" s="135" t="s">
        <v>48</v>
      </c>
      <c r="C1128" s="135" t="s">
        <v>49</v>
      </c>
      <c r="D1128" s="135" t="s">
        <v>67</v>
      </c>
      <c r="E1128" s="135" t="s">
        <v>110</v>
      </c>
      <c r="F1128" s="142" t="s">
        <v>40</v>
      </c>
      <c r="G1128" s="135">
        <v>1</v>
      </c>
      <c r="H1128" s="133">
        <v>10</v>
      </c>
    </row>
    <row r="1129" spans="1:8" x14ac:dyDescent="0.25">
      <c r="A1129" s="133">
        <v>1</v>
      </c>
      <c r="B1129" s="135" t="s">
        <v>48</v>
      </c>
      <c r="C1129" s="135" t="s">
        <v>49</v>
      </c>
      <c r="D1129" s="135" t="s">
        <v>67</v>
      </c>
      <c r="E1129" s="135" t="s">
        <v>110</v>
      </c>
      <c r="F1129" s="142" t="s">
        <v>40</v>
      </c>
      <c r="G1129" s="135">
        <v>1</v>
      </c>
      <c r="H1129" s="133">
        <v>10</v>
      </c>
    </row>
    <row r="1130" spans="1:8" x14ac:dyDescent="0.25">
      <c r="A1130" s="133">
        <v>1</v>
      </c>
      <c r="B1130" s="135" t="s">
        <v>48</v>
      </c>
      <c r="C1130" s="135" t="s">
        <v>49</v>
      </c>
      <c r="D1130" s="135" t="s">
        <v>67</v>
      </c>
      <c r="E1130" s="135" t="s">
        <v>110</v>
      </c>
      <c r="F1130" s="142" t="s">
        <v>40</v>
      </c>
      <c r="G1130" s="135">
        <v>1</v>
      </c>
      <c r="H1130" s="133">
        <v>20</v>
      </c>
    </row>
    <row r="1131" spans="1:8" x14ac:dyDescent="0.25">
      <c r="A1131" s="133">
        <v>1</v>
      </c>
      <c r="B1131" s="135" t="s">
        <v>48</v>
      </c>
      <c r="C1131" s="135" t="s">
        <v>49</v>
      </c>
      <c r="D1131" s="135" t="s">
        <v>67</v>
      </c>
      <c r="E1131" s="135" t="s">
        <v>110</v>
      </c>
      <c r="F1131" s="142" t="s">
        <v>40</v>
      </c>
      <c r="G1131" s="135">
        <v>1</v>
      </c>
      <c r="H1131" s="133">
        <v>20</v>
      </c>
    </row>
    <row r="1132" spans="1:8" x14ac:dyDescent="0.25">
      <c r="A1132" s="133">
        <v>1</v>
      </c>
      <c r="B1132" s="135" t="s">
        <v>48</v>
      </c>
      <c r="C1132" s="135" t="s">
        <v>49</v>
      </c>
      <c r="D1132" s="135" t="s">
        <v>67</v>
      </c>
      <c r="E1132" s="135" t="s">
        <v>110</v>
      </c>
      <c r="F1132" s="142" t="s">
        <v>40</v>
      </c>
      <c r="G1132" s="135">
        <v>1</v>
      </c>
      <c r="H1132" s="133">
        <v>20</v>
      </c>
    </row>
    <row r="1133" spans="1:8" x14ac:dyDescent="0.25">
      <c r="A1133" s="133">
        <v>1</v>
      </c>
      <c r="B1133" s="135" t="s">
        <v>48</v>
      </c>
      <c r="C1133" s="135" t="s">
        <v>49</v>
      </c>
      <c r="D1133" s="135" t="s">
        <v>67</v>
      </c>
      <c r="E1133" s="135" t="s">
        <v>110</v>
      </c>
      <c r="F1133" s="142" t="s">
        <v>40</v>
      </c>
      <c r="G1133" s="135">
        <v>1</v>
      </c>
      <c r="H1133" s="133">
        <v>20</v>
      </c>
    </row>
    <row r="1134" spans="1:8" x14ac:dyDescent="0.25">
      <c r="A1134" s="133">
        <v>1</v>
      </c>
      <c r="B1134" s="135" t="s">
        <v>48</v>
      </c>
      <c r="C1134" s="135" t="s">
        <v>49</v>
      </c>
      <c r="D1134" s="135" t="s">
        <v>67</v>
      </c>
      <c r="E1134" s="135" t="s">
        <v>110</v>
      </c>
      <c r="F1134" s="142" t="s">
        <v>40</v>
      </c>
      <c r="G1134" s="135">
        <v>1</v>
      </c>
      <c r="H1134" s="133">
        <v>20</v>
      </c>
    </row>
    <row r="1135" spans="1:8" x14ac:dyDescent="0.25">
      <c r="A1135" s="133">
        <v>1</v>
      </c>
      <c r="B1135" s="135" t="s">
        <v>48</v>
      </c>
      <c r="C1135" s="135" t="s">
        <v>49</v>
      </c>
      <c r="D1135" s="135" t="s">
        <v>67</v>
      </c>
      <c r="E1135" s="135" t="s">
        <v>110</v>
      </c>
      <c r="F1135" s="142" t="s">
        <v>40</v>
      </c>
      <c r="G1135" s="135">
        <v>1</v>
      </c>
      <c r="H1135" s="133">
        <v>15</v>
      </c>
    </row>
    <row r="1136" spans="1:8" x14ac:dyDescent="0.25">
      <c r="A1136" s="133">
        <v>1</v>
      </c>
      <c r="B1136" s="135" t="s">
        <v>48</v>
      </c>
      <c r="C1136" s="135" t="s">
        <v>49</v>
      </c>
      <c r="D1136" s="135" t="s">
        <v>67</v>
      </c>
      <c r="E1136" s="135" t="s">
        <v>110</v>
      </c>
      <c r="F1136" s="142" t="s">
        <v>40</v>
      </c>
      <c r="G1136" s="135">
        <v>1</v>
      </c>
      <c r="H1136" s="133">
        <v>15</v>
      </c>
    </row>
    <row r="1137" spans="1:8" x14ac:dyDescent="0.25">
      <c r="A1137" s="133">
        <v>1</v>
      </c>
      <c r="B1137" s="135" t="s">
        <v>48</v>
      </c>
      <c r="C1137" s="135" t="s">
        <v>49</v>
      </c>
      <c r="D1137" s="135" t="s">
        <v>67</v>
      </c>
      <c r="E1137" s="135" t="s">
        <v>110</v>
      </c>
      <c r="F1137" s="142" t="s">
        <v>40</v>
      </c>
      <c r="G1137" s="135">
        <v>1</v>
      </c>
      <c r="H1137" s="133">
        <v>15</v>
      </c>
    </row>
    <row r="1138" spans="1:8" x14ac:dyDescent="0.25">
      <c r="A1138" s="133">
        <v>1</v>
      </c>
      <c r="B1138" s="135" t="s">
        <v>48</v>
      </c>
      <c r="C1138" s="135" t="s">
        <v>49</v>
      </c>
      <c r="D1138" s="135" t="s">
        <v>67</v>
      </c>
      <c r="E1138" s="135" t="s">
        <v>110</v>
      </c>
      <c r="F1138" s="142" t="s">
        <v>40</v>
      </c>
      <c r="G1138" s="135">
        <v>1</v>
      </c>
      <c r="H1138" s="133">
        <v>15</v>
      </c>
    </row>
    <row r="1139" spans="1:8" x14ac:dyDescent="0.25">
      <c r="A1139" s="133">
        <v>1</v>
      </c>
      <c r="B1139" s="135" t="s">
        <v>48</v>
      </c>
      <c r="C1139" s="135" t="s">
        <v>49</v>
      </c>
      <c r="D1139" s="135" t="s">
        <v>67</v>
      </c>
      <c r="E1139" s="135" t="s">
        <v>110</v>
      </c>
      <c r="F1139" s="142" t="s">
        <v>40</v>
      </c>
      <c r="G1139" s="135">
        <v>1</v>
      </c>
      <c r="H1139" s="133">
        <v>15</v>
      </c>
    </row>
    <row r="1140" spans="1:8" x14ac:dyDescent="0.25">
      <c r="A1140" s="133">
        <v>1</v>
      </c>
      <c r="B1140" s="135" t="s">
        <v>48</v>
      </c>
      <c r="C1140" s="135" t="s">
        <v>49</v>
      </c>
      <c r="D1140" s="135" t="s">
        <v>67</v>
      </c>
      <c r="E1140" s="135" t="s">
        <v>110</v>
      </c>
      <c r="F1140" s="142" t="s">
        <v>40</v>
      </c>
      <c r="G1140" s="135">
        <v>1</v>
      </c>
      <c r="H1140" s="133">
        <v>15</v>
      </c>
    </row>
    <row r="1141" spans="1:8" x14ac:dyDescent="0.25">
      <c r="A1141" s="133">
        <v>1</v>
      </c>
      <c r="B1141" s="135" t="s">
        <v>48</v>
      </c>
      <c r="C1141" s="135" t="s">
        <v>49</v>
      </c>
      <c r="D1141" s="135" t="s">
        <v>67</v>
      </c>
      <c r="E1141" s="135" t="s">
        <v>110</v>
      </c>
      <c r="F1141" s="142" t="s">
        <v>40</v>
      </c>
      <c r="G1141" s="135">
        <v>1</v>
      </c>
      <c r="H1141" s="133">
        <v>15</v>
      </c>
    </row>
    <row r="1142" spans="1:8" x14ac:dyDescent="0.25">
      <c r="A1142" s="133">
        <v>1</v>
      </c>
      <c r="B1142" s="135" t="s">
        <v>48</v>
      </c>
      <c r="C1142" s="135" t="s">
        <v>49</v>
      </c>
      <c r="D1142" s="135" t="s">
        <v>67</v>
      </c>
      <c r="E1142" s="135" t="s">
        <v>110</v>
      </c>
      <c r="F1142" s="142" t="s">
        <v>40</v>
      </c>
      <c r="G1142" s="135">
        <v>1</v>
      </c>
      <c r="H1142" s="133">
        <v>5</v>
      </c>
    </row>
    <row r="1143" spans="1:8" x14ac:dyDescent="0.25">
      <c r="A1143" s="133">
        <v>1</v>
      </c>
      <c r="B1143" s="135" t="s">
        <v>48</v>
      </c>
      <c r="C1143" s="135" t="s">
        <v>49</v>
      </c>
      <c r="D1143" s="135" t="s">
        <v>67</v>
      </c>
      <c r="E1143" s="135" t="s">
        <v>110</v>
      </c>
      <c r="F1143" s="142" t="s">
        <v>40</v>
      </c>
      <c r="G1143" s="135">
        <v>1</v>
      </c>
      <c r="H1143" s="133">
        <v>5</v>
      </c>
    </row>
    <row r="1144" spans="1:8" x14ac:dyDescent="0.25">
      <c r="A1144" s="133">
        <v>1</v>
      </c>
      <c r="B1144" s="135" t="s">
        <v>48</v>
      </c>
      <c r="C1144" s="135" t="s">
        <v>49</v>
      </c>
      <c r="D1144" s="135" t="s">
        <v>67</v>
      </c>
      <c r="E1144" s="135" t="s">
        <v>110</v>
      </c>
      <c r="F1144" s="142" t="s">
        <v>40</v>
      </c>
      <c r="G1144" s="135">
        <v>1</v>
      </c>
      <c r="H1144" s="133">
        <v>25</v>
      </c>
    </row>
    <row r="1145" spans="1:8" x14ac:dyDescent="0.25">
      <c r="A1145" s="133">
        <v>1</v>
      </c>
      <c r="B1145" s="135" t="s">
        <v>48</v>
      </c>
      <c r="C1145" s="135" t="s">
        <v>49</v>
      </c>
      <c r="D1145" s="135" t="s">
        <v>67</v>
      </c>
      <c r="E1145" s="135" t="s">
        <v>110</v>
      </c>
      <c r="F1145" s="142" t="s">
        <v>40</v>
      </c>
      <c r="G1145" s="135">
        <v>1</v>
      </c>
      <c r="H1145" s="133">
        <v>25</v>
      </c>
    </row>
    <row r="1146" spans="1:8" x14ac:dyDescent="0.25">
      <c r="A1146" s="133">
        <v>1</v>
      </c>
      <c r="B1146" s="135" t="s">
        <v>48</v>
      </c>
      <c r="C1146" s="135" t="s">
        <v>49</v>
      </c>
      <c r="D1146" s="135" t="s">
        <v>67</v>
      </c>
      <c r="E1146" s="135" t="s">
        <v>110</v>
      </c>
      <c r="F1146" s="142" t="s">
        <v>40</v>
      </c>
      <c r="G1146" s="135">
        <v>1</v>
      </c>
      <c r="H1146" s="133">
        <v>25</v>
      </c>
    </row>
    <row r="1147" spans="1:8" x14ac:dyDescent="0.25">
      <c r="A1147" s="133">
        <v>1</v>
      </c>
      <c r="B1147" s="135" t="s">
        <v>48</v>
      </c>
      <c r="C1147" s="135" t="s">
        <v>49</v>
      </c>
      <c r="D1147" s="135" t="s">
        <v>67</v>
      </c>
      <c r="E1147" s="135" t="s">
        <v>110</v>
      </c>
      <c r="F1147" s="142" t="s">
        <v>40</v>
      </c>
      <c r="G1147" s="135">
        <v>1</v>
      </c>
      <c r="H1147" s="133">
        <v>30</v>
      </c>
    </row>
    <row r="1148" spans="1:8" x14ac:dyDescent="0.25">
      <c r="A1148" s="133">
        <v>1</v>
      </c>
      <c r="B1148" s="135" t="s">
        <v>48</v>
      </c>
      <c r="C1148" s="135" t="s">
        <v>49</v>
      </c>
      <c r="D1148" s="135" t="s">
        <v>67</v>
      </c>
      <c r="E1148" s="135" t="s">
        <v>110</v>
      </c>
      <c r="F1148" s="142" t="s">
        <v>69</v>
      </c>
      <c r="G1148" s="135">
        <v>1</v>
      </c>
      <c r="H1148" s="133">
        <v>25</v>
      </c>
    </row>
    <row r="1149" spans="1:8" x14ac:dyDescent="0.25">
      <c r="A1149" s="133">
        <v>1</v>
      </c>
      <c r="B1149" s="135" t="s">
        <v>48</v>
      </c>
      <c r="C1149" s="135" t="s">
        <v>49</v>
      </c>
      <c r="D1149" s="135" t="s">
        <v>67</v>
      </c>
      <c r="E1149" s="135" t="s">
        <v>110</v>
      </c>
      <c r="F1149" s="142" t="s">
        <v>69</v>
      </c>
      <c r="G1149" s="135">
        <v>1</v>
      </c>
      <c r="H1149" s="133">
        <v>50</v>
      </c>
    </row>
    <row r="1150" spans="1:8" x14ac:dyDescent="0.25">
      <c r="A1150" s="133">
        <v>1</v>
      </c>
      <c r="B1150" s="135" t="s">
        <v>48</v>
      </c>
      <c r="C1150" s="135" t="s">
        <v>49</v>
      </c>
      <c r="D1150" s="135" t="s">
        <v>67</v>
      </c>
      <c r="E1150" s="135" t="s">
        <v>110</v>
      </c>
      <c r="F1150" s="142" t="s">
        <v>70</v>
      </c>
      <c r="G1150" s="135">
        <v>1</v>
      </c>
      <c r="H1150" s="133">
        <v>10</v>
      </c>
    </row>
    <row r="1151" spans="1:8" x14ac:dyDescent="0.25">
      <c r="A1151" s="133">
        <v>1</v>
      </c>
      <c r="B1151" s="135" t="s">
        <v>48</v>
      </c>
      <c r="C1151" s="135" t="s">
        <v>49</v>
      </c>
      <c r="D1151" s="135" t="s">
        <v>67</v>
      </c>
      <c r="E1151" s="135" t="s">
        <v>110</v>
      </c>
      <c r="F1151" s="142" t="s">
        <v>70</v>
      </c>
      <c r="G1151" s="135">
        <v>1</v>
      </c>
      <c r="H1151" s="133">
        <v>15</v>
      </c>
    </row>
    <row r="1152" spans="1:8" x14ac:dyDescent="0.25">
      <c r="A1152" s="133">
        <v>1</v>
      </c>
      <c r="B1152" s="135" t="s">
        <v>48</v>
      </c>
      <c r="C1152" s="135" t="s">
        <v>49</v>
      </c>
      <c r="D1152" s="135" t="s">
        <v>67</v>
      </c>
      <c r="E1152" s="135" t="s">
        <v>110</v>
      </c>
      <c r="F1152" s="142" t="s">
        <v>70</v>
      </c>
      <c r="G1152" s="135">
        <v>1</v>
      </c>
      <c r="H1152" s="133">
        <v>20</v>
      </c>
    </row>
    <row r="1153" spans="1:8" x14ac:dyDescent="0.25">
      <c r="A1153" s="133">
        <v>1</v>
      </c>
      <c r="B1153" s="135" t="s">
        <v>48</v>
      </c>
      <c r="C1153" s="135" t="s">
        <v>49</v>
      </c>
      <c r="D1153" s="135" t="s">
        <v>67</v>
      </c>
      <c r="E1153" s="135" t="s">
        <v>110</v>
      </c>
      <c r="F1153" s="142" t="s">
        <v>70</v>
      </c>
      <c r="G1153" s="135">
        <v>1</v>
      </c>
      <c r="H1153" s="133">
        <v>30</v>
      </c>
    </row>
    <row r="1154" spans="1:8" x14ac:dyDescent="0.25">
      <c r="A1154" s="133">
        <v>1</v>
      </c>
      <c r="B1154" s="135" t="s">
        <v>48</v>
      </c>
      <c r="C1154" s="135" t="s">
        <v>49</v>
      </c>
      <c r="D1154" s="135" t="s">
        <v>67</v>
      </c>
      <c r="E1154" s="135" t="s">
        <v>110</v>
      </c>
      <c r="F1154" s="142" t="s">
        <v>71</v>
      </c>
      <c r="G1154" s="135">
        <v>1</v>
      </c>
      <c r="H1154" s="133">
        <v>30</v>
      </c>
    </row>
    <row r="1155" spans="1:8" x14ac:dyDescent="0.25">
      <c r="A1155" s="133">
        <v>1</v>
      </c>
      <c r="B1155" s="135" t="s">
        <v>48</v>
      </c>
      <c r="C1155" s="135" t="s">
        <v>49</v>
      </c>
      <c r="D1155" s="135" t="s">
        <v>67</v>
      </c>
      <c r="E1155" s="135" t="s">
        <v>110</v>
      </c>
      <c r="F1155" s="142" t="s">
        <v>71</v>
      </c>
      <c r="G1155" s="135">
        <v>1</v>
      </c>
      <c r="H1155" s="133">
        <v>30</v>
      </c>
    </row>
    <row r="1156" spans="1:8" x14ac:dyDescent="0.25">
      <c r="A1156" s="133">
        <v>1</v>
      </c>
      <c r="B1156" s="135" t="s">
        <v>48</v>
      </c>
      <c r="C1156" s="135" t="s">
        <v>49</v>
      </c>
      <c r="D1156" s="135" t="s">
        <v>67</v>
      </c>
      <c r="E1156" s="135" t="s">
        <v>110</v>
      </c>
      <c r="F1156" s="142" t="s">
        <v>71</v>
      </c>
      <c r="G1156" s="135">
        <v>1</v>
      </c>
      <c r="H1156" s="133">
        <v>30</v>
      </c>
    </row>
    <row r="1157" spans="1:8" x14ac:dyDescent="0.25">
      <c r="A1157" s="133">
        <v>1</v>
      </c>
      <c r="B1157" s="135" t="s">
        <v>48</v>
      </c>
      <c r="C1157" s="135" t="s">
        <v>49</v>
      </c>
      <c r="D1157" s="135" t="s">
        <v>67</v>
      </c>
      <c r="E1157" s="135" t="s">
        <v>110</v>
      </c>
      <c r="F1157" s="142" t="s">
        <v>71</v>
      </c>
      <c r="G1157" s="135">
        <v>1</v>
      </c>
      <c r="H1157" s="133">
        <v>50</v>
      </c>
    </row>
    <row r="1158" spans="1:8" x14ac:dyDescent="0.25">
      <c r="A1158" s="133">
        <v>1</v>
      </c>
      <c r="B1158" s="135" t="s">
        <v>48</v>
      </c>
      <c r="C1158" s="135" t="s">
        <v>49</v>
      </c>
      <c r="D1158" s="135" t="s">
        <v>67</v>
      </c>
      <c r="E1158" s="135" t="s">
        <v>110</v>
      </c>
      <c r="F1158" s="142" t="s">
        <v>71</v>
      </c>
      <c r="G1158" s="135">
        <v>1</v>
      </c>
      <c r="H1158" s="133">
        <v>50</v>
      </c>
    </row>
    <row r="1159" spans="1:8" x14ac:dyDescent="0.25">
      <c r="A1159" s="133">
        <v>1</v>
      </c>
      <c r="B1159" s="135" t="s">
        <v>48</v>
      </c>
      <c r="C1159" s="135" t="s">
        <v>49</v>
      </c>
      <c r="D1159" s="135" t="s">
        <v>67</v>
      </c>
      <c r="E1159" s="135" t="s">
        <v>110</v>
      </c>
      <c r="F1159" s="142" t="s">
        <v>71</v>
      </c>
      <c r="G1159" s="135">
        <v>1</v>
      </c>
      <c r="H1159" s="133">
        <v>50</v>
      </c>
    </row>
    <row r="1160" spans="1:8" x14ac:dyDescent="0.25">
      <c r="A1160" s="133">
        <v>1</v>
      </c>
      <c r="B1160" s="135" t="s">
        <v>48</v>
      </c>
      <c r="C1160" s="135" t="s">
        <v>49</v>
      </c>
      <c r="D1160" s="135" t="s">
        <v>67</v>
      </c>
      <c r="E1160" s="135" t="s">
        <v>110</v>
      </c>
      <c r="F1160" s="142" t="s">
        <v>71</v>
      </c>
      <c r="G1160" s="135">
        <v>1</v>
      </c>
      <c r="H1160" s="133">
        <v>50</v>
      </c>
    </row>
    <row r="1161" spans="1:8" x14ac:dyDescent="0.25">
      <c r="A1161" s="133">
        <v>1</v>
      </c>
      <c r="B1161" s="135" t="s">
        <v>48</v>
      </c>
      <c r="C1161" s="135" t="s">
        <v>49</v>
      </c>
      <c r="D1161" s="135" t="s">
        <v>67</v>
      </c>
      <c r="E1161" s="135" t="s">
        <v>110</v>
      </c>
      <c r="F1161" s="142" t="s">
        <v>71</v>
      </c>
      <c r="G1161" s="135">
        <v>1</v>
      </c>
      <c r="H1161" s="133">
        <v>50</v>
      </c>
    </row>
    <row r="1162" spans="1:8" x14ac:dyDescent="0.25">
      <c r="A1162" s="133">
        <v>1</v>
      </c>
      <c r="B1162" s="135" t="s">
        <v>48</v>
      </c>
      <c r="C1162" s="135" t="s">
        <v>49</v>
      </c>
      <c r="D1162" s="135" t="s">
        <v>67</v>
      </c>
      <c r="E1162" s="135" t="s">
        <v>110</v>
      </c>
      <c r="F1162" s="142" t="s">
        <v>71</v>
      </c>
      <c r="G1162" s="135">
        <v>1</v>
      </c>
      <c r="H1162" s="133">
        <v>50</v>
      </c>
    </row>
    <row r="1163" spans="1:8" x14ac:dyDescent="0.25">
      <c r="A1163" s="133">
        <v>1</v>
      </c>
      <c r="B1163" s="135" t="s">
        <v>48</v>
      </c>
      <c r="C1163" s="135" t="s">
        <v>49</v>
      </c>
      <c r="D1163" s="135" t="s">
        <v>67</v>
      </c>
      <c r="E1163" s="135" t="s">
        <v>110</v>
      </c>
      <c r="F1163" s="142" t="s">
        <v>71</v>
      </c>
      <c r="G1163" s="135">
        <v>1</v>
      </c>
      <c r="H1163" s="133">
        <v>50</v>
      </c>
    </row>
    <row r="1164" spans="1:8" x14ac:dyDescent="0.25">
      <c r="A1164" s="133">
        <v>1</v>
      </c>
      <c r="B1164" s="135" t="s">
        <v>48</v>
      </c>
      <c r="C1164" s="135" t="s">
        <v>49</v>
      </c>
      <c r="D1164" s="135" t="s">
        <v>67</v>
      </c>
      <c r="E1164" s="135" t="s">
        <v>110</v>
      </c>
      <c r="F1164" s="142" t="s">
        <v>71</v>
      </c>
      <c r="G1164" s="135">
        <v>1</v>
      </c>
      <c r="H1164" s="133">
        <v>20</v>
      </c>
    </row>
    <row r="1165" spans="1:8" x14ac:dyDescent="0.25">
      <c r="A1165" s="133">
        <v>1</v>
      </c>
      <c r="B1165" s="135" t="s">
        <v>48</v>
      </c>
      <c r="C1165" s="135" t="s">
        <v>49</v>
      </c>
      <c r="D1165" s="135" t="s">
        <v>67</v>
      </c>
      <c r="E1165" s="135" t="s">
        <v>110</v>
      </c>
      <c r="F1165" s="142" t="s">
        <v>71</v>
      </c>
      <c r="G1165" s="135">
        <v>1</v>
      </c>
      <c r="H1165" s="133">
        <v>20</v>
      </c>
    </row>
    <row r="1166" spans="1:8" x14ac:dyDescent="0.25">
      <c r="A1166" s="133">
        <v>1</v>
      </c>
      <c r="B1166" s="135" t="s">
        <v>48</v>
      </c>
      <c r="C1166" s="135" t="s">
        <v>49</v>
      </c>
      <c r="D1166" s="135" t="s">
        <v>67</v>
      </c>
      <c r="E1166" s="135" t="s">
        <v>110</v>
      </c>
      <c r="F1166" s="142" t="s">
        <v>71</v>
      </c>
      <c r="G1166" s="135">
        <v>1</v>
      </c>
      <c r="H1166" s="133">
        <v>20</v>
      </c>
    </row>
    <row r="1167" spans="1:8" x14ac:dyDescent="0.25">
      <c r="A1167" s="133">
        <v>1</v>
      </c>
      <c r="B1167" s="135" t="s">
        <v>48</v>
      </c>
      <c r="C1167" s="135" t="s">
        <v>49</v>
      </c>
      <c r="D1167" s="135" t="s">
        <v>67</v>
      </c>
      <c r="E1167" s="135" t="s">
        <v>110</v>
      </c>
      <c r="F1167" s="142" t="s">
        <v>71</v>
      </c>
      <c r="G1167" s="135">
        <v>1</v>
      </c>
      <c r="H1167" s="133">
        <v>20</v>
      </c>
    </row>
    <row r="1168" spans="1:8" x14ac:dyDescent="0.25">
      <c r="A1168" s="133">
        <v>1</v>
      </c>
      <c r="B1168" s="135" t="s">
        <v>48</v>
      </c>
      <c r="C1168" s="135" t="s">
        <v>49</v>
      </c>
      <c r="D1168" s="135" t="s">
        <v>67</v>
      </c>
      <c r="E1168" s="135" t="s">
        <v>110</v>
      </c>
      <c r="F1168" s="142" t="s">
        <v>71</v>
      </c>
      <c r="G1168" s="135">
        <v>1</v>
      </c>
      <c r="H1168" s="133">
        <v>10</v>
      </c>
    </row>
    <row r="1169" spans="1:8" x14ac:dyDescent="0.25">
      <c r="A1169" s="133">
        <v>1</v>
      </c>
      <c r="B1169" s="135" t="s">
        <v>48</v>
      </c>
      <c r="C1169" s="135" t="s">
        <v>49</v>
      </c>
      <c r="D1169" s="135" t="s">
        <v>67</v>
      </c>
      <c r="E1169" s="135" t="s">
        <v>110</v>
      </c>
      <c r="F1169" s="142" t="s">
        <v>71</v>
      </c>
      <c r="G1169" s="135">
        <v>1</v>
      </c>
      <c r="H1169" s="133">
        <v>10</v>
      </c>
    </row>
    <row r="1170" spans="1:8" x14ac:dyDescent="0.25">
      <c r="A1170" s="133">
        <v>1</v>
      </c>
      <c r="B1170" s="135" t="s">
        <v>48</v>
      </c>
      <c r="C1170" s="135" t="s">
        <v>49</v>
      </c>
      <c r="D1170" s="135" t="s">
        <v>67</v>
      </c>
      <c r="E1170" s="135" t="s">
        <v>110</v>
      </c>
      <c r="F1170" s="142" t="s">
        <v>71</v>
      </c>
      <c r="G1170" s="135">
        <v>1</v>
      </c>
      <c r="H1170" s="133">
        <v>10</v>
      </c>
    </row>
    <row r="1171" spans="1:8" x14ac:dyDescent="0.25">
      <c r="A1171" s="133">
        <v>1</v>
      </c>
      <c r="B1171" s="135" t="s">
        <v>48</v>
      </c>
      <c r="C1171" s="135" t="s">
        <v>49</v>
      </c>
      <c r="D1171" s="135" t="s">
        <v>67</v>
      </c>
      <c r="E1171" s="135" t="s">
        <v>110</v>
      </c>
      <c r="F1171" s="142" t="s">
        <v>71</v>
      </c>
      <c r="G1171" s="135">
        <v>1</v>
      </c>
      <c r="H1171" s="133">
        <v>10</v>
      </c>
    </row>
    <row r="1172" spans="1:8" x14ac:dyDescent="0.25">
      <c r="A1172" s="133">
        <v>1</v>
      </c>
      <c r="B1172" s="135" t="s">
        <v>48</v>
      </c>
      <c r="C1172" s="135" t="s">
        <v>49</v>
      </c>
      <c r="D1172" s="135" t="s">
        <v>67</v>
      </c>
      <c r="E1172" s="135" t="s">
        <v>110</v>
      </c>
      <c r="F1172" s="142" t="s">
        <v>71</v>
      </c>
      <c r="G1172" s="135">
        <v>1</v>
      </c>
      <c r="H1172" s="133">
        <v>10</v>
      </c>
    </row>
    <row r="1173" spans="1:8" x14ac:dyDescent="0.25">
      <c r="A1173" s="133">
        <v>1</v>
      </c>
      <c r="B1173" s="135" t="s">
        <v>48</v>
      </c>
      <c r="C1173" s="135" t="s">
        <v>49</v>
      </c>
      <c r="D1173" s="135" t="s">
        <v>67</v>
      </c>
      <c r="E1173" s="135" t="s">
        <v>110</v>
      </c>
      <c r="F1173" s="142" t="s">
        <v>71</v>
      </c>
      <c r="G1173" s="135">
        <v>1</v>
      </c>
      <c r="H1173" s="133">
        <v>10</v>
      </c>
    </row>
    <row r="1174" spans="1:8" x14ac:dyDescent="0.25">
      <c r="A1174" s="133">
        <v>1</v>
      </c>
      <c r="B1174" s="135" t="s">
        <v>48</v>
      </c>
      <c r="C1174" s="135" t="s">
        <v>49</v>
      </c>
      <c r="D1174" s="135" t="s">
        <v>67</v>
      </c>
      <c r="E1174" s="135" t="s">
        <v>110</v>
      </c>
      <c r="F1174" s="142" t="s">
        <v>71</v>
      </c>
      <c r="G1174" s="135">
        <v>1</v>
      </c>
      <c r="H1174" s="133">
        <v>15</v>
      </c>
    </row>
    <row r="1175" spans="1:8" x14ac:dyDescent="0.25">
      <c r="A1175" s="133">
        <v>1</v>
      </c>
      <c r="B1175" s="135" t="s">
        <v>48</v>
      </c>
      <c r="C1175" s="135" t="s">
        <v>49</v>
      </c>
      <c r="D1175" s="135" t="s">
        <v>67</v>
      </c>
      <c r="E1175" s="135" t="s">
        <v>110</v>
      </c>
      <c r="F1175" s="142" t="s">
        <v>71</v>
      </c>
      <c r="G1175" s="135">
        <v>1</v>
      </c>
      <c r="H1175" s="133">
        <v>15</v>
      </c>
    </row>
    <row r="1176" spans="1:8" x14ac:dyDescent="0.25">
      <c r="A1176" s="133">
        <v>1</v>
      </c>
      <c r="B1176" s="135" t="s">
        <v>48</v>
      </c>
      <c r="C1176" s="135" t="s">
        <v>49</v>
      </c>
      <c r="D1176" s="135" t="s">
        <v>67</v>
      </c>
      <c r="E1176" s="135" t="s">
        <v>110</v>
      </c>
      <c r="F1176" s="142" t="s">
        <v>71</v>
      </c>
      <c r="G1176" s="135">
        <v>1</v>
      </c>
      <c r="H1176" s="133">
        <v>15</v>
      </c>
    </row>
    <row r="1177" spans="1:8" x14ac:dyDescent="0.25">
      <c r="A1177" s="133">
        <v>1</v>
      </c>
      <c r="B1177" s="135" t="s">
        <v>48</v>
      </c>
      <c r="C1177" s="135" t="s">
        <v>49</v>
      </c>
      <c r="D1177" s="135" t="s">
        <v>67</v>
      </c>
      <c r="E1177" s="135" t="s">
        <v>110</v>
      </c>
      <c r="F1177" s="142" t="s">
        <v>71</v>
      </c>
      <c r="G1177" s="135">
        <v>1</v>
      </c>
      <c r="H1177" s="133">
        <v>15</v>
      </c>
    </row>
    <row r="1178" spans="1:8" x14ac:dyDescent="0.25">
      <c r="A1178" s="133">
        <v>1</v>
      </c>
      <c r="B1178" s="135" t="s">
        <v>48</v>
      </c>
      <c r="C1178" s="135" t="s">
        <v>49</v>
      </c>
      <c r="D1178" s="135" t="s">
        <v>67</v>
      </c>
      <c r="E1178" s="135" t="s">
        <v>110</v>
      </c>
      <c r="F1178" s="142" t="s">
        <v>71</v>
      </c>
      <c r="G1178" s="135">
        <v>1</v>
      </c>
      <c r="H1178" s="133">
        <v>15</v>
      </c>
    </row>
    <row r="1179" spans="1:8" x14ac:dyDescent="0.25">
      <c r="A1179" s="133">
        <v>1</v>
      </c>
      <c r="B1179" s="135" t="s">
        <v>48</v>
      </c>
      <c r="C1179" s="135" t="s">
        <v>49</v>
      </c>
      <c r="D1179" s="135" t="s">
        <v>67</v>
      </c>
      <c r="E1179" s="135" t="s">
        <v>110</v>
      </c>
      <c r="F1179" s="142" t="s">
        <v>71</v>
      </c>
      <c r="G1179" s="135">
        <v>1</v>
      </c>
      <c r="H1179" s="133">
        <v>15</v>
      </c>
    </row>
    <row r="1180" spans="1:8" x14ac:dyDescent="0.25">
      <c r="A1180" s="133">
        <v>1</v>
      </c>
      <c r="B1180" s="135" t="s">
        <v>48</v>
      </c>
      <c r="C1180" s="135" t="s">
        <v>49</v>
      </c>
      <c r="D1180" s="135" t="s">
        <v>67</v>
      </c>
      <c r="E1180" s="135" t="s">
        <v>110</v>
      </c>
      <c r="F1180" s="142" t="s">
        <v>71</v>
      </c>
      <c r="G1180" s="135">
        <v>1</v>
      </c>
      <c r="H1180" s="133">
        <v>15</v>
      </c>
    </row>
    <row r="1181" spans="1:8" x14ac:dyDescent="0.25">
      <c r="A1181" s="133">
        <v>1</v>
      </c>
      <c r="B1181" s="135" t="s">
        <v>48</v>
      </c>
      <c r="C1181" s="135" t="s">
        <v>49</v>
      </c>
      <c r="D1181" s="135" t="s">
        <v>67</v>
      </c>
      <c r="E1181" s="135" t="s">
        <v>110</v>
      </c>
      <c r="F1181" s="142" t="s">
        <v>71</v>
      </c>
      <c r="G1181" s="135">
        <v>1</v>
      </c>
      <c r="H1181" s="133">
        <v>15</v>
      </c>
    </row>
    <row r="1182" spans="1:8" x14ac:dyDescent="0.25">
      <c r="A1182" s="133">
        <v>1</v>
      </c>
      <c r="B1182" s="135" t="s">
        <v>48</v>
      </c>
      <c r="C1182" s="135" t="s">
        <v>49</v>
      </c>
      <c r="D1182" s="135" t="s">
        <v>67</v>
      </c>
      <c r="E1182" s="135" t="s">
        <v>110</v>
      </c>
      <c r="F1182" s="142" t="s">
        <v>71</v>
      </c>
      <c r="G1182" s="135">
        <v>1</v>
      </c>
      <c r="H1182" s="133">
        <v>15</v>
      </c>
    </row>
    <row r="1183" spans="1:8" x14ac:dyDescent="0.25">
      <c r="A1183" s="133">
        <v>1</v>
      </c>
      <c r="B1183" s="135" t="s">
        <v>48</v>
      </c>
      <c r="C1183" s="135" t="s">
        <v>49</v>
      </c>
      <c r="D1183" s="135" t="s">
        <v>67</v>
      </c>
      <c r="E1183" s="135" t="s">
        <v>110</v>
      </c>
      <c r="F1183" s="142" t="s">
        <v>71</v>
      </c>
      <c r="G1183" s="135">
        <v>1</v>
      </c>
      <c r="H1183" s="133">
        <v>15</v>
      </c>
    </row>
    <row r="1184" spans="1:8" x14ac:dyDescent="0.25">
      <c r="A1184" s="133">
        <v>1</v>
      </c>
      <c r="B1184" s="135" t="s">
        <v>48</v>
      </c>
      <c r="C1184" s="135" t="s">
        <v>49</v>
      </c>
      <c r="D1184" s="135" t="s">
        <v>67</v>
      </c>
      <c r="E1184" s="135" t="s">
        <v>110</v>
      </c>
      <c r="F1184" s="142" t="s">
        <v>71</v>
      </c>
      <c r="G1184" s="135">
        <v>1</v>
      </c>
      <c r="H1184" s="133">
        <v>5</v>
      </c>
    </row>
    <row r="1185" spans="1:8" x14ac:dyDescent="0.25">
      <c r="A1185" s="133">
        <v>1</v>
      </c>
      <c r="B1185" s="135" t="s">
        <v>48</v>
      </c>
      <c r="C1185" s="135" t="s">
        <v>49</v>
      </c>
      <c r="D1185" s="135" t="s">
        <v>67</v>
      </c>
      <c r="E1185" s="135" t="s">
        <v>110</v>
      </c>
      <c r="F1185" s="142" t="s">
        <v>71</v>
      </c>
      <c r="G1185" s="135">
        <v>1</v>
      </c>
      <c r="H1185" s="133">
        <v>5</v>
      </c>
    </row>
    <row r="1186" spans="1:8" x14ac:dyDescent="0.25">
      <c r="A1186" s="133">
        <v>1</v>
      </c>
      <c r="B1186" s="135" t="s">
        <v>48</v>
      </c>
      <c r="C1186" s="135" t="s">
        <v>49</v>
      </c>
      <c r="D1186" s="135" t="s">
        <v>67</v>
      </c>
      <c r="E1186" s="135" t="s">
        <v>110</v>
      </c>
      <c r="F1186" s="142" t="s">
        <v>71</v>
      </c>
      <c r="G1186" s="135">
        <v>1</v>
      </c>
      <c r="H1186" s="133">
        <v>5</v>
      </c>
    </row>
    <row r="1187" spans="1:8" x14ac:dyDescent="0.25">
      <c r="A1187" s="133">
        <v>1</v>
      </c>
      <c r="B1187" s="135" t="s">
        <v>48</v>
      </c>
      <c r="C1187" s="135" t="s">
        <v>49</v>
      </c>
      <c r="D1187" s="135" t="s">
        <v>67</v>
      </c>
      <c r="E1187" s="135" t="s">
        <v>110</v>
      </c>
      <c r="F1187" s="142" t="s">
        <v>71</v>
      </c>
      <c r="G1187" s="135">
        <v>1</v>
      </c>
      <c r="H1187" s="133">
        <v>5</v>
      </c>
    </row>
    <row r="1188" spans="1:8" x14ac:dyDescent="0.25">
      <c r="A1188" s="133">
        <v>1</v>
      </c>
      <c r="B1188" s="135" t="s">
        <v>48</v>
      </c>
      <c r="C1188" s="135" t="s">
        <v>49</v>
      </c>
      <c r="D1188" s="135" t="s">
        <v>67</v>
      </c>
      <c r="E1188" s="135" t="s">
        <v>110</v>
      </c>
      <c r="F1188" s="142" t="s">
        <v>71</v>
      </c>
      <c r="G1188" s="135">
        <v>1</v>
      </c>
      <c r="H1188" s="133">
        <v>5</v>
      </c>
    </row>
    <row r="1189" spans="1:8" x14ac:dyDescent="0.25">
      <c r="A1189" s="133">
        <v>1</v>
      </c>
      <c r="B1189" s="135" t="s">
        <v>48</v>
      </c>
      <c r="C1189" s="135" t="s">
        <v>49</v>
      </c>
      <c r="D1189" s="135" t="s">
        <v>67</v>
      </c>
      <c r="E1189" s="135" t="s">
        <v>110</v>
      </c>
      <c r="F1189" s="142" t="s">
        <v>71</v>
      </c>
      <c r="G1189" s="135">
        <v>1</v>
      </c>
      <c r="H1189" s="133">
        <v>5</v>
      </c>
    </row>
    <row r="1190" spans="1:8" x14ac:dyDescent="0.25">
      <c r="A1190" s="133">
        <v>1</v>
      </c>
      <c r="B1190" s="135" t="s">
        <v>48</v>
      </c>
      <c r="C1190" s="135" t="s">
        <v>49</v>
      </c>
      <c r="D1190" s="135" t="s">
        <v>67</v>
      </c>
      <c r="E1190" s="135" t="s">
        <v>110</v>
      </c>
      <c r="F1190" s="142" t="s">
        <v>71</v>
      </c>
      <c r="G1190" s="135">
        <v>1</v>
      </c>
      <c r="H1190" s="133">
        <v>5</v>
      </c>
    </row>
    <row r="1191" spans="1:8" x14ac:dyDescent="0.25">
      <c r="A1191" s="133">
        <v>1</v>
      </c>
      <c r="B1191" s="135" t="s">
        <v>48</v>
      </c>
      <c r="C1191" s="135" t="s">
        <v>49</v>
      </c>
      <c r="D1191" s="135" t="s">
        <v>67</v>
      </c>
      <c r="E1191" s="135" t="s">
        <v>110</v>
      </c>
      <c r="F1191" s="142" t="s">
        <v>71</v>
      </c>
      <c r="G1191" s="135">
        <v>1</v>
      </c>
      <c r="H1191" s="133">
        <v>5</v>
      </c>
    </row>
    <row r="1192" spans="1:8" x14ac:dyDescent="0.25">
      <c r="A1192" s="133">
        <v>1</v>
      </c>
      <c r="B1192" s="135" t="s">
        <v>48</v>
      </c>
      <c r="C1192" s="135" t="s">
        <v>49</v>
      </c>
      <c r="D1192" s="135" t="s">
        <v>67</v>
      </c>
      <c r="E1192" s="135" t="s">
        <v>110</v>
      </c>
      <c r="F1192" s="142" t="s">
        <v>71</v>
      </c>
      <c r="G1192" s="135">
        <v>1</v>
      </c>
      <c r="H1192" s="133">
        <v>5</v>
      </c>
    </row>
    <row r="1193" spans="1:8" x14ac:dyDescent="0.25">
      <c r="A1193" s="133">
        <v>1</v>
      </c>
      <c r="B1193" s="135" t="s">
        <v>48</v>
      </c>
      <c r="C1193" s="135" t="s">
        <v>49</v>
      </c>
      <c r="D1193" s="135" t="s">
        <v>67</v>
      </c>
      <c r="E1193" s="135" t="s">
        <v>110</v>
      </c>
      <c r="F1193" s="142" t="s">
        <v>71</v>
      </c>
      <c r="G1193" s="135">
        <v>1</v>
      </c>
      <c r="H1193" s="133">
        <v>5</v>
      </c>
    </row>
    <row r="1194" spans="1:8" x14ac:dyDescent="0.25">
      <c r="A1194" s="133">
        <v>1</v>
      </c>
      <c r="B1194" s="135" t="s">
        <v>48</v>
      </c>
      <c r="C1194" s="135" t="s">
        <v>49</v>
      </c>
      <c r="D1194" s="135" t="s">
        <v>67</v>
      </c>
      <c r="E1194" s="135" t="s">
        <v>110</v>
      </c>
      <c r="F1194" s="142" t="s">
        <v>71</v>
      </c>
      <c r="G1194" s="135">
        <v>1</v>
      </c>
      <c r="H1194" s="133">
        <v>5</v>
      </c>
    </row>
    <row r="1195" spans="1:8" x14ac:dyDescent="0.25">
      <c r="A1195" s="133">
        <v>1</v>
      </c>
      <c r="B1195" s="135" t="s">
        <v>48</v>
      </c>
      <c r="C1195" s="135" t="s">
        <v>49</v>
      </c>
      <c r="D1195" s="135" t="s">
        <v>67</v>
      </c>
      <c r="E1195" s="135" t="s">
        <v>110</v>
      </c>
      <c r="F1195" s="142" t="s">
        <v>71</v>
      </c>
      <c r="G1195" s="135">
        <v>1</v>
      </c>
      <c r="H1195" s="133">
        <v>5</v>
      </c>
    </row>
    <row r="1196" spans="1:8" x14ac:dyDescent="0.25">
      <c r="A1196" s="133">
        <v>1</v>
      </c>
      <c r="B1196" s="135" t="s">
        <v>48</v>
      </c>
      <c r="C1196" s="135" t="s">
        <v>49</v>
      </c>
      <c r="D1196" s="135" t="s">
        <v>67</v>
      </c>
      <c r="E1196" s="135" t="s">
        <v>110</v>
      </c>
      <c r="F1196" s="142" t="s">
        <v>71</v>
      </c>
      <c r="G1196" s="135">
        <v>1</v>
      </c>
      <c r="H1196" s="133">
        <v>5</v>
      </c>
    </row>
    <row r="1197" spans="1:8" x14ac:dyDescent="0.25">
      <c r="A1197" s="133">
        <v>1</v>
      </c>
      <c r="B1197" s="135" t="s">
        <v>48</v>
      </c>
      <c r="C1197" s="135" t="s">
        <v>49</v>
      </c>
      <c r="D1197" s="135" t="s">
        <v>67</v>
      </c>
      <c r="E1197" s="135" t="s">
        <v>110</v>
      </c>
      <c r="F1197" s="142" t="s">
        <v>71</v>
      </c>
      <c r="G1197" s="135">
        <v>1</v>
      </c>
      <c r="H1197" s="133">
        <v>5</v>
      </c>
    </row>
    <row r="1198" spans="1:8" x14ac:dyDescent="0.25">
      <c r="A1198" s="133">
        <v>1</v>
      </c>
      <c r="B1198" s="135" t="s">
        <v>48</v>
      </c>
      <c r="C1198" s="135" t="s">
        <v>49</v>
      </c>
      <c r="D1198" s="135" t="s">
        <v>67</v>
      </c>
      <c r="E1198" s="135" t="s">
        <v>110</v>
      </c>
      <c r="F1198" s="142" t="s">
        <v>71</v>
      </c>
      <c r="G1198" s="135">
        <v>1</v>
      </c>
      <c r="H1198" s="133">
        <v>5</v>
      </c>
    </row>
    <row r="1199" spans="1:8" x14ac:dyDescent="0.25">
      <c r="A1199" s="133">
        <v>1</v>
      </c>
      <c r="B1199" s="135" t="s">
        <v>48</v>
      </c>
      <c r="C1199" s="135" t="s">
        <v>49</v>
      </c>
      <c r="D1199" s="135" t="s">
        <v>67</v>
      </c>
      <c r="E1199" s="135" t="s">
        <v>110</v>
      </c>
      <c r="F1199" s="142" t="s">
        <v>71</v>
      </c>
      <c r="G1199" s="135">
        <v>1</v>
      </c>
      <c r="H1199" s="133">
        <v>5</v>
      </c>
    </row>
    <row r="1200" spans="1:8" x14ac:dyDescent="0.25">
      <c r="A1200" s="133">
        <v>1</v>
      </c>
      <c r="B1200" s="135" t="s">
        <v>48</v>
      </c>
      <c r="C1200" s="135" t="s">
        <v>49</v>
      </c>
      <c r="D1200" s="135" t="s">
        <v>67</v>
      </c>
      <c r="E1200" s="135" t="s">
        <v>110</v>
      </c>
      <c r="F1200" s="142" t="s">
        <v>71</v>
      </c>
      <c r="G1200" s="135">
        <v>1</v>
      </c>
      <c r="H1200" s="133">
        <v>70</v>
      </c>
    </row>
    <row r="1201" spans="1:8" x14ac:dyDescent="0.25">
      <c r="A1201" s="133">
        <v>1</v>
      </c>
      <c r="B1201" s="135" t="s">
        <v>48</v>
      </c>
      <c r="C1201" s="135" t="s">
        <v>49</v>
      </c>
      <c r="D1201" s="135" t="s">
        <v>67</v>
      </c>
      <c r="E1201" s="135" t="s">
        <v>110</v>
      </c>
      <c r="F1201" s="142" t="s">
        <v>71</v>
      </c>
      <c r="G1201" s="135">
        <v>1</v>
      </c>
      <c r="H1201" s="133">
        <v>70</v>
      </c>
    </row>
    <row r="1202" spans="1:8" x14ac:dyDescent="0.25">
      <c r="A1202" s="133">
        <v>1</v>
      </c>
      <c r="B1202" s="135" t="s">
        <v>48</v>
      </c>
      <c r="C1202" s="135" t="s">
        <v>49</v>
      </c>
      <c r="D1202" s="135" t="s">
        <v>67</v>
      </c>
      <c r="E1202" s="135" t="s">
        <v>110</v>
      </c>
      <c r="F1202" s="142" t="s">
        <v>71</v>
      </c>
      <c r="G1202" s="135">
        <v>1</v>
      </c>
      <c r="H1202" s="133">
        <v>70</v>
      </c>
    </row>
    <row r="1203" spans="1:8" x14ac:dyDescent="0.25">
      <c r="A1203" s="133">
        <v>1</v>
      </c>
      <c r="B1203" s="135" t="s">
        <v>48</v>
      </c>
      <c r="C1203" s="135" t="s">
        <v>49</v>
      </c>
      <c r="D1203" s="135" t="s">
        <v>67</v>
      </c>
      <c r="E1203" s="135" t="s">
        <v>110</v>
      </c>
      <c r="F1203" s="142" t="s">
        <v>71</v>
      </c>
      <c r="G1203" s="135">
        <v>1</v>
      </c>
      <c r="H1203" s="133">
        <v>40</v>
      </c>
    </row>
    <row r="1204" spans="1:8" x14ac:dyDescent="0.25">
      <c r="A1204" s="133">
        <v>1</v>
      </c>
      <c r="B1204" s="135" t="s">
        <v>48</v>
      </c>
      <c r="C1204" s="135" t="s">
        <v>49</v>
      </c>
      <c r="D1204" s="135" t="s">
        <v>67</v>
      </c>
      <c r="E1204" s="135" t="s">
        <v>110</v>
      </c>
      <c r="F1204" s="142" t="s">
        <v>71</v>
      </c>
      <c r="G1204" s="135">
        <v>1</v>
      </c>
      <c r="H1204" s="133">
        <v>40</v>
      </c>
    </row>
    <row r="1205" spans="1:8" x14ac:dyDescent="0.25">
      <c r="A1205" s="133">
        <v>1</v>
      </c>
      <c r="B1205" s="135" t="s">
        <v>48</v>
      </c>
      <c r="C1205" s="135" t="s">
        <v>49</v>
      </c>
      <c r="D1205" s="135" t="s">
        <v>67</v>
      </c>
      <c r="E1205" s="135" t="s">
        <v>110</v>
      </c>
      <c r="F1205" s="142" t="s">
        <v>71</v>
      </c>
      <c r="G1205" s="135">
        <v>1</v>
      </c>
      <c r="H1205" s="133">
        <v>40</v>
      </c>
    </row>
    <row r="1206" spans="1:8" x14ac:dyDescent="0.25">
      <c r="A1206" s="133">
        <v>1</v>
      </c>
      <c r="B1206" s="135" t="s">
        <v>48</v>
      </c>
      <c r="C1206" s="135" t="s">
        <v>49</v>
      </c>
      <c r="D1206" s="135" t="s">
        <v>67</v>
      </c>
      <c r="E1206" s="135" t="s">
        <v>110</v>
      </c>
      <c r="F1206" s="142" t="s">
        <v>71</v>
      </c>
      <c r="G1206" s="135">
        <v>1</v>
      </c>
      <c r="H1206" s="133">
        <v>40</v>
      </c>
    </row>
    <row r="1207" spans="1:8" x14ac:dyDescent="0.25">
      <c r="A1207" s="133">
        <v>1</v>
      </c>
      <c r="B1207" s="135" t="s">
        <v>48</v>
      </c>
      <c r="C1207" s="135" t="s">
        <v>49</v>
      </c>
      <c r="D1207" s="135" t="s">
        <v>67</v>
      </c>
      <c r="E1207" s="135" t="s">
        <v>110</v>
      </c>
      <c r="F1207" s="142" t="s">
        <v>71</v>
      </c>
      <c r="G1207" s="135">
        <v>1</v>
      </c>
      <c r="H1207" s="133">
        <v>40</v>
      </c>
    </row>
    <row r="1208" spans="1:8" x14ac:dyDescent="0.25">
      <c r="A1208" s="133">
        <v>1</v>
      </c>
      <c r="B1208" s="135" t="s">
        <v>48</v>
      </c>
      <c r="C1208" s="135" t="s">
        <v>49</v>
      </c>
      <c r="D1208" s="135" t="s">
        <v>67</v>
      </c>
      <c r="E1208" s="135" t="s">
        <v>110</v>
      </c>
      <c r="F1208" s="142" t="s">
        <v>71</v>
      </c>
      <c r="G1208" s="135">
        <v>1</v>
      </c>
      <c r="H1208" s="133">
        <v>40</v>
      </c>
    </row>
    <row r="1209" spans="1:8" x14ac:dyDescent="0.25">
      <c r="A1209" s="133">
        <v>1</v>
      </c>
      <c r="B1209" s="135" t="s">
        <v>48</v>
      </c>
      <c r="C1209" s="135" t="s">
        <v>49</v>
      </c>
      <c r="D1209" s="135" t="s">
        <v>67</v>
      </c>
      <c r="E1209" s="135" t="s">
        <v>110</v>
      </c>
      <c r="F1209" s="142" t="s">
        <v>71</v>
      </c>
      <c r="G1209" s="135">
        <v>1</v>
      </c>
      <c r="H1209" s="133">
        <v>40</v>
      </c>
    </row>
    <row r="1210" spans="1:8" x14ac:dyDescent="0.25">
      <c r="A1210" s="133">
        <v>1</v>
      </c>
      <c r="B1210" s="135" t="s">
        <v>48</v>
      </c>
      <c r="C1210" s="135" t="s">
        <v>49</v>
      </c>
      <c r="D1210" s="135" t="s">
        <v>67</v>
      </c>
      <c r="E1210" s="135" t="s">
        <v>110</v>
      </c>
      <c r="F1210" s="142" t="s">
        <v>71</v>
      </c>
      <c r="G1210" s="136">
        <v>1</v>
      </c>
      <c r="H1210" s="133">
        <v>40</v>
      </c>
    </row>
    <row r="1211" spans="1:8" x14ac:dyDescent="0.25">
      <c r="A1211" s="133">
        <v>1</v>
      </c>
      <c r="B1211" s="135" t="s">
        <v>48</v>
      </c>
      <c r="C1211" s="135" t="s">
        <v>49</v>
      </c>
      <c r="D1211" s="135" t="s">
        <v>67</v>
      </c>
      <c r="E1211" s="135" t="s">
        <v>110</v>
      </c>
      <c r="F1211" s="142" t="s">
        <v>71</v>
      </c>
      <c r="G1211" s="136">
        <v>1</v>
      </c>
      <c r="H1211" s="133">
        <v>25</v>
      </c>
    </row>
    <row r="1212" spans="1:8" x14ac:dyDescent="0.25">
      <c r="A1212" s="133">
        <v>1</v>
      </c>
      <c r="B1212" s="135" t="s">
        <v>48</v>
      </c>
      <c r="C1212" s="135" t="s">
        <v>49</v>
      </c>
      <c r="D1212" s="135" t="s">
        <v>67</v>
      </c>
      <c r="E1212" s="135" t="s">
        <v>110</v>
      </c>
      <c r="F1212" s="142" t="s">
        <v>71</v>
      </c>
      <c r="G1212" s="136">
        <v>1</v>
      </c>
      <c r="H1212" s="133">
        <v>45</v>
      </c>
    </row>
    <row r="1213" spans="1:8" x14ac:dyDescent="0.25">
      <c r="A1213" s="133">
        <v>1</v>
      </c>
      <c r="B1213" s="135" t="s">
        <v>48</v>
      </c>
      <c r="C1213" s="135" t="s">
        <v>49</v>
      </c>
      <c r="D1213" s="135" t="s">
        <v>67</v>
      </c>
      <c r="E1213" s="135" t="s">
        <v>110</v>
      </c>
      <c r="F1213" s="142" t="s">
        <v>71</v>
      </c>
      <c r="G1213" s="136">
        <v>1</v>
      </c>
      <c r="H1213" s="133">
        <v>45</v>
      </c>
    </row>
    <row r="1214" spans="1:8" x14ac:dyDescent="0.25">
      <c r="A1214" s="133">
        <v>1</v>
      </c>
      <c r="B1214" s="135" t="s">
        <v>48</v>
      </c>
      <c r="C1214" s="135" t="s">
        <v>49</v>
      </c>
      <c r="D1214" s="135" t="s">
        <v>67</v>
      </c>
      <c r="E1214" s="135" t="s">
        <v>110</v>
      </c>
      <c r="F1214" s="142" t="s">
        <v>71</v>
      </c>
      <c r="G1214" s="136">
        <v>1</v>
      </c>
      <c r="H1214" s="133">
        <v>45</v>
      </c>
    </row>
    <row r="1215" spans="1:8" x14ac:dyDescent="0.25">
      <c r="A1215" s="133">
        <v>1</v>
      </c>
      <c r="B1215" s="135" t="s">
        <v>48</v>
      </c>
      <c r="C1215" s="135" t="s">
        <v>49</v>
      </c>
      <c r="D1215" s="135" t="s">
        <v>67</v>
      </c>
      <c r="E1215" s="135" t="s">
        <v>110</v>
      </c>
      <c r="F1215" s="142" t="s">
        <v>71</v>
      </c>
      <c r="G1215" s="136">
        <v>1</v>
      </c>
      <c r="H1215" s="133">
        <v>35</v>
      </c>
    </row>
    <row r="1216" spans="1:8" x14ac:dyDescent="0.25">
      <c r="A1216" s="133">
        <v>1</v>
      </c>
      <c r="B1216" s="135" t="s">
        <v>48</v>
      </c>
      <c r="C1216" s="135" t="s">
        <v>49</v>
      </c>
      <c r="D1216" s="135" t="s">
        <v>67</v>
      </c>
      <c r="E1216" s="135" t="s">
        <v>110</v>
      </c>
      <c r="F1216" s="142" t="s">
        <v>71</v>
      </c>
      <c r="G1216" s="136">
        <v>1</v>
      </c>
      <c r="H1216" s="133">
        <v>35</v>
      </c>
    </row>
    <row r="1217" spans="1:8" x14ac:dyDescent="0.25">
      <c r="A1217" s="133">
        <v>1</v>
      </c>
      <c r="B1217" s="135" t="s">
        <v>48</v>
      </c>
      <c r="C1217" s="135" t="s">
        <v>49</v>
      </c>
      <c r="D1217" s="135" t="s">
        <v>67</v>
      </c>
      <c r="E1217" s="135" t="s">
        <v>110</v>
      </c>
      <c r="F1217" s="142" t="s">
        <v>71</v>
      </c>
      <c r="G1217" s="136">
        <v>1</v>
      </c>
      <c r="H1217" s="133">
        <v>55</v>
      </c>
    </row>
    <row r="1218" spans="1:8" x14ac:dyDescent="0.25">
      <c r="A1218" s="133">
        <v>1</v>
      </c>
      <c r="B1218" s="135" t="s">
        <v>48</v>
      </c>
      <c r="C1218" s="135" t="s">
        <v>49</v>
      </c>
      <c r="D1218" s="135" t="s">
        <v>67</v>
      </c>
      <c r="E1218" s="135" t="s">
        <v>110</v>
      </c>
      <c r="F1218" s="142" t="s">
        <v>72</v>
      </c>
      <c r="G1218" s="136">
        <v>1</v>
      </c>
      <c r="H1218" s="133">
        <v>15</v>
      </c>
    </row>
    <row r="1219" spans="1:8" x14ac:dyDescent="0.25">
      <c r="A1219" s="133">
        <v>1</v>
      </c>
      <c r="B1219" s="135" t="s">
        <v>48</v>
      </c>
      <c r="C1219" s="135" t="s">
        <v>49</v>
      </c>
      <c r="D1219" s="135" t="s">
        <v>67</v>
      </c>
      <c r="E1219" s="135" t="s">
        <v>110</v>
      </c>
      <c r="F1219" s="142" t="s">
        <v>72</v>
      </c>
      <c r="G1219" s="136">
        <v>1</v>
      </c>
      <c r="H1219" s="133">
        <v>10</v>
      </c>
    </row>
    <row r="1220" spans="1:8" x14ac:dyDescent="0.25">
      <c r="A1220" s="133">
        <v>1</v>
      </c>
      <c r="B1220" s="135" t="s">
        <v>48</v>
      </c>
      <c r="C1220" s="135" t="s">
        <v>49</v>
      </c>
      <c r="D1220" s="135" t="s">
        <v>67</v>
      </c>
      <c r="E1220" s="135" t="s">
        <v>110</v>
      </c>
      <c r="F1220" s="142" t="s">
        <v>72</v>
      </c>
      <c r="G1220" s="136">
        <v>1</v>
      </c>
      <c r="H1220" s="133">
        <v>10</v>
      </c>
    </row>
    <row r="1221" spans="1:8" x14ac:dyDescent="0.25">
      <c r="A1221" s="133">
        <v>1</v>
      </c>
      <c r="B1221" s="135" t="s">
        <v>48</v>
      </c>
      <c r="C1221" s="135" t="s">
        <v>49</v>
      </c>
      <c r="D1221" s="135" t="s">
        <v>67</v>
      </c>
      <c r="E1221" s="135" t="s">
        <v>110</v>
      </c>
      <c r="F1221" s="142" t="s">
        <v>72</v>
      </c>
      <c r="G1221" s="136">
        <v>1</v>
      </c>
      <c r="H1221" s="133">
        <v>10</v>
      </c>
    </row>
    <row r="1222" spans="1:8" x14ac:dyDescent="0.25">
      <c r="A1222" s="133">
        <v>1</v>
      </c>
      <c r="B1222" s="135" t="s">
        <v>48</v>
      </c>
      <c r="C1222" s="135" t="s">
        <v>49</v>
      </c>
      <c r="D1222" s="135" t="s">
        <v>67</v>
      </c>
      <c r="E1222" s="135" t="s">
        <v>110</v>
      </c>
      <c r="F1222" s="142" t="s">
        <v>72</v>
      </c>
      <c r="G1222" s="136">
        <v>1</v>
      </c>
      <c r="H1222" s="133">
        <v>10</v>
      </c>
    </row>
    <row r="1223" spans="1:8" x14ac:dyDescent="0.25">
      <c r="A1223" s="133">
        <v>1</v>
      </c>
      <c r="B1223" s="135" t="s">
        <v>48</v>
      </c>
      <c r="C1223" s="135" t="s">
        <v>49</v>
      </c>
      <c r="D1223" s="135" t="s">
        <v>67</v>
      </c>
      <c r="E1223" s="135" t="s">
        <v>110</v>
      </c>
      <c r="F1223" s="142" t="s">
        <v>72</v>
      </c>
      <c r="G1223" s="136">
        <v>1</v>
      </c>
      <c r="H1223" s="133">
        <v>10</v>
      </c>
    </row>
    <row r="1224" spans="1:8" x14ac:dyDescent="0.25">
      <c r="A1224" s="133">
        <v>1</v>
      </c>
      <c r="B1224" s="135" t="s">
        <v>48</v>
      </c>
      <c r="C1224" s="135" t="s">
        <v>49</v>
      </c>
      <c r="D1224" s="135" t="s">
        <v>67</v>
      </c>
      <c r="E1224" s="135" t="s">
        <v>110</v>
      </c>
      <c r="F1224" s="142" t="s">
        <v>72</v>
      </c>
      <c r="G1224" s="136">
        <v>1</v>
      </c>
      <c r="H1224" s="133">
        <v>10</v>
      </c>
    </row>
    <row r="1225" spans="1:8" x14ac:dyDescent="0.25">
      <c r="A1225" s="133">
        <v>1</v>
      </c>
      <c r="B1225" s="135" t="s">
        <v>48</v>
      </c>
      <c r="C1225" s="135" t="s">
        <v>49</v>
      </c>
      <c r="D1225" s="135" t="s">
        <v>67</v>
      </c>
      <c r="E1225" s="135" t="s">
        <v>110</v>
      </c>
      <c r="F1225" s="142" t="s">
        <v>72</v>
      </c>
      <c r="G1225" s="136">
        <v>1</v>
      </c>
      <c r="H1225" s="133">
        <v>10</v>
      </c>
    </row>
    <row r="1226" spans="1:8" x14ac:dyDescent="0.25">
      <c r="A1226" s="133">
        <v>1</v>
      </c>
      <c r="B1226" s="135" t="s">
        <v>48</v>
      </c>
      <c r="C1226" s="135" t="s">
        <v>49</v>
      </c>
      <c r="D1226" s="135" t="s">
        <v>67</v>
      </c>
      <c r="E1226" s="135" t="s">
        <v>110</v>
      </c>
      <c r="F1226" s="142" t="s">
        <v>72</v>
      </c>
      <c r="G1226" s="136">
        <v>1</v>
      </c>
      <c r="H1226" s="133">
        <v>20</v>
      </c>
    </row>
    <row r="1227" spans="1:8" x14ac:dyDescent="0.25">
      <c r="A1227" s="133">
        <v>1</v>
      </c>
      <c r="B1227" s="135" t="s">
        <v>48</v>
      </c>
      <c r="C1227" s="135" t="s">
        <v>49</v>
      </c>
      <c r="D1227" s="135" t="s">
        <v>67</v>
      </c>
      <c r="E1227" s="135" t="s">
        <v>110</v>
      </c>
      <c r="F1227" s="142" t="s">
        <v>73</v>
      </c>
      <c r="G1227" s="136">
        <v>1</v>
      </c>
      <c r="H1227" s="133">
        <v>10</v>
      </c>
    </row>
    <row r="1228" spans="1:8" x14ac:dyDescent="0.25">
      <c r="A1228" s="133">
        <v>1</v>
      </c>
      <c r="B1228" s="135" t="s">
        <v>48</v>
      </c>
      <c r="C1228" s="135" t="s">
        <v>49</v>
      </c>
      <c r="D1228" s="135" t="s">
        <v>67</v>
      </c>
      <c r="E1228" s="135" t="s">
        <v>110</v>
      </c>
      <c r="F1228" s="142" t="s">
        <v>73</v>
      </c>
      <c r="G1228" s="136">
        <v>1</v>
      </c>
      <c r="H1228" s="133">
        <v>5</v>
      </c>
    </row>
    <row r="1229" spans="1:8" x14ac:dyDescent="0.25">
      <c r="A1229" s="133">
        <v>1</v>
      </c>
      <c r="B1229" s="135" t="s">
        <v>48</v>
      </c>
      <c r="C1229" s="135" t="s">
        <v>74</v>
      </c>
      <c r="D1229" s="135" t="s">
        <v>67</v>
      </c>
      <c r="E1229" s="135" t="s">
        <v>110</v>
      </c>
      <c r="F1229" s="142" t="s">
        <v>40</v>
      </c>
      <c r="G1229" s="136">
        <v>1</v>
      </c>
      <c r="H1229" s="133">
        <v>15</v>
      </c>
    </row>
    <row r="1230" spans="1:8" x14ac:dyDescent="0.25">
      <c r="A1230" s="133">
        <v>1</v>
      </c>
      <c r="B1230" s="135" t="s">
        <v>48</v>
      </c>
      <c r="C1230" s="135" t="s">
        <v>74</v>
      </c>
      <c r="D1230" s="135" t="s">
        <v>67</v>
      </c>
      <c r="E1230" s="135" t="s">
        <v>110</v>
      </c>
      <c r="F1230" s="142" t="s">
        <v>40</v>
      </c>
      <c r="G1230" s="136">
        <v>1</v>
      </c>
      <c r="H1230" s="133">
        <v>15</v>
      </c>
    </row>
    <row r="1231" spans="1:8" x14ac:dyDescent="0.25">
      <c r="A1231" s="133">
        <v>1</v>
      </c>
      <c r="B1231" s="135" t="s">
        <v>48</v>
      </c>
      <c r="C1231" s="135" t="s">
        <v>74</v>
      </c>
      <c r="D1231" s="135" t="s">
        <v>67</v>
      </c>
      <c r="E1231" s="135" t="s">
        <v>110</v>
      </c>
      <c r="F1231" s="142" t="s">
        <v>40</v>
      </c>
      <c r="G1231" s="136">
        <v>1</v>
      </c>
      <c r="H1231" s="133">
        <v>15</v>
      </c>
    </row>
    <row r="1232" spans="1:8" x14ac:dyDescent="0.25">
      <c r="A1232" s="133">
        <v>1</v>
      </c>
      <c r="B1232" s="135" t="s">
        <v>48</v>
      </c>
      <c r="C1232" s="135" t="s">
        <v>74</v>
      </c>
      <c r="D1232" s="135" t="s">
        <v>67</v>
      </c>
      <c r="E1232" s="135" t="s">
        <v>110</v>
      </c>
      <c r="F1232" s="142" t="s">
        <v>40</v>
      </c>
      <c r="G1232" s="136">
        <v>1</v>
      </c>
      <c r="H1232" s="136">
        <v>15</v>
      </c>
    </row>
    <row r="1233" spans="1:8" x14ac:dyDescent="0.25">
      <c r="A1233" s="133">
        <v>1</v>
      </c>
      <c r="B1233" s="135" t="s">
        <v>48</v>
      </c>
      <c r="C1233" s="135" t="s">
        <v>74</v>
      </c>
      <c r="D1233" s="135" t="s">
        <v>67</v>
      </c>
      <c r="E1233" s="135" t="s">
        <v>110</v>
      </c>
      <c r="F1233" s="142" t="s">
        <v>40</v>
      </c>
      <c r="G1233" s="136">
        <v>1</v>
      </c>
      <c r="H1233" s="136">
        <v>10</v>
      </c>
    </row>
    <row r="1234" spans="1:8" x14ac:dyDescent="0.25">
      <c r="A1234" s="133">
        <v>1</v>
      </c>
      <c r="B1234" s="135" t="s">
        <v>48</v>
      </c>
      <c r="C1234" s="135" t="s">
        <v>74</v>
      </c>
      <c r="D1234" s="135" t="s">
        <v>67</v>
      </c>
      <c r="E1234" s="135" t="s">
        <v>110</v>
      </c>
      <c r="F1234" s="142" t="s">
        <v>40</v>
      </c>
      <c r="G1234" s="136">
        <v>1</v>
      </c>
      <c r="H1234" s="136">
        <v>10</v>
      </c>
    </row>
    <row r="1235" spans="1:8" x14ac:dyDescent="0.25">
      <c r="A1235" s="133">
        <v>1</v>
      </c>
      <c r="B1235" s="135" t="s">
        <v>48</v>
      </c>
      <c r="C1235" s="135" t="s">
        <v>74</v>
      </c>
      <c r="D1235" s="135" t="s">
        <v>67</v>
      </c>
      <c r="E1235" s="135" t="s">
        <v>110</v>
      </c>
      <c r="F1235" s="142" t="s">
        <v>40</v>
      </c>
      <c r="G1235" s="136">
        <v>1</v>
      </c>
      <c r="H1235" s="136">
        <v>10</v>
      </c>
    </row>
    <row r="1236" spans="1:8" x14ac:dyDescent="0.25">
      <c r="A1236" s="133">
        <v>1</v>
      </c>
      <c r="B1236" s="135" t="s">
        <v>48</v>
      </c>
      <c r="C1236" s="135" t="s">
        <v>74</v>
      </c>
      <c r="D1236" s="135" t="s">
        <v>67</v>
      </c>
      <c r="E1236" s="135" t="s">
        <v>110</v>
      </c>
      <c r="F1236" s="142" t="s">
        <v>40</v>
      </c>
      <c r="G1236" s="136">
        <v>1</v>
      </c>
      <c r="H1236" s="136">
        <v>10</v>
      </c>
    </row>
    <row r="1237" spans="1:8" x14ac:dyDescent="0.25">
      <c r="A1237" s="133">
        <v>1</v>
      </c>
      <c r="B1237" s="135" t="s">
        <v>48</v>
      </c>
      <c r="C1237" s="135" t="s">
        <v>74</v>
      </c>
      <c r="D1237" s="135" t="s">
        <v>67</v>
      </c>
      <c r="E1237" s="135" t="s">
        <v>110</v>
      </c>
      <c r="F1237" s="142" t="s">
        <v>40</v>
      </c>
      <c r="G1237" s="136">
        <v>1</v>
      </c>
      <c r="H1237" s="136">
        <v>10</v>
      </c>
    </row>
    <row r="1238" spans="1:8" x14ac:dyDescent="0.25">
      <c r="A1238" s="133">
        <v>1</v>
      </c>
      <c r="B1238" s="135" t="s">
        <v>48</v>
      </c>
      <c r="C1238" s="135" t="s">
        <v>74</v>
      </c>
      <c r="D1238" s="135" t="s">
        <v>67</v>
      </c>
      <c r="E1238" s="135" t="s">
        <v>110</v>
      </c>
      <c r="F1238" s="142" t="s">
        <v>40</v>
      </c>
      <c r="G1238" s="136">
        <v>1</v>
      </c>
      <c r="H1238" s="136">
        <v>10</v>
      </c>
    </row>
    <row r="1239" spans="1:8" x14ac:dyDescent="0.25">
      <c r="A1239" s="133">
        <v>1</v>
      </c>
      <c r="B1239" s="135" t="s">
        <v>48</v>
      </c>
      <c r="C1239" s="135" t="s">
        <v>74</v>
      </c>
      <c r="D1239" s="135" t="s">
        <v>67</v>
      </c>
      <c r="E1239" s="135" t="s">
        <v>110</v>
      </c>
      <c r="F1239" s="142" t="s">
        <v>40</v>
      </c>
      <c r="G1239" s="136">
        <v>1</v>
      </c>
      <c r="H1239" s="136">
        <v>10</v>
      </c>
    </row>
    <row r="1240" spans="1:8" x14ac:dyDescent="0.25">
      <c r="A1240" s="133">
        <v>1</v>
      </c>
      <c r="B1240" s="135" t="s">
        <v>48</v>
      </c>
      <c r="C1240" s="135" t="s">
        <v>74</v>
      </c>
      <c r="D1240" s="135" t="s">
        <v>67</v>
      </c>
      <c r="E1240" s="135" t="s">
        <v>110</v>
      </c>
      <c r="F1240" s="142" t="s">
        <v>40</v>
      </c>
      <c r="G1240" s="136">
        <v>1</v>
      </c>
      <c r="H1240" s="136">
        <v>10</v>
      </c>
    </row>
    <row r="1241" spans="1:8" x14ac:dyDescent="0.25">
      <c r="A1241" s="133">
        <v>1</v>
      </c>
      <c r="B1241" s="135" t="s">
        <v>48</v>
      </c>
      <c r="C1241" s="135" t="s">
        <v>74</v>
      </c>
      <c r="D1241" s="135" t="s">
        <v>67</v>
      </c>
      <c r="E1241" s="135" t="s">
        <v>110</v>
      </c>
      <c r="F1241" s="142" t="s">
        <v>40</v>
      </c>
      <c r="G1241" s="136">
        <v>1</v>
      </c>
      <c r="H1241" s="136">
        <v>25</v>
      </c>
    </row>
    <row r="1242" spans="1:8" x14ac:dyDescent="0.25">
      <c r="A1242" s="133">
        <v>1</v>
      </c>
      <c r="B1242" s="135" t="s">
        <v>48</v>
      </c>
      <c r="C1242" s="135" t="s">
        <v>74</v>
      </c>
      <c r="D1242" s="135" t="s">
        <v>67</v>
      </c>
      <c r="E1242" s="135" t="s">
        <v>110</v>
      </c>
      <c r="F1242" s="142" t="s">
        <v>40</v>
      </c>
      <c r="G1242" s="136">
        <v>1</v>
      </c>
      <c r="H1242" s="136">
        <v>20</v>
      </c>
    </row>
    <row r="1243" spans="1:8" x14ac:dyDescent="0.25">
      <c r="A1243" s="133">
        <v>1</v>
      </c>
      <c r="B1243" s="135" t="s">
        <v>48</v>
      </c>
      <c r="C1243" s="135" t="s">
        <v>74</v>
      </c>
      <c r="D1243" s="135" t="s">
        <v>67</v>
      </c>
      <c r="E1243" s="135" t="s">
        <v>110</v>
      </c>
      <c r="F1243" s="142" t="s">
        <v>40</v>
      </c>
      <c r="G1243" s="136">
        <v>1</v>
      </c>
      <c r="H1243" s="136">
        <v>5</v>
      </c>
    </row>
    <row r="1244" spans="1:8" x14ac:dyDescent="0.25">
      <c r="A1244" s="133">
        <v>1</v>
      </c>
      <c r="B1244" s="135" t="s">
        <v>48</v>
      </c>
      <c r="C1244" s="135" t="s">
        <v>74</v>
      </c>
      <c r="D1244" s="135" t="s">
        <v>67</v>
      </c>
      <c r="E1244" s="135" t="s">
        <v>110</v>
      </c>
      <c r="F1244" s="142" t="s">
        <v>40</v>
      </c>
      <c r="G1244" s="136">
        <v>1</v>
      </c>
      <c r="H1244" s="136">
        <v>5</v>
      </c>
    </row>
    <row r="1245" spans="1:8" x14ac:dyDescent="0.25">
      <c r="A1245" s="133">
        <v>1</v>
      </c>
      <c r="B1245" s="135" t="s">
        <v>48</v>
      </c>
      <c r="C1245" s="135" t="s">
        <v>74</v>
      </c>
      <c r="D1245" s="135" t="s">
        <v>67</v>
      </c>
      <c r="E1245" s="135" t="s">
        <v>110</v>
      </c>
      <c r="F1245" s="142" t="s">
        <v>40</v>
      </c>
      <c r="G1245" s="136">
        <v>1</v>
      </c>
      <c r="H1245" s="136">
        <v>5</v>
      </c>
    </row>
    <row r="1246" spans="1:8" x14ac:dyDescent="0.25">
      <c r="A1246" s="133">
        <v>1</v>
      </c>
      <c r="B1246" s="135" t="s">
        <v>48</v>
      </c>
      <c r="C1246" s="135" t="s">
        <v>74</v>
      </c>
      <c r="D1246" s="135" t="s">
        <v>67</v>
      </c>
      <c r="E1246" s="135" t="s">
        <v>110</v>
      </c>
      <c r="F1246" s="142" t="s">
        <v>40</v>
      </c>
      <c r="G1246" s="136">
        <v>1</v>
      </c>
      <c r="H1246" s="136">
        <v>30</v>
      </c>
    </row>
    <row r="1247" spans="1:8" x14ac:dyDescent="0.25">
      <c r="A1247" s="133">
        <v>1</v>
      </c>
      <c r="B1247" s="135" t="s">
        <v>48</v>
      </c>
      <c r="C1247" s="135" t="s">
        <v>74</v>
      </c>
      <c r="D1247" s="135" t="s">
        <v>67</v>
      </c>
      <c r="E1247" s="135" t="s">
        <v>110</v>
      </c>
      <c r="F1247" s="142" t="s">
        <v>69</v>
      </c>
      <c r="G1247" s="136">
        <v>1</v>
      </c>
      <c r="H1247" s="136">
        <v>10</v>
      </c>
    </row>
    <row r="1248" spans="1:8" x14ac:dyDescent="0.25">
      <c r="A1248" s="133">
        <v>1</v>
      </c>
      <c r="B1248" s="135" t="s">
        <v>48</v>
      </c>
      <c r="C1248" s="135" t="s">
        <v>74</v>
      </c>
      <c r="D1248" s="135" t="s">
        <v>67</v>
      </c>
      <c r="E1248" s="135" t="s">
        <v>110</v>
      </c>
      <c r="F1248" s="142" t="s">
        <v>69</v>
      </c>
      <c r="G1248" s="136">
        <v>1</v>
      </c>
      <c r="H1248" s="136">
        <v>45</v>
      </c>
    </row>
    <row r="1249" spans="1:8" x14ac:dyDescent="0.25">
      <c r="A1249" s="133">
        <v>1</v>
      </c>
      <c r="B1249" s="135" t="s">
        <v>48</v>
      </c>
      <c r="C1249" s="135" t="s">
        <v>74</v>
      </c>
      <c r="D1249" s="135" t="s">
        <v>67</v>
      </c>
      <c r="E1249" s="135" t="s">
        <v>110</v>
      </c>
      <c r="F1249" s="142" t="s">
        <v>70</v>
      </c>
      <c r="G1249" s="136">
        <v>1</v>
      </c>
      <c r="H1249" s="136">
        <v>15</v>
      </c>
    </row>
    <row r="1250" spans="1:8" x14ac:dyDescent="0.25">
      <c r="A1250" s="133">
        <v>1</v>
      </c>
      <c r="B1250" s="135" t="s">
        <v>48</v>
      </c>
      <c r="C1250" s="135" t="s">
        <v>74</v>
      </c>
      <c r="D1250" s="135" t="s">
        <v>67</v>
      </c>
      <c r="E1250" s="135" t="s">
        <v>110</v>
      </c>
      <c r="F1250" s="142" t="s">
        <v>70</v>
      </c>
      <c r="G1250" s="136">
        <v>1</v>
      </c>
      <c r="H1250" s="136">
        <v>25</v>
      </c>
    </row>
    <row r="1251" spans="1:8" x14ac:dyDescent="0.25">
      <c r="A1251" s="133">
        <v>1</v>
      </c>
      <c r="B1251" s="135" t="s">
        <v>48</v>
      </c>
      <c r="C1251" s="135" t="s">
        <v>74</v>
      </c>
      <c r="D1251" s="135" t="s">
        <v>67</v>
      </c>
      <c r="E1251" s="135" t="s">
        <v>110</v>
      </c>
      <c r="F1251" s="142" t="s">
        <v>71</v>
      </c>
      <c r="G1251" s="136">
        <v>1</v>
      </c>
      <c r="H1251" s="136">
        <v>5</v>
      </c>
    </row>
    <row r="1252" spans="1:8" x14ac:dyDescent="0.25">
      <c r="A1252" s="133">
        <v>1</v>
      </c>
      <c r="B1252" s="135" t="s">
        <v>48</v>
      </c>
      <c r="C1252" s="135" t="s">
        <v>74</v>
      </c>
      <c r="D1252" s="135" t="s">
        <v>67</v>
      </c>
      <c r="E1252" s="135" t="s">
        <v>110</v>
      </c>
      <c r="F1252" s="142" t="s">
        <v>71</v>
      </c>
      <c r="G1252" s="136">
        <v>1</v>
      </c>
      <c r="H1252" s="136">
        <v>5</v>
      </c>
    </row>
    <row r="1253" spans="1:8" x14ac:dyDescent="0.25">
      <c r="A1253" s="133">
        <v>1</v>
      </c>
      <c r="B1253" s="135" t="s">
        <v>48</v>
      </c>
      <c r="C1253" s="135" t="s">
        <v>74</v>
      </c>
      <c r="D1253" s="135" t="s">
        <v>67</v>
      </c>
      <c r="E1253" s="135" t="s">
        <v>110</v>
      </c>
      <c r="F1253" s="142" t="s">
        <v>71</v>
      </c>
      <c r="G1253" s="136">
        <v>1</v>
      </c>
      <c r="H1253" s="136">
        <v>5</v>
      </c>
    </row>
    <row r="1254" spans="1:8" x14ac:dyDescent="0.25">
      <c r="A1254" s="133">
        <v>1</v>
      </c>
      <c r="B1254" s="135" t="s">
        <v>48</v>
      </c>
      <c r="C1254" s="135" t="s">
        <v>74</v>
      </c>
      <c r="D1254" s="135" t="s">
        <v>67</v>
      </c>
      <c r="E1254" s="135" t="s">
        <v>110</v>
      </c>
      <c r="F1254" s="142" t="s">
        <v>71</v>
      </c>
      <c r="G1254" s="136">
        <v>1</v>
      </c>
      <c r="H1254" s="136">
        <v>5</v>
      </c>
    </row>
    <row r="1255" spans="1:8" x14ac:dyDescent="0.25">
      <c r="A1255" s="133">
        <v>1</v>
      </c>
      <c r="B1255" s="135" t="s">
        <v>48</v>
      </c>
      <c r="C1255" s="135" t="s">
        <v>74</v>
      </c>
      <c r="D1255" s="135" t="s">
        <v>67</v>
      </c>
      <c r="E1255" s="135" t="s">
        <v>110</v>
      </c>
      <c r="F1255" s="142" t="s">
        <v>71</v>
      </c>
      <c r="G1255" s="136">
        <v>1</v>
      </c>
      <c r="H1255" s="136">
        <v>5</v>
      </c>
    </row>
    <row r="1256" spans="1:8" x14ac:dyDescent="0.25">
      <c r="A1256" s="133">
        <v>1</v>
      </c>
      <c r="B1256" s="135" t="s">
        <v>48</v>
      </c>
      <c r="C1256" s="135" t="s">
        <v>74</v>
      </c>
      <c r="D1256" s="135" t="s">
        <v>67</v>
      </c>
      <c r="E1256" s="135" t="s">
        <v>110</v>
      </c>
      <c r="F1256" s="142" t="s">
        <v>71</v>
      </c>
      <c r="G1256" s="136">
        <v>1</v>
      </c>
      <c r="H1256" s="136">
        <v>5</v>
      </c>
    </row>
    <row r="1257" spans="1:8" x14ac:dyDescent="0.25">
      <c r="A1257" s="133">
        <v>1</v>
      </c>
      <c r="B1257" s="135" t="s">
        <v>48</v>
      </c>
      <c r="C1257" s="135" t="s">
        <v>74</v>
      </c>
      <c r="D1257" s="135" t="s">
        <v>67</v>
      </c>
      <c r="E1257" s="135" t="s">
        <v>110</v>
      </c>
      <c r="F1257" s="142" t="s">
        <v>71</v>
      </c>
      <c r="G1257" s="136">
        <v>1</v>
      </c>
      <c r="H1257" s="136">
        <v>5</v>
      </c>
    </row>
    <row r="1258" spans="1:8" x14ac:dyDescent="0.25">
      <c r="A1258" s="133">
        <v>1</v>
      </c>
      <c r="B1258" s="135" t="s">
        <v>48</v>
      </c>
      <c r="C1258" s="135" t="s">
        <v>74</v>
      </c>
      <c r="D1258" s="135" t="s">
        <v>67</v>
      </c>
      <c r="E1258" s="135" t="s">
        <v>110</v>
      </c>
      <c r="F1258" s="142" t="s">
        <v>71</v>
      </c>
      <c r="G1258" s="136">
        <v>1</v>
      </c>
      <c r="H1258" s="136">
        <v>50</v>
      </c>
    </row>
    <row r="1259" spans="1:8" x14ac:dyDescent="0.25">
      <c r="A1259" s="133">
        <v>1</v>
      </c>
      <c r="B1259" s="135" t="s">
        <v>48</v>
      </c>
      <c r="C1259" s="135" t="s">
        <v>74</v>
      </c>
      <c r="D1259" s="135" t="s">
        <v>67</v>
      </c>
      <c r="E1259" s="135" t="s">
        <v>110</v>
      </c>
      <c r="F1259" s="142" t="s">
        <v>71</v>
      </c>
      <c r="G1259" s="136">
        <v>1</v>
      </c>
      <c r="H1259" s="136">
        <v>50</v>
      </c>
    </row>
    <row r="1260" spans="1:8" x14ac:dyDescent="0.25">
      <c r="A1260" s="133">
        <v>1</v>
      </c>
      <c r="B1260" s="135" t="s">
        <v>48</v>
      </c>
      <c r="C1260" s="135" t="s">
        <v>74</v>
      </c>
      <c r="D1260" s="135" t="s">
        <v>67</v>
      </c>
      <c r="E1260" s="135" t="s">
        <v>110</v>
      </c>
      <c r="F1260" s="142" t="s">
        <v>71</v>
      </c>
      <c r="G1260" s="136">
        <v>1</v>
      </c>
      <c r="H1260" s="136">
        <v>50</v>
      </c>
    </row>
    <row r="1261" spans="1:8" x14ac:dyDescent="0.25">
      <c r="A1261" s="133">
        <v>1</v>
      </c>
      <c r="B1261" s="135" t="s">
        <v>48</v>
      </c>
      <c r="C1261" s="135" t="s">
        <v>74</v>
      </c>
      <c r="D1261" s="135" t="s">
        <v>67</v>
      </c>
      <c r="E1261" s="135" t="s">
        <v>110</v>
      </c>
      <c r="F1261" s="142" t="s">
        <v>71</v>
      </c>
      <c r="G1261" s="136">
        <v>1</v>
      </c>
      <c r="H1261" s="136">
        <v>10</v>
      </c>
    </row>
    <row r="1262" spans="1:8" x14ac:dyDescent="0.25">
      <c r="A1262" s="133">
        <v>1</v>
      </c>
      <c r="B1262" s="135" t="s">
        <v>48</v>
      </c>
      <c r="C1262" s="135" t="s">
        <v>74</v>
      </c>
      <c r="D1262" s="135" t="s">
        <v>67</v>
      </c>
      <c r="E1262" s="135" t="s">
        <v>110</v>
      </c>
      <c r="F1262" s="142" t="s">
        <v>71</v>
      </c>
      <c r="G1262" s="136">
        <v>1</v>
      </c>
      <c r="H1262" s="136">
        <v>10</v>
      </c>
    </row>
    <row r="1263" spans="1:8" x14ac:dyDescent="0.25">
      <c r="A1263" s="133">
        <v>1</v>
      </c>
      <c r="B1263" s="135" t="s">
        <v>48</v>
      </c>
      <c r="C1263" s="135" t="s">
        <v>74</v>
      </c>
      <c r="D1263" s="135" t="s">
        <v>67</v>
      </c>
      <c r="E1263" s="135" t="s">
        <v>110</v>
      </c>
      <c r="F1263" s="142" t="s">
        <v>71</v>
      </c>
      <c r="G1263" s="136">
        <v>1</v>
      </c>
      <c r="H1263" s="136">
        <v>10</v>
      </c>
    </row>
    <row r="1264" spans="1:8" x14ac:dyDescent="0.25">
      <c r="A1264" s="133">
        <v>1</v>
      </c>
      <c r="B1264" s="135" t="s">
        <v>48</v>
      </c>
      <c r="C1264" s="135" t="s">
        <v>74</v>
      </c>
      <c r="D1264" s="135" t="s">
        <v>67</v>
      </c>
      <c r="E1264" s="135" t="s">
        <v>110</v>
      </c>
      <c r="F1264" s="142" t="s">
        <v>71</v>
      </c>
      <c r="G1264" s="136">
        <v>1</v>
      </c>
      <c r="H1264" s="136">
        <v>10</v>
      </c>
    </row>
    <row r="1265" spans="1:8" x14ac:dyDescent="0.25">
      <c r="A1265" s="133">
        <v>1</v>
      </c>
      <c r="B1265" s="135" t="s">
        <v>48</v>
      </c>
      <c r="C1265" s="135" t="s">
        <v>74</v>
      </c>
      <c r="D1265" s="135" t="s">
        <v>67</v>
      </c>
      <c r="E1265" s="135" t="s">
        <v>110</v>
      </c>
      <c r="F1265" s="142" t="s">
        <v>71</v>
      </c>
      <c r="G1265" s="136">
        <v>1</v>
      </c>
      <c r="H1265" s="136">
        <v>10</v>
      </c>
    </row>
    <row r="1266" spans="1:8" x14ac:dyDescent="0.25">
      <c r="A1266" s="133">
        <v>1</v>
      </c>
      <c r="B1266" s="135" t="s">
        <v>48</v>
      </c>
      <c r="C1266" s="135" t="s">
        <v>74</v>
      </c>
      <c r="D1266" s="135" t="s">
        <v>67</v>
      </c>
      <c r="E1266" s="135" t="s">
        <v>110</v>
      </c>
      <c r="F1266" s="142" t="s">
        <v>71</v>
      </c>
      <c r="G1266" s="136">
        <v>1</v>
      </c>
      <c r="H1266" s="136">
        <v>10</v>
      </c>
    </row>
    <row r="1267" spans="1:8" x14ac:dyDescent="0.25">
      <c r="A1267" s="133">
        <v>1</v>
      </c>
      <c r="B1267" s="135" t="s">
        <v>48</v>
      </c>
      <c r="C1267" s="135" t="s">
        <v>74</v>
      </c>
      <c r="D1267" s="135" t="s">
        <v>67</v>
      </c>
      <c r="E1267" s="135" t="s">
        <v>110</v>
      </c>
      <c r="F1267" s="142" t="s">
        <v>71</v>
      </c>
      <c r="G1267" s="136">
        <v>1</v>
      </c>
      <c r="H1267" s="136">
        <v>10</v>
      </c>
    </row>
    <row r="1268" spans="1:8" x14ac:dyDescent="0.25">
      <c r="A1268" s="133">
        <v>1</v>
      </c>
      <c r="B1268" s="135" t="s">
        <v>48</v>
      </c>
      <c r="C1268" s="135" t="s">
        <v>74</v>
      </c>
      <c r="D1268" s="135" t="s">
        <v>67</v>
      </c>
      <c r="E1268" s="135" t="s">
        <v>110</v>
      </c>
      <c r="F1268" s="142" t="s">
        <v>71</v>
      </c>
      <c r="G1268" s="136">
        <v>1</v>
      </c>
      <c r="H1268" s="136">
        <v>10</v>
      </c>
    </row>
    <row r="1269" spans="1:8" x14ac:dyDescent="0.25">
      <c r="A1269" s="133">
        <v>1</v>
      </c>
      <c r="B1269" s="135" t="s">
        <v>48</v>
      </c>
      <c r="C1269" s="135" t="s">
        <v>74</v>
      </c>
      <c r="D1269" s="135" t="s">
        <v>67</v>
      </c>
      <c r="E1269" s="135" t="s">
        <v>110</v>
      </c>
      <c r="F1269" s="142" t="s">
        <v>71</v>
      </c>
      <c r="G1269" s="136">
        <v>1</v>
      </c>
      <c r="H1269" s="136">
        <v>10</v>
      </c>
    </row>
    <row r="1270" spans="1:8" x14ac:dyDescent="0.25">
      <c r="A1270" s="133">
        <v>1</v>
      </c>
      <c r="B1270" s="135" t="s">
        <v>48</v>
      </c>
      <c r="C1270" s="135" t="s">
        <v>74</v>
      </c>
      <c r="D1270" s="135" t="s">
        <v>67</v>
      </c>
      <c r="E1270" s="135" t="s">
        <v>110</v>
      </c>
      <c r="F1270" s="142" t="s">
        <v>71</v>
      </c>
      <c r="G1270" s="136">
        <v>1</v>
      </c>
      <c r="H1270" s="136">
        <v>10</v>
      </c>
    </row>
    <row r="1271" spans="1:8" x14ac:dyDescent="0.25">
      <c r="A1271" s="133">
        <v>1</v>
      </c>
      <c r="B1271" s="135" t="s">
        <v>48</v>
      </c>
      <c r="C1271" s="135" t="s">
        <v>74</v>
      </c>
      <c r="D1271" s="135" t="s">
        <v>67</v>
      </c>
      <c r="E1271" s="135" t="s">
        <v>110</v>
      </c>
      <c r="F1271" s="142" t="s">
        <v>71</v>
      </c>
      <c r="G1271" s="136">
        <v>1</v>
      </c>
      <c r="H1271" s="136">
        <v>20</v>
      </c>
    </row>
    <row r="1272" spans="1:8" x14ac:dyDescent="0.25">
      <c r="A1272" s="133">
        <v>1</v>
      </c>
      <c r="B1272" s="135" t="s">
        <v>48</v>
      </c>
      <c r="C1272" s="135" t="s">
        <v>74</v>
      </c>
      <c r="D1272" s="135" t="s">
        <v>67</v>
      </c>
      <c r="E1272" s="135" t="s">
        <v>110</v>
      </c>
      <c r="F1272" s="142" t="s">
        <v>71</v>
      </c>
      <c r="G1272" s="136">
        <v>1</v>
      </c>
      <c r="H1272" s="136">
        <v>20</v>
      </c>
    </row>
    <row r="1273" spans="1:8" x14ac:dyDescent="0.25">
      <c r="A1273" s="133">
        <v>1</v>
      </c>
      <c r="B1273" s="135" t="s">
        <v>48</v>
      </c>
      <c r="C1273" s="135" t="s">
        <v>74</v>
      </c>
      <c r="D1273" s="135" t="s">
        <v>67</v>
      </c>
      <c r="E1273" s="135" t="s">
        <v>110</v>
      </c>
      <c r="F1273" s="142" t="s">
        <v>71</v>
      </c>
      <c r="G1273" s="136">
        <v>1</v>
      </c>
      <c r="H1273" s="136">
        <v>20</v>
      </c>
    </row>
    <row r="1274" spans="1:8" x14ac:dyDescent="0.25">
      <c r="A1274" s="133">
        <v>1</v>
      </c>
      <c r="B1274" s="135" t="s">
        <v>48</v>
      </c>
      <c r="C1274" s="135" t="s">
        <v>74</v>
      </c>
      <c r="D1274" s="135" t="s">
        <v>67</v>
      </c>
      <c r="E1274" s="135" t="s">
        <v>110</v>
      </c>
      <c r="F1274" s="142" t="s">
        <v>71</v>
      </c>
      <c r="G1274" s="136">
        <v>1</v>
      </c>
      <c r="H1274" s="136">
        <v>20</v>
      </c>
    </row>
    <row r="1275" spans="1:8" x14ac:dyDescent="0.25">
      <c r="A1275" s="133">
        <v>1</v>
      </c>
      <c r="B1275" s="135" t="s">
        <v>48</v>
      </c>
      <c r="C1275" s="135" t="s">
        <v>74</v>
      </c>
      <c r="D1275" s="135" t="s">
        <v>67</v>
      </c>
      <c r="E1275" s="135" t="s">
        <v>110</v>
      </c>
      <c r="F1275" s="142" t="s">
        <v>71</v>
      </c>
      <c r="G1275" s="136">
        <v>1</v>
      </c>
      <c r="H1275" s="136">
        <v>20</v>
      </c>
    </row>
    <row r="1276" spans="1:8" x14ac:dyDescent="0.25">
      <c r="A1276" s="133">
        <v>1</v>
      </c>
      <c r="B1276" s="135" t="s">
        <v>48</v>
      </c>
      <c r="C1276" s="135" t="s">
        <v>74</v>
      </c>
      <c r="D1276" s="135" t="s">
        <v>67</v>
      </c>
      <c r="E1276" s="135" t="s">
        <v>110</v>
      </c>
      <c r="F1276" s="142" t="s">
        <v>71</v>
      </c>
      <c r="G1276" s="136">
        <v>1</v>
      </c>
      <c r="H1276" s="136">
        <v>15</v>
      </c>
    </row>
    <row r="1277" spans="1:8" x14ac:dyDescent="0.25">
      <c r="A1277" s="133">
        <v>1</v>
      </c>
      <c r="B1277" s="135" t="s">
        <v>48</v>
      </c>
      <c r="C1277" s="135" t="s">
        <v>74</v>
      </c>
      <c r="D1277" s="135" t="s">
        <v>67</v>
      </c>
      <c r="E1277" s="135" t="s">
        <v>110</v>
      </c>
      <c r="F1277" s="142" t="s">
        <v>71</v>
      </c>
      <c r="G1277" s="136">
        <v>1</v>
      </c>
      <c r="H1277" s="136">
        <v>15</v>
      </c>
    </row>
    <row r="1278" spans="1:8" x14ac:dyDescent="0.25">
      <c r="A1278" s="133">
        <v>1</v>
      </c>
      <c r="B1278" s="135" t="s">
        <v>48</v>
      </c>
      <c r="C1278" s="135" t="s">
        <v>74</v>
      </c>
      <c r="D1278" s="135" t="s">
        <v>67</v>
      </c>
      <c r="E1278" s="135" t="s">
        <v>110</v>
      </c>
      <c r="F1278" s="142" t="s">
        <v>71</v>
      </c>
      <c r="G1278" s="136">
        <v>1</v>
      </c>
      <c r="H1278" s="136">
        <v>15</v>
      </c>
    </row>
    <row r="1279" spans="1:8" x14ac:dyDescent="0.25">
      <c r="A1279" s="133">
        <v>1</v>
      </c>
      <c r="B1279" s="135" t="s">
        <v>48</v>
      </c>
      <c r="C1279" s="135" t="s">
        <v>74</v>
      </c>
      <c r="D1279" s="135" t="s">
        <v>67</v>
      </c>
      <c r="E1279" s="135" t="s">
        <v>110</v>
      </c>
      <c r="F1279" s="142" t="s">
        <v>71</v>
      </c>
      <c r="G1279" s="136">
        <v>1</v>
      </c>
      <c r="H1279" s="136">
        <v>15</v>
      </c>
    </row>
    <row r="1280" spans="1:8" x14ac:dyDescent="0.25">
      <c r="A1280" s="133">
        <v>1</v>
      </c>
      <c r="B1280" s="135" t="s">
        <v>48</v>
      </c>
      <c r="C1280" s="135" t="s">
        <v>74</v>
      </c>
      <c r="D1280" s="135" t="s">
        <v>67</v>
      </c>
      <c r="E1280" s="135" t="s">
        <v>110</v>
      </c>
      <c r="F1280" s="142" t="s">
        <v>71</v>
      </c>
      <c r="G1280" s="136">
        <v>1</v>
      </c>
      <c r="H1280" s="136">
        <v>15</v>
      </c>
    </row>
    <row r="1281" spans="1:8" x14ac:dyDescent="0.25">
      <c r="A1281" s="133">
        <v>1</v>
      </c>
      <c r="B1281" s="135" t="s">
        <v>48</v>
      </c>
      <c r="C1281" s="135" t="s">
        <v>74</v>
      </c>
      <c r="D1281" s="135" t="s">
        <v>67</v>
      </c>
      <c r="E1281" s="135" t="s">
        <v>110</v>
      </c>
      <c r="F1281" s="142" t="s">
        <v>71</v>
      </c>
      <c r="G1281" s="136">
        <v>1</v>
      </c>
      <c r="H1281" s="136">
        <v>15</v>
      </c>
    </row>
    <row r="1282" spans="1:8" x14ac:dyDescent="0.25">
      <c r="A1282" s="133">
        <v>1</v>
      </c>
      <c r="B1282" s="135" t="s">
        <v>48</v>
      </c>
      <c r="C1282" s="135" t="s">
        <v>74</v>
      </c>
      <c r="D1282" s="135" t="s">
        <v>67</v>
      </c>
      <c r="E1282" s="135" t="s">
        <v>110</v>
      </c>
      <c r="F1282" s="142" t="s">
        <v>71</v>
      </c>
      <c r="G1282" s="136">
        <v>1</v>
      </c>
      <c r="H1282" s="136">
        <v>30</v>
      </c>
    </row>
    <row r="1283" spans="1:8" x14ac:dyDescent="0.25">
      <c r="A1283" s="133">
        <v>1</v>
      </c>
      <c r="B1283" s="135" t="s">
        <v>48</v>
      </c>
      <c r="C1283" s="135" t="s">
        <v>74</v>
      </c>
      <c r="D1283" s="135" t="s">
        <v>67</v>
      </c>
      <c r="E1283" s="135" t="s">
        <v>110</v>
      </c>
      <c r="F1283" s="142" t="s">
        <v>71</v>
      </c>
      <c r="G1283" s="136">
        <v>1</v>
      </c>
      <c r="H1283" s="136">
        <v>30</v>
      </c>
    </row>
    <row r="1284" spans="1:8" x14ac:dyDescent="0.25">
      <c r="A1284" s="133">
        <v>1</v>
      </c>
      <c r="B1284" s="135" t="s">
        <v>48</v>
      </c>
      <c r="C1284" s="135" t="s">
        <v>74</v>
      </c>
      <c r="D1284" s="135" t="s">
        <v>67</v>
      </c>
      <c r="E1284" s="135" t="s">
        <v>110</v>
      </c>
      <c r="F1284" s="142" t="s">
        <v>71</v>
      </c>
      <c r="G1284" s="136">
        <v>1</v>
      </c>
      <c r="H1284" s="136">
        <v>60</v>
      </c>
    </row>
    <row r="1285" spans="1:8" x14ac:dyDescent="0.25">
      <c r="A1285" s="133">
        <v>1</v>
      </c>
      <c r="B1285" s="135" t="s">
        <v>48</v>
      </c>
      <c r="C1285" s="135" t="s">
        <v>74</v>
      </c>
      <c r="D1285" s="135" t="s">
        <v>67</v>
      </c>
      <c r="E1285" s="135" t="s">
        <v>110</v>
      </c>
      <c r="F1285" s="142" t="s">
        <v>71</v>
      </c>
      <c r="G1285" s="136">
        <v>1</v>
      </c>
      <c r="H1285" s="136">
        <v>60</v>
      </c>
    </row>
    <row r="1286" spans="1:8" x14ac:dyDescent="0.25">
      <c r="A1286" s="133">
        <v>1</v>
      </c>
      <c r="B1286" s="135" t="s">
        <v>48</v>
      </c>
      <c r="C1286" s="135" t="s">
        <v>74</v>
      </c>
      <c r="D1286" s="135" t="s">
        <v>67</v>
      </c>
      <c r="E1286" s="135" t="s">
        <v>110</v>
      </c>
      <c r="F1286" s="142" t="s">
        <v>71</v>
      </c>
      <c r="G1286" s="136">
        <v>1</v>
      </c>
      <c r="H1286" s="133">
        <v>25</v>
      </c>
    </row>
    <row r="1287" spans="1:8" x14ac:dyDescent="0.25">
      <c r="A1287" s="133">
        <v>1</v>
      </c>
      <c r="B1287" s="135" t="s">
        <v>48</v>
      </c>
      <c r="C1287" s="135" t="s">
        <v>74</v>
      </c>
      <c r="D1287" s="135" t="s">
        <v>67</v>
      </c>
      <c r="E1287" s="135" t="s">
        <v>110</v>
      </c>
      <c r="F1287" s="142" t="s">
        <v>71</v>
      </c>
      <c r="G1287" s="136">
        <v>1</v>
      </c>
      <c r="H1287" s="133">
        <v>40</v>
      </c>
    </row>
    <row r="1288" spans="1:8" x14ac:dyDescent="0.25">
      <c r="A1288" s="133">
        <v>1</v>
      </c>
      <c r="B1288" s="135" t="s">
        <v>48</v>
      </c>
      <c r="C1288" s="135" t="s">
        <v>74</v>
      </c>
      <c r="D1288" s="135" t="s">
        <v>67</v>
      </c>
      <c r="E1288" s="135" t="s">
        <v>110</v>
      </c>
      <c r="F1288" s="142" t="s">
        <v>72</v>
      </c>
      <c r="G1288" s="136">
        <v>1</v>
      </c>
      <c r="H1288" s="133">
        <v>20</v>
      </c>
    </row>
    <row r="1289" spans="1:8" x14ac:dyDescent="0.25">
      <c r="A1289" s="133">
        <v>1</v>
      </c>
      <c r="B1289" s="135" t="s">
        <v>48</v>
      </c>
      <c r="C1289" s="135" t="s">
        <v>74</v>
      </c>
      <c r="D1289" s="135" t="s">
        <v>67</v>
      </c>
      <c r="E1289" s="135" t="s">
        <v>110</v>
      </c>
      <c r="F1289" s="142" t="s">
        <v>72</v>
      </c>
      <c r="G1289" s="136">
        <v>1</v>
      </c>
      <c r="H1289" s="133">
        <v>5</v>
      </c>
    </row>
    <row r="1290" spans="1:8" x14ac:dyDescent="0.25">
      <c r="A1290" s="133">
        <v>1</v>
      </c>
      <c r="B1290" s="135" t="s">
        <v>48</v>
      </c>
      <c r="C1290" s="135" t="s">
        <v>74</v>
      </c>
      <c r="D1290" s="135" t="s">
        <v>67</v>
      </c>
      <c r="E1290" s="135" t="s">
        <v>110</v>
      </c>
      <c r="F1290" s="142" t="s">
        <v>72</v>
      </c>
      <c r="G1290" s="136">
        <v>1</v>
      </c>
      <c r="H1290" s="133">
        <v>5</v>
      </c>
    </row>
    <row r="1291" spans="1:8" x14ac:dyDescent="0.25">
      <c r="A1291" s="133">
        <v>1</v>
      </c>
      <c r="B1291" s="135" t="s">
        <v>48</v>
      </c>
      <c r="C1291" s="135" t="s">
        <v>74</v>
      </c>
      <c r="D1291" s="135" t="s">
        <v>67</v>
      </c>
      <c r="E1291" s="135" t="s">
        <v>110</v>
      </c>
      <c r="F1291" s="142" t="s">
        <v>72</v>
      </c>
      <c r="G1291" s="136">
        <v>1</v>
      </c>
      <c r="H1291" s="136">
        <v>5</v>
      </c>
    </row>
    <row r="1292" spans="1:8" x14ac:dyDescent="0.25">
      <c r="A1292" s="133">
        <v>1</v>
      </c>
      <c r="B1292" s="135" t="s">
        <v>48</v>
      </c>
      <c r="C1292" s="135" t="s">
        <v>74</v>
      </c>
      <c r="D1292" s="135" t="s">
        <v>67</v>
      </c>
      <c r="E1292" s="135" t="s">
        <v>110</v>
      </c>
      <c r="F1292" s="142" t="s">
        <v>73</v>
      </c>
      <c r="G1292" s="136">
        <v>1</v>
      </c>
      <c r="H1292" s="136">
        <v>5</v>
      </c>
    </row>
    <row r="1293" spans="1:8" x14ac:dyDescent="0.25">
      <c r="A1293" s="133">
        <v>1</v>
      </c>
      <c r="B1293" s="135" t="s">
        <v>48</v>
      </c>
      <c r="C1293" s="135" t="s">
        <v>77</v>
      </c>
      <c r="D1293" s="136" t="s">
        <v>67</v>
      </c>
      <c r="E1293" s="135" t="s">
        <v>110</v>
      </c>
      <c r="F1293" s="142" t="s">
        <v>40</v>
      </c>
      <c r="G1293" s="135">
        <v>1</v>
      </c>
      <c r="H1293" s="135">
        <v>5</v>
      </c>
    </row>
    <row r="1294" spans="1:8" x14ac:dyDescent="0.25">
      <c r="A1294" s="133">
        <v>1</v>
      </c>
      <c r="B1294" s="135" t="s">
        <v>48</v>
      </c>
      <c r="C1294" s="135" t="s">
        <v>77</v>
      </c>
      <c r="D1294" s="136" t="s">
        <v>67</v>
      </c>
      <c r="E1294" s="135" t="s">
        <v>110</v>
      </c>
      <c r="F1294" s="142" t="s">
        <v>40</v>
      </c>
      <c r="G1294" s="135">
        <v>1</v>
      </c>
      <c r="H1294" s="135">
        <v>5</v>
      </c>
    </row>
    <row r="1295" spans="1:8" x14ac:dyDescent="0.25">
      <c r="A1295" s="133">
        <v>1</v>
      </c>
      <c r="B1295" s="135" t="s">
        <v>48</v>
      </c>
      <c r="C1295" s="135" t="s">
        <v>77</v>
      </c>
      <c r="D1295" s="136" t="s">
        <v>67</v>
      </c>
      <c r="E1295" s="135" t="s">
        <v>110</v>
      </c>
      <c r="F1295" s="142" t="s">
        <v>40</v>
      </c>
      <c r="G1295" s="135">
        <v>1</v>
      </c>
      <c r="H1295" s="135">
        <v>25</v>
      </c>
    </row>
    <row r="1296" spans="1:8" x14ac:dyDescent="0.25">
      <c r="A1296" s="133">
        <v>1</v>
      </c>
      <c r="B1296" s="135" t="s">
        <v>48</v>
      </c>
      <c r="C1296" s="135" t="s">
        <v>77</v>
      </c>
      <c r="D1296" s="136" t="s">
        <v>67</v>
      </c>
      <c r="E1296" s="135" t="s">
        <v>110</v>
      </c>
      <c r="F1296" s="142" t="s">
        <v>40</v>
      </c>
      <c r="G1296" s="135">
        <v>1</v>
      </c>
      <c r="H1296" s="135">
        <v>25</v>
      </c>
    </row>
    <row r="1297" spans="1:8" x14ac:dyDescent="0.25">
      <c r="A1297" s="133">
        <v>1</v>
      </c>
      <c r="B1297" s="135" t="s">
        <v>48</v>
      </c>
      <c r="C1297" s="135" t="s">
        <v>77</v>
      </c>
      <c r="D1297" s="136" t="s">
        <v>67</v>
      </c>
      <c r="E1297" s="135" t="s">
        <v>110</v>
      </c>
      <c r="F1297" s="142" t="s">
        <v>40</v>
      </c>
      <c r="G1297" s="135">
        <v>1</v>
      </c>
      <c r="H1297" s="135">
        <v>20</v>
      </c>
    </row>
    <row r="1298" spans="1:8" x14ac:dyDescent="0.25">
      <c r="A1298" s="133">
        <v>1</v>
      </c>
      <c r="B1298" s="135" t="s">
        <v>48</v>
      </c>
      <c r="C1298" s="135" t="s">
        <v>77</v>
      </c>
      <c r="D1298" s="136" t="s">
        <v>67</v>
      </c>
      <c r="E1298" s="135" t="s">
        <v>110</v>
      </c>
      <c r="F1298" s="142" t="s">
        <v>40</v>
      </c>
      <c r="G1298" s="135">
        <v>1</v>
      </c>
      <c r="H1298" s="135">
        <v>10</v>
      </c>
    </row>
    <row r="1299" spans="1:8" x14ac:dyDescent="0.25">
      <c r="A1299" s="133">
        <v>1</v>
      </c>
      <c r="B1299" s="135" t="s">
        <v>48</v>
      </c>
      <c r="C1299" s="135" t="s">
        <v>77</v>
      </c>
      <c r="D1299" s="136" t="s">
        <v>67</v>
      </c>
      <c r="E1299" s="135" t="s">
        <v>110</v>
      </c>
      <c r="F1299" s="142" t="s">
        <v>78</v>
      </c>
      <c r="G1299" s="135">
        <v>1</v>
      </c>
      <c r="H1299" s="135">
        <v>5</v>
      </c>
    </row>
    <row r="1300" spans="1:8" x14ac:dyDescent="0.25">
      <c r="A1300" s="133">
        <v>1</v>
      </c>
      <c r="B1300" s="135" t="s">
        <v>48</v>
      </c>
      <c r="C1300" s="135" t="s">
        <v>77</v>
      </c>
      <c r="D1300" s="136" t="s">
        <v>67</v>
      </c>
      <c r="E1300" s="135" t="s">
        <v>110</v>
      </c>
      <c r="F1300" s="142" t="s">
        <v>78</v>
      </c>
      <c r="G1300" s="135">
        <v>1</v>
      </c>
      <c r="H1300" s="135">
        <v>25</v>
      </c>
    </row>
    <row r="1301" spans="1:8" x14ac:dyDescent="0.25">
      <c r="A1301" s="133">
        <v>1</v>
      </c>
      <c r="B1301" s="135" t="s">
        <v>48</v>
      </c>
      <c r="C1301" s="135" t="s">
        <v>77</v>
      </c>
      <c r="D1301" s="136" t="s">
        <v>67</v>
      </c>
      <c r="E1301" s="135" t="s">
        <v>110</v>
      </c>
      <c r="F1301" s="142" t="s">
        <v>70</v>
      </c>
      <c r="G1301" s="135">
        <v>1</v>
      </c>
      <c r="H1301" s="136">
        <v>16</v>
      </c>
    </row>
    <row r="1302" spans="1:8" x14ac:dyDescent="0.25">
      <c r="A1302" s="133">
        <v>1</v>
      </c>
      <c r="B1302" s="135" t="s">
        <v>48</v>
      </c>
      <c r="C1302" s="135" t="s">
        <v>77</v>
      </c>
      <c r="D1302" s="136" t="s">
        <v>67</v>
      </c>
      <c r="E1302" s="135" t="s">
        <v>110</v>
      </c>
      <c r="F1302" s="142" t="s">
        <v>71</v>
      </c>
      <c r="G1302" s="135">
        <v>1</v>
      </c>
      <c r="H1302" s="136">
        <v>15</v>
      </c>
    </row>
    <row r="1303" spans="1:8" x14ac:dyDescent="0.25">
      <c r="A1303" s="133">
        <v>1</v>
      </c>
      <c r="B1303" s="135" t="s">
        <v>48</v>
      </c>
      <c r="C1303" s="135" t="s">
        <v>77</v>
      </c>
      <c r="D1303" s="136" t="s">
        <v>67</v>
      </c>
      <c r="E1303" s="135" t="s">
        <v>110</v>
      </c>
      <c r="F1303" s="142" t="s">
        <v>71</v>
      </c>
      <c r="G1303" s="135">
        <v>1</v>
      </c>
      <c r="H1303" s="136">
        <v>15</v>
      </c>
    </row>
    <row r="1304" spans="1:8" x14ac:dyDescent="0.25">
      <c r="A1304" s="133">
        <v>1</v>
      </c>
      <c r="B1304" s="135" t="s">
        <v>48</v>
      </c>
      <c r="C1304" s="135" t="s">
        <v>77</v>
      </c>
      <c r="D1304" s="136" t="s">
        <v>67</v>
      </c>
      <c r="E1304" s="135" t="s">
        <v>110</v>
      </c>
      <c r="F1304" s="142" t="s">
        <v>71</v>
      </c>
      <c r="G1304" s="135">
        <v>1</v>
      </c>
      <c r="H1304" s="136">
        <v>15</v>
      </c>
    </row>
    <row r="1305" spans="1:8" x14ac:dyDescent="0.25">
      <c r="A1305" s="133">
        <v>1</v>
      </c>
      <c r="B1305" s="135" t="s">
        <v>48</v>
      </c>
      <c r="C1305" s="135" t="s">
        <v>77</v>
      </c>
      <c r="D1305" s="136" t="s">
        <v>67</v>
      </c>
      <c r="E1305" s="135" t="s">
        <v>110</v>
      </c>
      <c r="F1305" s="142" t="s">
        <v>71</v>
      </c>
      <c r="G1305" s="135">
        <v>1</v>
      </c>
      <c r="H1305" s="136">
        <v>15</v>
      </c>
    </row>
    <row r="1306" spans="1:8" x14ac:dyDescent="0.25">
      <c r="A1306" s="133">
        <v>1</v>
      </c>
      <c r="B1306" s="135" t="s">
        <v>48</v>
      </c>
      <c r="C1306" s="135" t="s">
        <v>77</v>
      </c>
      <c r="D1306" s="136" t="s">
        <v>67</v>
      </c>
      <c r="E1306" s="135" t="s">
        <v>110</v>
      </c>
      <c r="F1306" s="142" t="s">
        <v>71</v>
      </c>
      <c r="G1306" s="135">
        <v>1</v>
      </c>
      <c r="H1306" s="136">
        <v>15</v>
      </c>
    </row>
    <row r="1307" spans="1:8" x14ac:dyDescent="0.25">
      <c r="A1307" s="133">
        <v>1</v>
      </c>
      <c r="B1307" s="135" t="s">
        <v>48</v>
      </c>
      <c r="C1307" s="135" t="s">
        <v>77</v>
      </c>
      <c r="D1307" s="136" t="s">
        <v>67</v>
      </c>
      <c r="E1307" s="135" t="s">
        <v>110</v>
      </c>
      <c r="F1307" s="142" t="s">
        <v>71</v>
      </c>
      <c r="G1307" s="135">
        <v>1</v>
      </c>
      <c r="H1307" s="136">
        <v>15</v>
      </c>
    </row>
    <row r="1308" spans="1:8" x14ac:dyDescent="0.25">
      <c r="A1308" s="133">
        <v>1</v>
      </c>
      <c r="B1308" s="135" t="s">
        <v>48</v>
      </c>
      <c r="C1308" s="135" t="s">
        <v>77</v>
      </c>
      <c r="D1308" s="136" t="s">
        <v>67</v>
      </c>
      <c r="E1308" s="135" t="s">
        <v>110</v>
      </c>
      <c r="F1308" s="142" t="s">
        <v>71</v>
      </c>
      <c r="G1308" s="135">
        <v>1</v>
      </c>
      <c r="H1308" s="136">
        <v>15</v>
      </c>
    </row>
    <row r="1309" spans="1:8" x14ac:dyDescent="0.25">
      <c r="A1309" s="133">
        <v>1</v>
      </c>
      <c r="B1309" s="135" t="s">
        <v>48</v>
      </c>
      <c r="C1309" s="135" t="s">
        <v>77</v>
      </c>
      <c r="D1309" s="136" t="s">
        <v>67</v>
      </c>
      <c r="E1309" s="135" t="s">
        <v>110</v>
      </c>
      <c r="F1309" s="142" t="s">
        <v>71</v>
      </c>
      <c r="G1309" s="135">
        <v>1</v>
      </c>
      <c r="H1309" s="136">
        <v>15</v>
      </c>
    </row>
    <row r="1310" spans="1:8" x14ac:dyDescent="0.25">
      <c r="A1310" s="133">
        <v>1</v>
      </c>
      <c r="B1310" s="135" t="s">
        <v>48</v>
      </c>
      <c r="C1310" s="135" t="s">
        <v>77</v>
      </c>
      <c r="D1310" s="136" t="s">
        <v>67</v>
      </c>
      <c r="E1310" s="135" t="s">
        <v>110</v>
      </c>
      <c r="F1310" s="142" t="s">
        <v>71</v>
      </c>
      <c r="G1310" s="135">
        <v>1</v>
      </c>
      <c r="H1310" s="136">
        <v>15</v>
      </c>
    </row>
    <row r="1311" spans="1:8" x14ac:dyDescent="0.25">
      <c r="A1311" s="133">
        <v>1</v>
      </c>
      <c r="B1311" s="135" t="s">
        <v>48</v>
      </c>
      <c r="C1311" s="135" t="s">
        <v>77</v>
      </c>
      <c r="D1311" s="136" t="s">
        <v>67</v>
      </c>
      <c r="E1311" s="135" t="s">
        <v>110</v>
      </c>
      <c r="F1311" s="142" t="s">
        <v>71</v>
      </c>
      <c r="G1311" s="135">
        <v>1</v>
      </c>
      <c r="H1311" s="136">
        <v>15</v>
      </c>
    </row>
    <row r="1312" spans="1:8" x14ac:dyDescent="0.25">
      <c r="A1312" s="133">
        <v>1</v>
      </c>
      <c r="B1312" s="135" t="s">
        <v>48</v>
      </c>
      <c r="C1312" s="135" t="s">
        <v>77</v>
      </c>
      <c r="D1312" s="136" t="s">
        <v>67</v>
      </c>
      <c r="E1312" s="135" t="s">
        <v>110</v>
      </c>
      <c r="F1312" s="142" t="s">
        <v>71</v>
      </c>
      <c r="G1312" s="135">
        <v>1</v>
      </c>
      <c r="H1312" s="136">
        <v>15</v>
      </c>
    </row>
    <row r="1313" spans="1:8" x14ac:dyDescent="0.25">
      <c r="A1313" s="133">
        <v>1</v>
      </c>
      <c r="B1313" s="135" t="s">
        <v>48</v>
      </c>
      <c r="C1313" s="135" t="s">
        <v>77</v>
      </c>
      <c r="D1313" s="136" t="s">
        <v>67</v>
      </c>
      <c r="E1313" s="135" t="s">
        <v>110</v>
      </c>
      <c r="F1313" s="142" t="s">
        <v>71</v>
      </c>
      <c r="G1313" s="135">
        <v>1</v>
      </c>
      <c r="H1313" s="136">
        <v>50</v>
      </c>
    </row>
    <row r="1314" spans="1:8" x14ac:dyDescent="0.25">
      <c r="A1314" s="133">
        <v>1</v>
      </c>
      <c r="B1314" s="135" t="s">
        <v>48</v>
      </c>
      <c r="C1314" s="135" t="s">
        <v>77</v>
      </c>
      <c r="D1314" s="136" t="s">
        <v>67</v>
      </c>
      <c r="E1314" s="135" t="s">
        <v>110</v>
      </c>
      <c r="F1314" s="142" t="s">
        <v>71</v>
      </c>
      <c r="G1314" s="135">
        <v>1</v>
      </c>
      <c r="H1314" s="136">
        <v>50</v>
      </c>
    </row>
    <row r="1315" spans="1:8" x14ac:dyDescent="0.25">
      <c r="A1315" s="133">
        <v>1</v>
      </c>
      <c r="B1315" s="135" t="s">
        <v>48</v>
      </c>
      <c r="C1315" s="135" t="s">
        <v>77</v>
      </c>
      <c r="D1315" s="136" t="s">
        <v>67</v>
      </c>
      <c r="E1315" s="135" t="s">
        <v>110</v>
      </c>
      <c r="F1315" s="142" t="s">
        <v>71</v>
      </c>
      <c r="G1315" s="135">
        <v>1</v>
      </c>
      <c r="H1315" s="136">
        <v>50</v>
      </c>
    </row>
    <row r="1316" spans="1:8" x14ac:dyDescent="0.25">
      <c r="A1316" s="133">
        <v>1</v>
      </c>
      <c r="B1316" s="135" t="s">
        <v>48</v>
      </c>
      <c r="C1316" s="135" t="s">
        <v>77</v>
      </c>
      <c r="D1316" s="136" t="s">
        <v>67</v>
      </c>
      <c r="E1316" s="135" t="s">
        <v>110</v>
      </c>
      <c r="F1316" s="142" t="s">
        <v>71</v>
      </c>
      <c r="G1316" s="135">
        <v>1</v>
      </c>
      <c r="H1316" s="136">
        <v>50</v>
      </c>
    </row>
    <row r="1317" spans="1:8" x14ac:dyDescent="0.25">
      <c r="A1317" s="133">
        <v>1</v>
      </c>
      <c r="B1317" s="135" t="s">
        <v>48</v>
      </c>
      <c r="C1317" s="135" t="s">
        <v>77</v>
      </c>
      <c r="D1317" s="136" t="s">
        <v>67</v>
      </c>
      <c r="E1317" s="135" t="s">
        <v>110</v>
      </c>
      <c r="F1317" s="142" t="s">
        <v>71</v>
      </c>
      <c r="G1317" s="135">
        <v>1</v>
      </c>
      <c r="H1317" s="136">
        <v>50</v>
      </c>
    </row>
    <row r="1318" spans="1:8" x14ac:dyDescent="0.25">
      <c r="A1318" s="133">
        <v>1</v>
      </c>
      <c r="B1318" s="135" t="s">
        <v>48</v>
      </c>
      <c r="C1318" s="135" t="s">
        <v>77</v>
      </c>
      <c r="D1318" s="136" t="s">
        <v>67</v>
      </c>
      <c r="E1318" s="135" t="s">
        <v>110</v>
      </c>
      <c r="F1318" s="142" t="s">
        <v>71</v>
      </c>
      <c r="G1318" s="135">
        <v>1</v>
      </c>
      <c r="H1318" s="136">
        <v>50</v>
      </c>
    </row>
    <row r="1319" spans="1:8" x14ac:dyDescent="0.25">
      <c r="A1319" s="133">
        <v>1</v>
      </c>
      <c r="B1319" s="135" t="s">
        <v>48</v>
      </c>
      <c r="C1319" s="135" t="s">
        <v>77</v>
      </c>
      <c r="D1319" s="136" t="s">
        <v>67</v>
      </c>
      <c r="E1319" s="135" t="s">
        <v>110</v>
      </c>
      <c r="F1319" s="142" t="s">
        <v>71</v>
      </c>
      <c r="G1319" s="135">
        <v>1</v>
      </c>
      <c r="H1319" s="136">
        <v>50</v>
      </c>
    </row>
    <row r="1320" spans="1:8" x14ac:dyDescent="0.25">
      <c r="A1320" s="133">
        <v>1</v>
      </c>
      <c r="B1320" s="135" t="s">
        <v>48</v>
      </c>
      <c r="C1320" s="135" t="s">
        <v>77</v>
      </c>
      <c r="D1320" s="136" t="s">
        <v>67</v>
      </c>
      <c r="E1320" s="135" t="s">
        <v>110</v>
      </c>
      <c r="F1320" s="142" t="s">
        <v>71</v>
      </c>
      <c r="G1320" s="135">
        <v>1</v>
      </c>
      <c r="H1320" s="136">
        <v>10</v>
      </c>
    </row>
    <row r="1321" spans="1:8" x14ac:dyDescent="0.25">
      <c r="A1321" s="133">
        <v>1</v>
      </c>
      <c r="B1321" s="135" t="s">
        <v>48</v>
      </c>
      <c r="C1321" s="135" t="s">
        <v>77</v>
      </c>
      <c r="D1321" s="136" t="s">
        <v>67</v>
      </c>
      <c r="E1321" s="135" t="s">
        <v>110</v>
      </c>
      <c r="F1321" s="142" t="s">
        <v>71</v>
      </c>
      <c r="G1321" s="135">
        <v>1</v>
      </c>
      <c r="H1321" s="136">
        <v>10</v>
      </c>
    </row>
    <row r="1322" spans="1:8" x14ac:dyDescent="0.25">
      <c r="A1322" s="133">
        <v>1</v>
      </c>
      <c r="B1322" s="135" t="s">
        <v>48</v>
      </c>
      <c r="C1322" s="135" t="s">
        <v>77</v>
      </c>
      <c r="D1322" s="136" t="s">
        <v>67</v>
      </c>
      <c r="E1322" s="135" t="s">
        <v>110</v>
      </c>
      <c r="F1322" s="142" t="s">
        <v>71</v>
      </c>
      <c r="G1322" s="135">
        <v>1</v>
      </c>
      <c r="H1322" s="136">
        <v>10</v>
      </c>
    </row>
    <row r="1323" spans="1:8" x14ac:dyDescent="0.25">
      <c r="A1323" s="133">
        <v>1</v>
      </c>
      <c r="B1323" s="135" t="s">
        <v>48</v>
      </c>
      <c r="C1323" s="135" t="s">
        <v>77</v>
      </c>
      <c r="D1323" s="136" t="s">
        <v>67</v>
      </c>
      <c r="E1323" s="135" t="s">
        <v>110</v>
      </c>
      <c r="F1323" s="142" t="s">
        <v>71</v>
      </c>
      <c r="G1323" s="135">
        <v>1</v>
      </c>
      <c r="H1323" s="136">
        <v>10</v>
      </c>
    </row>
    <row r="1324" spans="1:8" x14ac:dyDescent="0.25">
      <c r="A1324" s="133">
        <v>1</v>
      </c>
      <c r="B1324" s="135" t="s">
        <v>48</v>
      </c>
      <c r="C1324" s="135" t="s">
        <v>77</v>
      </c>
      <c r="D1324" s="136" t="s">
        <v>67</v>
      </c>
      <c r="E1324" s="135" t="s">
        <v>110</v>
      </c>
      <c r="F1324" s="142" t="s">
        <v>71</v>
      </c>
      <c r="G1324" s="135">
        <v>1</v>
      </c>
      <c r="H1324" s="136">
        <v>10</v>
      </c>
    </row>
    <row r="1325" spans="1:8" x14ac:dyDescent="0.25">
      <c r="A1325" s="133">
        <v>1</v>
      </c>
      <c r="B1325" s="135" t="s">
        <v>48</v>
      </c>
      <c r="C1325" s="135" t="s">
        <v>77</v>
      </c>
      <c r="D1325" s="136" t="s">
        <v>67</v>
      </c>
      <c r="E1325" s="135" t="s">
        <v>110</v>
      </c>
      <c r="F1325" s="142" t="s">
        <v>71</v>
      </c>
      <c r="G1325" s="135">
        <v>1</v>
      </c>
      <c r="H1325" s="136">
        <v>10</v>
      </c>
    </row>
    <row r="1326" spans="1:8" x14ac:dyDescent="0.25">
      <c r="A1326" s="133">
        <v>1</v>
      </c>
      <c r="B1326" s="135" t="s">
        <v>48</v>
      </c>
      <c r="C1326" s="135" t="s">
        <v>77</v>
      </c>
      <c r="D1326" s="136" t="s">
        <v>67</v>
      </c>
      <c r="E1326" s="135" t="s">
        <v>110</v>
      </c>
      <c r="F1326" s="142" t="s">
        <v>71</v>
      </c>
      <c r="G1326" s="135">
        <v>1</v>
      </c>
      <c r="H1326" s="136">
        <v>10</v>
      </c>
    </row>
    <row r="1327" spans="1:8" x14ac:dyDescent="0.25">
      <c r="A1327" s="133">
        <v>1</v>
      </c>
      <c r="B1327" s="135" t="s">
        <v>48</v>
      </c>
      <c r="C1327" s="135" t="s">
        <v>77</v>
      </c>
      <c r="D1327" s="136" t="s">
        <v>67</v>
      </c>
      <c r="E1327" s="135" t="s">
        <v>110</v>
      </c>
      <c r="F1327" s="142" t="s">
        <v>71</v>
      </c>
      <c r="G1327" s="135">
        <v>1</v>
      </c>
      <c r="H1327" s="136">
        <v>10</v>
      </c>
    </row>
    <row r="1328" spans="1:8" x14ac:dyDescent="0.25">
      <c r="A1328" s="133">
        <v>1</v>
      </c>
      <c r="B1328" s="135" t="s">
        <v>48</v>
      </c>
      <c r="C1328" s="135" t="s">
        <v>77</v>
      </c>
      <c r="D1328" s="136" t="s">
        <v>67</v>
      </c>
      <c r="E1328" s="135" t="s">
        <v>110</v>
      </c>
      <c r="F1328" s="142" t="s">
        <v>71</v>
      </c>
      <c r="G1328" s="135">
        <v>1</v>
      </c>
      <c r="H1328" s="136">
        <v>10</v>
      </c>
    </row>
    <row r="1329" spans="1:8" x14ac:dyDescent="0.25">
      <c r="A1329" s="133">
        <v>1</v>
      </c>
      <c r="B1329" s="135" t="s">
        <v>48</v>
      </c>
      <c r="C1329" s="135" t="s">
        <v>77</v>
      </c>
      <c r="D1329" s="136" t="s">
        <v>67</v>
      </c>
      <c r="E1329" s="135" t="s">
        <v>110</v>
      </c>
      <c r="F1329" s="142" t="s">
        <v>71</v>
      </c>
      <c r="G1329" s="135">
        <v>1</v>
      </c>
      <c r="H1329" s="136">
        <v>10</v>
      </c>
    </row>
    <row r="1330" spans="1:8" x14ac:dyDescent="0.25">
      <c r="A1330" s="133">
        <v>1</v>
      </c>
      <c r="B1330" s="135" t="s">
        <v>48</v>
      </c>
      <c r="C1330" s="135" t="s">
        <v>77</v>
      </c>
      <c r="D1330" s="136" t="s">
        <v>67</v>
      </c>
      <c r="E1330" s="135" t="s">
        <v>110</v>
      </c>
      <c r="F1330" s="142" t="s">
        <v>71</v>
      </c>
      <c r="G1330" s="135">
        <v>1</v>
      </c>
      <c r="H1330" s="136">
        <v>10</v>
      </c>
    </row>
    <row r="1331" spans="1:8" x14ac:dyDescent="0.25">
      <c r="A1331" s="133">
        <v>1</v>
      </c>
      <c r="B1331" s="135" t="s">
        <v>48</v>
      </c>
      <c r="C1331" s="135" t="s">
        <v>77</v>
      </c>
      <c r="D1331" s="136" t="s">
        <v>67</v>
      </c>
      <c r="E1331" s="135" t="s">
        <v>110</v>
      </c>
      <c r="F1331" s="142" t="s">
        <v>71</v>
      </c>
      <c r="G1331" s="135">
        <v>1</v>
      </c>
      <c r="H1331" s="136">
        <v>10</v>
      </c>
    </row>
    <row r="1332" spans="1:8" x14ac:dyDescent="0.25">
      <c r="A1332" s="133">
        <v>1</v>
      </c>
      <c r="B1332" s="135" t="s">
        <v>48</v>
      </c>
      <c r="C1332" s="135" t="s">
        <v>77</v>
      </c>
      <c r="D1332" s="136" t="s">
        <v>67</v>
      </c>
      <c r="E1332" s="135" t="s">
        <v>110</v>
      </c>
      <c r="F1332" s="142" t="s">
        <v>71</v>
      </c>
      <c r="G1332" s="135">
        <v>1</v>
      </c>
      <c r="H1332" s="136">
        <v>10</v>
      </c>
    </row>
    <row r="1333" spans="1:8" x14ac:dyDescent="0.25">
      <c r="A1333" s="133">
        <v>1</v>
      </c>
      <c r="B1333" s="135" t="s">
        <v>48</v>
      </c>
      <c r="C1333" s="135" t="s">
        <v>77</v>
      </c>
      <c r="D1333" s="136" t="s">
        <v>67</v>
      </c>
      <c r="E1333" s="135" t="s">
        <v>110</v>
      </c>
      <c r="F1333" s="142" t="s">
        <v>71</v>
      </c>
      <c r="G1333" s="135">
        <v>1</v>
      </c>
      <c r="H1333" s="136">
        <v>10</v>
      </c>
    </row>
    <row r="1334" spans="1:8" x14ac:dyDescent="0.25">
      <c r="A1334" s="133">
        <v>1</v>
      </c>
      <c r="B1334" s="135" t="s">
        <v>48</v>
      </c>
      <c r="C1334" s="135" t="s">
        <v>77</v>
      </c>
      <c r="D1334" s="136" t="s">
        <v>67</v>
      </c>
      <c r="E1334" s="135" t="s">
        <v>110</v>
      </c>
      <c r="F1334" s="142" t="s">
        <v>71</v>
      </c>
      <c r="G1334" s="135">
        <v>1</v>
      </c>
      <c r="H1334" s="136">
        <v>10</v>
      </c>
    </row>
    <row r="1335" spans="1:8" x14ac:dyDescent="0.25">
      <c r="A1335" s="133">
        <v>1</v>
      </c>
      <c r="B1335" s="135" t="s">
        <v>48</v>
      </c>
      <c r="C1335" s="135" t="s">
        <v>77</v>
      </c>
      <c r="D1335" s="136" t="s">
        <v>67</v>
      </c>
      <c r="E1335" s="135" t="s">
        <v>110</v>
      </c>
      <c r="F1335" s="142" t="s">
        <v>71</v>
      </c>
      <c r="G1335" s="135">
        <v>1</v>
      </c>
      <c r="H1335" s="136">
        <v>10</v>
      </c>
    </row>
    <row r="1336" spans="1:8" x14ac:dyDescent="0.25">
      <c r="A1336" s="133">
        <v>1</v>
      </c>
      <c r="B1336" s="135" t="s">
        <v>48</v>
      </c>
      <c r="C1336" s="135" t="s">
        <v>77</v>
      </c>
      <c r="D1336" s="136" t="s">
        <v>67</v>
      </c>
      <c r="E1336" s="135" t="s">
        <v>110</v>
      </c>
      <c r="F1336" s="142" t="s">
        <v>71</v>
      </c>
      <c r="G1336" s="135">
        <v>1</v>
      </c>
      <c r="H1336" s="136">
        <v>10</v>
      </c>
    </row>
    <row r="1337" spans="1:8" x14ac:dyDescent="0.25">
      <c r="A1337" s="133">
        <v>1</v>
      </c>
      <c r="B1337" s="135" t="s">
        <v>48</v>
      </c>
      <c r="C1337" s="135" t="s">
        <v>77</v>
      </c>
      <c r="D1337" s="136" t="s">
        <v>67</v>
      </c>
      <c r="E1337" s="135" t="s">
        <v>110</v>
      </c>
      <c r="F1337" s="142" t="s">
        <v>71</v>
      </c>
      <c r="G1337" s="135">
        <v>1</v>
      </c>
      <c r="H1337" s="136">
        <v>10</v>
      </c>
    </row>
    <row r="1338" spans="1:8" x14ac:dyDescent="0.25">
      <c r="A1338" s="133">
        <v>1</v>
      </c>
      <c r="B1338" s="135" t="s">
        <v>48</v>
      </c>
      <c r="C1338" s="135" t="s">
        <v>77</v>
      </c>
      <c r="D1338" s="136" t="s">
        <v>67</v>
      </c>
      <c r="E1338" s="135" t="s">
        <v>110</v>
      </c>
      <c r="F1338" s="142" t="s">
        <v>71</v>
      </c>
      <c r="G1338" s="135">
        <v>1</v>
      </c>
      <c r="H1338" s="136">
        <v>10</v>
      </c>
    </row>
    <row r="1339" spans="1:8" x14ac:dyDescent="0.25">
      <c r="A1339" s="133">
        <v>1</v>
      </c>
      <c r="B1339" s="135" t="s">
        <v>48</v>
      </c>
      <c r="C1339" s="135" t="s">
        <v>77</v>
      </c>
      <c r="D1339" s="136" t="s">
        <v>67</v>
      </c>
      <c r="E1339" s="135" t="s">
        <v>110</v>
      </c>
      <c r="F1339" s="142" t="s">
        <v>71</v>
      </c>
      <c r="G1339" s="135">
        <v>1</v>
      </c>
      <c r="H1339" s="136">
        <v>10</v>
      </c>
    </row>
    <row r="1340" spans="1:8" x14ac:dyDescent="0.25">
      <c r="A1340" s="133">
        <v>1</v>
      </c>
      <c r="B1340" s="135" t="s">
        <v>48</v>
      </c>
      <c r="C1340" s="135" t="s">
        <v>77</v>
      </c>
      <c r="D1340" s="136" t="s">
        <v>67</v>
      </c>
      <c r="E1340" s="135" t="s">
        <v>110</v>
      </c>
      <c r="F1340" s="142" t="s">
        <v>71</v>
      </c>
      <c r="G1340" s="135">
        <v>1</v>
      </c>
      <c r="H1340" s="136">
        <v>5</v>
      </c>
    </row>
    <row r="1341" spans="1:8" x14ac:dyDescent="0.25">
      <c r="A1341" s="133">
        <v>1</v>
      </c>
      <c r="B1341" s="135" t="s">
        <v>48</v>
      </c>
      <c r="C1341" s="135" t="s">
        <v>77</v>
      </c>
      <c r="D1341" s="136" t="s">
        <v>67</v>
      </c>
      <c r="E1341" s="135" t="s">
        <v>110</v>
      </c>
      <c r="F1341" s="142" t="s">
        <v>71</v>
      </c>
      <c r="G1341" s="135">
        <v>1</v>
      </c>
      <c r="H1341" s="136">
        <v>5</v>
      </c>
    </row>
    <row r="1342" spans="1:8" x14ac:dyDescent="0.25">
      <c r="A1342" s="133">
        <v>1</v>
      </c>
      <c r="B1342" s="135" t="s">
        <v>48</v>
      </c>
      <c r="C1342" s="135" t="s">
        <v>77</v>
      </c>
      <c r="D1342" s="136" t="s">
        <v>67</v>
      </c>
      <c r="E1342" s="135" t="s">
        <v>110</v>
      </c>
      <c r="F1342" s="142" t="s">
        <v>71</v>
      </c>
      <c r="G1342" s="135">
        <v>1</v>
      </c>
      <c r="H1342" s="136">
        <v>5</v>
      </c>
    </row>
    <row r="1343" spans="1:8" x14ac:dyDescent="0.25">
      <c r="A1343" s="133">
        <v>1</v>
      </c>
      <c r="B1343" s="135" t="s">
        <v>48</v>
      </c>
      <c r="C1343" s="135" t="s">
        <v>77</v>
      </c>
      <c r="D1343" s="136" t="s">
        <v>67</v>
      </c>
      <c r="E1343" s="135" t="s">
        <v>110</v>
      </c>
      <c r="F1343" s="142" t="s">
        <v>71</v>
      </c>
      <c r="G1343" s="135">
        <v>1</v>
      </c>
      <c r="H1343" s="136">
        <v>5</v>
      </c>
    </row>
    <row r="1344" spans="1:8" x14ac:dyDescent="0.25">
      <c r="A1344" s="133">
        <v>1</v>
      </c>
      <c r="B1344" s="135" t="s">
        <v>48</v>
      </c>
      <c r="C1344" s="135" t="s">
        <v>77</v>
      </c>
      <c r="D1344" s="136" t="s">
        <v>67</v>
      </c>
      <c r="E1344" s="135" t="s">
        <v>110</v>
      </c>
      <c r="F1344" s="142" t="s">
        <v>71</v>
      </c>
      <c r="G1344" s="135">
        <v>1</v>
      </c>
      <c r="H1344" s="136">
        <v>5</v>
      </c>
    </row>
    <row r="1345" spans="1:8" x14ac:dyDescent="0.25">
      <c r="A1345" s="133">
        <v>1</v>
      </c>
      <c r="B1345" s="135" t="s">
        <v>48</v>
      </c>
      <c r="C1345" s="135" t="s">
        <v>77</v>
      </c>
      <c r="D1345" s="136" t="s">
        <v>67</v>
      </c>
      <c r="E1345" s="135" t="s">
        <v>110</v>
      </c>
      <c r="F1345" s="142" t="s">
        <v>71</v>
      </c>
      <c r="G1345" s="135">
        <v>1</v>
      </c>
      <c r="H1345" s="136">
        <v>5</v>
      </c>
    </row>
    <row r="1346" spans="1:8" x14ac:dyDescent="0.25">
      <c r="A1346" s="133">
        <v>1</v>
      </c>
      <c r="B1346" s="135" t="s">
        <v>48</v>
      </c>
      <c r="C1346" s="135" t="s">
        <v>77</v>
      </c>
      <c r="D1346" s="136" t="s">
        <v>67</v>
      </c>
      <c r="E1346" s="135" t="s">
        <v>110</v>
      </c>
      <c r="F1346" s="142" t="s">
        <v>71</v>
      </c>
      <c r="G1346" s="135">
        <v>1</v>
      </c>
      <c r="H1346" s="136">
        <v>5</v>
      </c>
    </row>
    <row r="1347" spans="1:8" x14ac:dyDescent="0.25">
      <c r="A1347" s="133">
        <v>1</v>
      </c>
      <c r="B1347" s="135" t="s">
        <v>48</v>
      </c>
      <c r="C1347" s="135" t="s">
        <v>77</v>
      </c>
      <c r="D1347" s="136" t="s">
        <v>67</v>
      </c>
      <c r="E1347" s="135" t="s">
        <v>110</v>
      </c>
      <c r="F1347" s="142" t="s">
        <v>71</v>
      </c>
      <c r="G1347" s="135">
        <v>1</v>
      </c>
      <c r="H1347" s="136">
        <v>5</v>
      </c>
    </row>
    <row r="1348" spans="1:8" x14ac:dyDescent="0.25">
      <c r="A1348" s="133">
        <v>1</v>
      </c>
      <c r="B1348" s="135" t="s">
        <v>48</v>
      </c>
      <c r="C1348" s="135" t="s">
        <v>77</v>
      </c>
      <c r="D1348" s="136" t="s">
        <v>67</v>
      </c>
      <c r="E1348" s="135" t="s">
        <v>110</v>
      </c>
      <c r="F1348" s="142" t="s">
        <v>71</v>
      </c>
      <c r="G1348" s="135">
        <v>1</v>
      </c>
      <c r="H1348" s="136">
        <v>5</v>
      </c>
    </row>
    <row r="1349" spans="1:8" x14ac:dyDescent="0.25">
      <c r="A1349" s="133">
        <v>1</v>
      </c>
      <c r="B1349" s="135" t="s">
        <v>48</v>
      </c>
      <c r="C1349" s="135" t="s">
        <v>77</v>
      </c>
      <c r="D1349" s="136" t="s">
        <v>67</v>
      </c>
      <c r="E1349" s="135" t="s">
        <v>110</v>
      </c>
      <c r="F1349" s="142" t="s">
        <v>71</v>
      </c>
      <c r="G1349" s="135">
        <v>1</v>
      </c>
      <c r="H1349" s="136">
        <v>5</v>
      </c>
    </row>
    <row r="1350" spans="1:8" x14ac:dyDescent="0.25">
      <c r="A1350" s="133">
        <v>1</v>
      </c>
      <c r="B1350" s="135" t="s">
        <v>48</v>
      </c>
      <c r="C1350" s="135" t="s">
        <v>77</v>
      </c>
      <c r="D1350" s="136" t="s">
        <v>67</v>
      </c>
      <c r="E1350" s="135" t="s">
        <v>110</v>
      </c>
      <c r="F1350" s="142" t="s">
        <v>71</v>
      </c>
      <c r="G1350" s="135">
        <v>1</v>
      </c>
      <c r="H1350" s="136">
        <v>5</v>
      </c>
    </row>
    <row r="1351" spans="1:8" x14ac:dyDescent="0.25">
      <c r="A1351" s="133">
        <v>1</v>
      </c>
      <c r="B1351" s="135" t="s">
        <v>48</v>
      </c>
      <c r="C1351" s="135" t="s">
        <v>77</v>
      </c>
      <c r="D1351" s="136" t="s">
        <v>67</v>
      </c>
      <c r="E1351" s="135" t="s">
        <v>110</v>
      </c>
      <c r="F1351" s="142" t="s">
        <v>71</v>
      </c>
      <c r="G1351" s="135">
        <v>1</v>
      </c>
      <c r="H1351" s="136">
        <v>5</v>
      </c>
    </row>
    <row r="1352" spans="1:8" x14ac:dyDescent="0.25">
      <c r="A1352" s="133">
        <v>1</v>
      </c>
      <c r="B1352" s="135" t="s">
        <v>48</v>
      </c>
      <c r="C1352" s="135" t="s">
        <v>77</v>
      </c>
      <c r="D1352" s="136" t="s">
        <v>67</v>
      </c>
      <c r="E1352" s="135" t="s">
        <v>110</v>
      </c>
      <c r="F1352" s="142" t="s">
        <v>71</v>
      </c>
      <c r="G1352" s="135">
        <v>1</v>
      </c>
      <c r="H1352" s="136">
        <v>5</v>
      </c>
    </row>
    <row r="1353" spans="1:8" x14ac:dyDescent="0.25">
      <c r="A1353" s="133">
        <v>1</v>
      </c>
      <c r="B1353" s="135" t="s">
        <v>48</v>
      </c>
      <c r="C1353" s="135" t="s">
        <v>77</v>
      </c>
      <c r="D1353" s="136" t="s">
        <v>67</v>
      </c>
      <c r="E1353" s="135" t="s">
        <v>110</v>
      </c>
      <c r="F1353" s="142" t="s">
        <v>71</v>
      </c>
      <c r="G1353" s="135">
        <v>1</v>
      </c>
      <c r="H1353" s="136">
        <v>5</v>
      </c>
    </row>
    <row r="1354" spans="1:8" x14ac:dyDescent="0.25">
      <c r="A1354" s="133">
        <v>1</v>
      </c>
      <c r="B1354" s="135" t="s">
        <v>48</v>
      </c>
      <c r="C1354" s="135" t="s">
        <v>77</v>
      </c>
      <c r="D1354" s="136" t="s">
        <v>67</v>
      </c>
      <c r="E1354" s="135" t="s">
        <v>110</v>
      </c>
      <c r="F1354" s="142" t="s">
        <v>71</v>
      </c>
      <c r="G1354" s="135">
        <v>1</v>
      </c>
      <c r="H1354" s="136">
        <v>5</v>
      </c>
    </row>
    <row r="1355" spans="1:8" x14ac:dyDescent="0.25">
      <c r="A1355" s="133">
        <v>1</v>
      </c>
      <c r="B1355" s="135" t="s">
        <v>48</v>
      </c>
      <c r="C1355" s="135" t="s">
        <v>77</v>
      </c>
      <c r="D1355" s="136" t="s">
        <v>67</v>
      </c>
      <c r="E1355" s="135" t="s">
        <v>110</v>
      </c>
      <c r="F1355" s="142" t="s">
        <v>71</v>
      </c>
      <c r="G1355" s="135">
        <v>1</v>
      </c>
      <c r="H1355" s="136">
        <v>5</v>
      </c>
    </row>
    <row r="1356" spans="1:8" x14ac:dyDescent="0.25">
      <c r="A1356" s="133">
        <v>1</v>
      </c>
      <c r="B1356" s="135" t="s">
        <v>48</v>
      </c>
      <c r="C1356" s="135" t="s">
        <v>77</v>
      </c>
      <c r="D1356" s="136" t="s">
        <v>67</v>
      </c>
      <c r="E1356" s="135" t="s">
        <v>110</v>
      </c>
      <c r="F1356" s="142" t="s">
        <v>71</v>
      </c>
      <c r="G1356" s="135">
        <v>1</v>
      </c>
      <c r="H1356" s="136">
        <v>5</v>
      </c>
    </row>
    <row r="1357" spans="1:8" x14ac:dyDescent="0.25">
      <c r="A1357" s="133">
        <v>1</v>
      </c>
      <c r="B1357" s="135" t="s">
        <v>48</v>
      </c>
      <c r="C1357" s="135" t="s">
        <v>77</v>
      </c>
      <c r="D1357" s="136" t="s">
        <v>67</v>
      </c>
      <c r="E1357" s="135" t="s">
        <v>110</v>
      </c>
      <c r="F1357" s="142" t="s">
        <v>71</v>
      </c>
      <c r="G1357" s="135">
        <v>1</v>
      </c>
      <c r="H1357" s="136">
        <v>5</v>
      </c>
    </row>
    <row r="1358" spans="1:8" x14ac:dyDescent="0.25">
      <c r="A1358" s="133">
        <v>1</v>
      </c>
      <c r="B1358" s="135" t="s">
        <v>48</v>
      </c>
      <c r="C1358" s="135" t="s">
        <v>77</v>
      </c>
      <c r="D1358" s="136" t="s">
        <v>67</v>
      </c>
      <c r="E1358" s="135" t="s">
        <v>110</v>
      </c>
      <c r="F1358" s="142" t="s">
        <v>71</v>
      </c>
      <c r="G1358" s="135">
        <v>1</v>
      </c>
      <c r="H1358" s="136">
        <v>5</v>
      </c>
    </row>
    <row r="1359" spans="1:8" x14ac:dyDescent="0.25">
      <c r="A1359" s="133">
        <v>1</v>
      </c>
      <c r="B1359" s="135" t="s">
        <v>48</v>
      </c>
      <c r="C1359" s="135" t="s">
        <v>77</v>
      </c>
      <c r="D1359" s="136" t="s">
        <v>67</v>
      </c>
      <c r="E1359" s="135" t="s">
        <v>110</v>
      </c>
      <c r="F1359" s="142" t="s">
        <v>71</v>
      </c>
      <c r="G1359" s="135">
        <v>1</v>
      </c>
      <c r="H1359" s="136">
        <v>5</v>
      </c>
    </row>
    <row r="1360" spans="1:8" x14ac:dyDescent="0.25">
      <c r="A1360" s="133">
        <v>1</v>
      </c>
      <c r="B1360" s="135" t="s">
        <v>48</v>
      </c>
      <c r="C1360" s="135" t="s">
        <v>77</v>
      </c>
      <c r="D1360" s="136" t="s">
        <v>67</v>
      </c>
      <c r="E1360" s="135" t="s">
        <v>110</v>
      </c>
      <c r="F1360" s="142" t="s">
        <v>71</v>
      </c>
      <c r="G1360" s="135">
        <v>1</v>
      </c>
      <c r="H1360" s="136">
        <v>20</v>
      </c>
    </row>
    <row r="1361" spans="1:8" x14ac:dyDescent="0.25">
      <c r="A1361" s="133">
        <v>1</v>
      </c>
      <c r="B1361" s="135" t="s">
        <v>48</v>
      </c>
      <c r="C1361" s="135" t="s">
        <v>77</v>
      </c>
      <c r="D1361" s="136" t="s">
        <v>67</v>
      </c>
      <c r="E1361" s="135" t="s">
        <v>110</v>
      </c>
      <c r="F1361" s="142" t="s">
        <v>71</v>
      </c>
      <c r="G1361" s="135">
        <v>1</v>
      </c>
      <c r="H1361" s="136">
        <v>20</v>
      </c>
    </row>
    <row r="1362" spans="1:8" x14ac:dyDescent="0.25">
      <c r="A1362" s="133">
        <v>1</v>
      </c>
      <c r="B1362" s="135" t="s">
        <v>48</v>
      </c>
      <c r="C1362" s="135" t="s">
        <v>77</v>
      </c>
      <c r="D1362" s="136" t="s">
        <v>67</v>
      </c>
      <c r="E1362" s="135" t="s">
        <v>110</v>
      </c>
      <c r="F1362" s="142" t="s">
        <v>71</v>
      </c>
      <c r="G1362" s="135">
        <v>1</v>
      </c>
      <c r="H1362" s="136">
        <v>20</v>
      </c>
    </row>
    <row r="1363" spans="1:8" x14ac:dyDescent="0.25">
      <c r="A1363" s="133">
        <v>1</v>
      </c>
      <c r="B1363" s="135" t="s">
        <v>48</v>
      </c>
      <c r="C1363" s="135" t="s">
        <v>77</v>
      </c>
      <c r="D1363" s="136" t="s">
        <v>67</v>
      </c>
      <c r="E1363" s="135" t="s">
        <v>110</v>
      </c>
      <c r="F1363" s="142" t="s">
        <v>71</v>
      </c>
      <c r="G1363" s="135">
        <v>1</v>
      </c>
      <c r="H1363" s="136">
        <v>20</v>
      </c>
    </row>
    <row r="1364" spans="1:8" x14ac:dyDescent="0.25">
      <c r="A1364" s="133">
        <v>1</v>
      </c>
      <c r="B1364" s="135" t="s">
        <v>48</v>
      </c>
      <c r="C1364" s="135" t="s">
        <v>77</v>
      </c>
      <c r="D1364" s="136" t="s">
        <v>67</v>
      </c>
      <c r="E1364" s="135" t="s">
        <v>110</v>
      </c>
      <c r="F1364" s="142" t="s">
        <v>71</v>
      </c>
      <c r="G1364" s="135">
        <v>1</v>
      </c>
      <c r="H1364" s="136">
        <v>20</v>
      </c>
    </row>
    <row r="1365" spans="1:8" x14ac:dyDescent="0.25">
      <c r="A1365" s="133">
        <v>1</v>
      </c>
      <c r="B1365" s="135" t="s">
        <v>48</v>
      </c>
      <c r="C1365" s="135" t="s">
        <v>77</v>
      </c>
      <c r="D1365" s="136" t="s">
        <v>67</v>
      </c>
      <c r="E1365" s="135" t="s">
        <v>110</v>
      </c>
      <c r="F1365" s="142" t="s">
        <v>71</v>
      </c>
      <c r="G1365" s="135">
        <v>1</v>
      </c>
      <c r="H1365" s="136">
        <v>20</v>
      </c>
    </row>
    <row r="1366" spans="1:8" x14ac:dyDescent="0.25">
      <c r="A1366" s="133">
        <v>1</v>
      </c>
      <c r="B1366" s="135" t="s">
        <v>48</v>
      </c>
      <c r="C1366" s="135" t="s">
        <v>77</v>
      </c>
      <c r="D1366" s="136" t="s">
        <v>67</v>
      </c>
      <c r="E1366" s="135" t="s">
        <v>110</v>
      </c>
      <c r="F1366" s="142" t="s">
        <v>71</v>
      </c>
      <c r="G1366" s="135">
        <v>1</v>
      </c>
      <c r="H1366" s="136">
        <v>20</v>
      </c>
    </row>
    <row r="1367" spans="1:8" x14ac:dyDescent="0.25">
      <c r="A1367" s="133">
        <v>1</v>
      </c>
      <c r="B1367" s="135" t="s">
        <v>48</v>
      </c>
      <c r="C1367" s="135" t="s">
        <v>77</v>
      </c>
      <c r="D1367" s="136" t="s">
        <v>67</v>
      </c>
      <c r="E1367" s="135" t="s">
        <v>110</v>
      </c>
      <c r="F1367" s="142" t="s">
        <v>71</v>
      </c>
      <c r="G1367" s="135">
        <v>1</v>
      </c>
      <c r="H1367" s="136">
        <v>20</v>
      </c>
    </row>
    <row r="1368" spans="1:8" x14ac:dyDescent="0.25">
      <c r="A1368" s="133">
        <v>1</v>
      </c>
      <c r="B1368" s="135" t="s">
        <v>48</v>
      </c>
      <c r="C1368" s="135" t="s">
        <v>77</v>
      </c>
      <c r="D1368" s="136" t="s">
        <v>67</v>
      </c>
      <c r="E1368" s="135" t="s">
        <v>110</v>
      </c>
      <c r="F1368" s="142" t="s">
        <v>71</v>
      </c>
      <c r="G1368" s="135">
        <v>1</v>
      </c>
      <c r="H1368" s="136">
        <v>20</v>
      </c>
    </row>
    <row r="1369" spans="1:8" x14ac:dyDescent="0.25">
      <c r="A1369" s="133">
        <v>1</v>
      </c>
      <c r="B1369" s="135" t="s">
        <v>48</v>
      </c>
      <c r="C1369" s="135" t="s">
        <v>77</v>
      </c>
      <c r="D1369" s="136" t="s">
        <v>67</v>
      </c>
      <c r="E1369" s="135" t="s">
        <v>110</v>
      </c>
      <c r="F1369" s="142" t="s">
        <v>71</v>
      </c>
      <c r="G1369" s="135">
        <v>1</v>
      </c>
      <c r="H1369" s="136">
        <v>55</v>
      </c>
    </row>
    <row r="1370" spans="1:8" x14ac:dyDescent="0.25">
      <c r="A1370" s="133">
        <v>1</v>
      </c>
      <c r="B1370" s="135" t="s">
        <v>48</v>
      </c>
      <c r="C1370" s="135" t="s">
        <v>77</v>
      </c>
      <c r="D1370" s="136" t="s">
        <v>67</v>
      </c>
      <c r="E1370" s="135" t="s">
        <v>110</v>
      </c>
      <c r="F1370" s="142" t="s">
        <v>71</v>
      </c>
      <c r="G1370" s="135">
        <v>1</v>
      </c>
      <c r="H1370" s="136">
        <v>30</v>
      </c>
    </row>
    <row r="1371" spans="1:8" x14ac:dyDescent="0.25">
      <c r="A1371" s="133">
        <v>1</v>
      </c>
      <c r="B1371" s="135" t="s">
        <v>48</v>
      </c>
      <c r="C1371" s="135" t="s">
        <v>77</v>
      </c>
      <c r="D1371" s="136" t="s">
        <v>67</v>
      </c>
      <c r="E1371" s="135" t="s">
        <v>110</v>
      </c>
      <c r="F1371" s="142" t="s">
        <v>71</v>
      </c>
      <c r="G1371" s="135">
        <v>1</v>
      </c>
      <c r="H1371" s="136">
        <v>30</v>
      </c>
    </row>
    <row r="1372" spans="1:8" x14ac:dyDescent="0.25">
      <c r="A1372" s="133">
        <v>1</v>
      </c>
      <c r="B1372" s="135" t="s">
        <v>48</v>
      </c>
      <c r="C1372" s="135" t="s">
        <v>77</v>
      </c>
      <c r="D1372" s="136" t="s">
        <v>67</v>
      </c>
      <c r="E1372" s="135" t="s">
        <v>110</v>
      </c>
      <c r="F1372" s="142" t="s">
        <v>71</v>
      </c>
      <c r="G1372" s="135">
        <v>1</v>
      </c>
      <c r="H1372" s="136">
        <v>30</v>
      </c>
    </row>
    <row r="1373" spans="1:8" x14ac:dyDescent="0.25">
      <c r="A1373" s="133">
        <v>1</v>
      </c>
      <c r="B1373" s="135" t="s">
        <v>48</v>
      </c>
      <c r="C1373" s="135" t="s">
        <v>77</v>
      </c>
      <c r="D1373" s="136" t="s">
        <v>67</v>
      </c>
      <c r="E1373" s="135" t="s">
        <v>110</v>
      </c>
      <c r="F1373" s="142" t="s">
        <v>71</v>
      </c>
      <c r="G1373" s="135">
        <v>1</v>
      </c>
      <c r="H1373" s="136">
        <v>30</v>
      </c>
    </row>
    <row r="1374" spans="1:8" x14ac:dyDescent="0.25">
      <c r="A1374" s="133">
        <v>1</v>
      </c>
      <c r="B1374" s="135" t="s">
        <v>48</v>
      </c>
      <c r="C1374" s="135" t="s">
        <v>77</v>
      </c>
      <c r="D1374" s="136" t="s">
        <v>67</v>
      </c>
      <c r="E1374" s="135" t="s">
        <v>110</v>
      </c>
      <c r="F1374" s="142" t="s">
        <v>71</v>
      </c>
      <c r="G1374" s="135">
        <v>1</v>
      </c>
      <c r="H1374" s="136">
        <v>30</v>
      </c>
    </row>
    <row r="1375" spans="1:8" x14ac:dyDescent="0.25">
      <c r="A1375" s="133">
        <v>1</v>
      </c>
      <c r="B1375" s="135" t="s">
        <v>48</v>
      </c>
      <c r="C1375" s="135" t="s">
        <v>77</v>
      </c>
      <c r="D1375" s="136" t="s">
        <v>67</v>
      </c>
      <c r="E1375" s="135" t="s">
        <v>110</v>
      </c>
      <c r="F1375" s="142" t="s">
        <v>71</v>
      </c>
      <c r="G1375" s="135">
        <v>1</v>
      </c>
      <c r="H1375" s="136">
        <v>30</v>
      </c>
    </row>
    <row r="1376" spans="1:8" x14ac:dyDescent="0.25">
      <c r="A1376" s="133">
        <v>1</v>
      </c>
      <c r="B1376" s="135" t="s">
        <v>48</v>
      </c>
      <c r="C1376" s="135" t="s">
        <v>77</v>
      </c>
      <c r="D1376" s="136" t="s">
        <v>67</v>
      </c>
      <c r="E1376" s="135" t="s">
        <v>110</v>
      </c>
      <c r="F1376" s="142" t="s">
        <v>71</v>
      </c>
      <c r="G1376" s="135">
        <v>1</v>
      </c>
      <c r="H1376" s="136">
        <v>7</v>
      </c>
    </row>
    <row r="1377" spans="1:8" x14ac:dyDescent="0.25">
      <c r="A1377" s="133">
        <v>1</v>
      </c>
      <c r="B1377" s="135" t="s">
        <v>48</v>
      </c>
      <c r="C1377" s="135" t="s">
        <v>77</v>
      </c>
      <c r="D1377" s="136" t="s">
        <v>67</v>
      </c>
      <c r="E1377" s="135" t="s">
        <v>110</v>
      </c>
      <c r="F1377" s="142" t="s">
        <v>71</v>
      </c>
      <c r="G1377" s="135">
        <v>1</v>
      </c>
      <c r="H1377" s="136">
        <v>40</v>
      </c>
    </row>
    <row r="1378" spans="1:8" x14ac:dyDescent="0.25">
      <c r="A1378" s="133">
        <v>1</v>
      </c>
      <c r="B1378" s="135" t="s">
        <v>48</v>
      </c>
      <c r="C1378" s="135" t="s">
        <v>77</v>
      </c>
      <c r="D1378" s="136" t="s">
        <v>67</v>
      </c>
      <c r="E1378" s="135" t="s">
        <v>110</v>
      </c>
      <c r="F1378" s="142" t="s">
        <v>71</v>
      </c>
      <c r="G1378" s="135">
        <v>1</v>
      </c>
      <c r="H1378" s="136">
        <v>40</v>
      </c>
    </row>
    <row r="1379" spans="1:8" x14ac:dyDescent="0.25">
      <c r="A1379" s="133">
        <v>1</v>
      </c>
      <c r="B1379" s="135" t="s">
        <v>48</v>
      </c>
      <c r="C1379" s="135" t="s">
        <v>77</v>
      </c>
      <c r="D1379" s="136" t="s">
        <v>67</v>
      </c>
      <c r="E1379" s="135" t="s">
        <v>110</v>
      </c>
      <c r="F1379" s="142" t="s">
        <v>71</v>
      </c>
      <c r="G1379" s="135">
        <v>1</v>
      </c>
      <c r="H1379" s="136">
        <v>40</v>
      </c>
    </row>
    <row r="1380" spans="1:8" x14ac:dyDescent="0.25">
      <c r="A1380" s="133">
        <v>1</v>
      </c>
      <c r="B1380" s="135" t="s">
        <v>48</v>
      </c>
      <c r="C1380" s="135" t="s">
        <v>77</v>
      </c>
      <c r="D1380" s="136" t="s">
        <v>67</v>
      </c>
      <c r="E1380" s="135" t="s">
        <v>110</v>
      </c>
      <c r="F1380" s="142" t="s">
        <v>71</v>
      </c>
      <c r="G1380" s="135">
        <v>1</v>
      </c>
      <c r="H1380" s="136">
        <v>40</v>
      </c>
    </row>
    <row r="1381" spans="1:8" x14ac:dyDescent="0.25">
      <c r="A1381" s="133">
        <v>1</v>
      </c>
      <c r="B1381" s="135" t="s">
        <v>48</v>
      </c>
      <c r="C1381" s="135" t="s">
        <v>77</v>
      </c>
      <c r="D1381" s="136" t="s">
        <v>67</v>
      </c>
      <c r="E1381" s="135" t="s">
        <v>110</v>
      </c>
      <c r="F1381" s="142" t="s">
        <v>71</v>
      </c>
      <c r="G1381" s="135">
        <v>1</v>
      </c>
      <c r="H1381" s="136">
        <v>40</v>
      </c>
    </row>
    <row r="1382" spans="1:8" x14ac:dyDescent="0.25">
      <c r="A1382" s="133">
        <v>1</v>
      </c>
      <c r="B1382" s="135" t="s">
        <v>48</v>
      </c>
      <c r="C1382" s="135" t="s">
        <v>77</v>
      </c>
      <c r="D1382" s="136" t="s">
        <v>67</v>
      </c>
      <c r="E1382" s="135" t="s">
        <v>110</v>
      </c>
      <c r="F1382" s="142" t="s">
        <v>71</v>
      </c>
      <c r="G1382" s="135">
        <v>1</v>
      </c>
      <c r="H1382" s="136">
        <v>40</v>
      </c>
    </row>
    <row r="1383" spans="1:8" x14ac:dyDescent="0.25">
      <c r="A1383" s="133">
        <v>1</v>
      </c>
      <c r="B1383" s="135" t="s">
        <v>48</v>
      </c>
      <c r="C1383" s="135" t="s">
        <v>77</v>
      </c>
      <c r="D1383" s="136" t="s">
        <v>67</v>
      </c>
      <c r="E1383" s="135" t="s">
        <v>110</v>
      </c>
      <c r="F1383" s="142" t="s">
        <v>71</v>
      </c>
      <c r="G1383" s="135">
        <v>1</v>
      </c>
      <c r="H1383" s="136">
        <v>35</v>
      </c>
    </row>
    <row r="1384" spans="1:8" x14ac:dyDescent="0.25">
      <c r="A1384" s="133">
        <v>1</v>
      </c>
      <c r="B1384" s="135" t="s">
        <v>48</v>
      </c>
      <c r="C1384" s="135" t="s">
        <v>77</v>
      </c>
      <c r="D1384" s="136" t="s">
        <v>67</v>
      </c>
      <c r="E1384" s="135" t="s">
        <v>110</v>
      </c>
      <c r="F1384" s="142" t="s">
        <v>71</v>
      </c>
      <c r="G1384" s="135">
        <v>1</v>
      </c>
      <c r="H1384" s="136">
        <v>35</v>
      </c>
    </row>
    <row r="1385" spans="1:8" x14ac:dyDescent="0.25">
      <c r="A1385" s="133">
        <v>1</v>
      </c>
      <c r="B1385" s="135" t="s">
        <v>48</v>
      </c>
      <c r="C1385" s="135" t="s">
        <v>77</v>
      </c>
      <c r="D1385" s="136" t="s">
        <v>67</v>
      </c>
      <c r="E1385" s="135" t="s">
        <v>110</v>
      </c>
      <c r="F1385" s="142" t="s">
        <v>71</v>
      </c>
      <c r="G1385" s="135">
        <v>1</v>
      </c>
      <c r="H1385" s="136">
        <v>35</v>
      </c>
    </row>
    <row r="1386" spans="1:8" x14ac:dyDescent="0.25">
      <c r="A1386" s="133">
        <v>1</v>
      </c>
      <c r="B1386" s="135" t="s">
        <v>48</v>
      </c>
      <c r="C1386" s="135" t="s">
        <v>77</v>
      </c>
      <c r="D1386" s="136" t="s">
        <v>67</v>
      </c>
      <c r="E1386" s="135" t="s">
        <v>110</v>
      </c>
      <c r="F1386" s="142" t="s">
        <v>71</v>
      </c>
      <c r="G1386" s="135">
        <v>1</v>
      </c>
      <c r="H1386" s="136">
        <v>45</v>
      </c>
    </row>
    <row r="1387" spans="1:8" x14ac:dyDescent="0.25">
      <c r="A1387" s="133">
        <v>1</v>
      </c>
      <c r="B1387" s="135" t="s">
        <v>48</v>
      </c>
      <c r="C1387" s="135" t="s">
        <v>77</v>
      </c>
      <c r="D1387" s="136" t="s">
        <v>67</v>
      </c>
      <c r="E1387" s="135" t="s">
        <v>110</v>
      </c>
      <c r="F1387" s="142" t="s">
        <v>71</v>
      </c>
      <c r="G1387" s="136">
        <v>1</v>
      </c>
      <c r="H1387" s="136">
        <v>60</v>
      </c>
    </row>
    <row r="1388" spans="1:8" x14ac:dyDescent="0.25">
      <c r="A1388" s="133">
        <v>1</v>
      </c>
      <c r="B1388" s="135" t="s">
        <v>48</v>
      </c>
      <c r="C1388" s="135" t="s">
        <v>77</v>
      </c>
      <c r="D1388" s="136" t="s">
        <v>67</v>
      </c>
      <c r="E1388" s="135" t="s">
        <v>110</v>
      </c>
      <c r="F1388" s="142" t="s">
        <v>71</v>
      </c>
      <c r="G1388" s="136">
        <v>1</v>
      </c>
      <c r="H1388" s="136">
        <v>65</v>
      </c>
    </row>
    <row r="1389" spans="1:8" x14ac:dyDescent="0.25">
      <c r="A1389" s="133">
        <v>1</v>
      </c>
      <c r="B1389" s="135" t="s">
        <v>48</v>
      </c>
      <c r="C1389" s="135" t="s">
        <v>77</v>
      </c>
      <c r="D1389" s="136" t="s">
        <v>67</v>
      </c>
      <c r="E1389" s="135" t="s">
        <v>110</v>
      </c>
      <c r="F1389" s="142" t="s">
        <v>71</v>
      </c>
      <c r="G1389" s="136">
        <v>1</v>
      </c>
      <c r="H1389" s="136">
        <v>25</v>
      </c>
    </row>
    <row r="1390" spans="1:8" x14ac:dyDescent="0.25">
      <c r="A1390" s="133">
        <v>1</v>
      </c>
      <c r="B1390" s="135" t="s">
        <v>48</v>
      </c>
      <c r="C1390" s="135" t="s">
        <v>77</v>
      </c>
      <c r="D1390" s="136" t="s">
        <v>67</v>
      </c>
      <c r="E1390" s="135" t="s">
        <v>110</v>
      </c>
      <c r="F1390" s="142" t="s">
        <v>71</v>
      </c>
      <c r="G1390" s="136">
        <v>1</v>
      </c>
      <c r="H1390" s="136">
        <v>25</v>
      </c>
    </row>
    <row r="1391" spans="1:8" x14ac:dyDescent="0.25">
      <c r="A1391" s="133">
        <v>1</v>
      </c>
      <c r="B1391" s="135" t="s">
        <v>48</v>
      </c>
      <c r="C1391" s="135" t="s">
        <v>77</v>
      </c>
      <c r="D1391" s="136" t="s">
        <v>67</v>
      </c>
      <c r="E1391" s="135" t="s">
        <v>110</v>
      </c>
      <c r="F1391" s="142" t="s">
        <v>71</v>
      </c>
      <c r="G1391" s="136">
        <v>1</v>
      </c>
      <c r="H1391" s="136">
        <v>25</v>
      </c>
    </row>
    <row r="1392" spans="1:8" x14ac:dyDescent="0.25">
      <c r="A1392" s="133">
        <v>1</v>
      </c>
      <c r="B1392" s="135" t="s">
        <v>48</v>
      </c>
      <c r="C1392" s="135" t="s">
        <v>77</v>
      </c>
      <c r="D1392" s="136" t="s">
        <v>67</v>
      </c>
      <c r="E1392" s="135" t="s">
        <v>110</v>
      </c>
      <c r="F1392" s="142" t="s">
        <v>71</v>
      </c>
      <c r="G1392" s="136">
        <v>1</v>
      </c>
      <c r="H1392" s="136">
        <v>25</v>
      </c>
    </row>
    <row r="1393" spans="1:8" x14ac:dyDescent="0.25">
      <c r="A1393" s="133">
        <v>1</v>
      </c>
      <c r="B1393" s="135" t="s">
        <v>48</v>
      </c>
      <c r="C1393" s="135" t="s">
        <v>77</v>
      </c>
      <c r="D1393" s="136" t="s">
        <v>67</v>
      </c>
      <c r="E1393" s="135" t="s">
        <v>110</v>
      </c>
      <c r="F1393" s="142" t="s">
        <v>72</v>
      </c>
      <c r="G1393" s="136">
        <v>1</v>
      </c>
      <c r="H1393" s="136">
        <v>15</v>
      </c>
    </row>
    <row r="1394" spans="1:8" x14ac:dyDescent="0.25">
      <c r="A1394" s="133">
        <v>1</v>
      </c>
      <c r="B1394" s="135" t="s">
        <v>48</v>
      </c>
      <c r="C1394" s="135" t="s">
        <v>77</v>
      </c>
      <c r="D1394" s="136" t="s">
        <v>67</v>
      </c>
      <c r="E1394" s="135" t="s">
        <v>110</v>
      </c>
      <c r="F1394" s="142" t="s">
        <v>72</v>
      </c>
      <c r="G1394" s="136">
        <v>1</v>
      </c>
      <c r="H1394" s="136">
        <v>15</v>
      </c>
    </row>
    <row r="1395" spans="1:8" x14ac:dyDescent="0.25">
      <c r="A1395" s="133">
        <v>1</v>
      </c>
      <c r="B1395" s="135" t="s">
        <v>48</v>
      </c>
      <c r="C1395" s="135" t="s">
        <v>77</v>
      </c>
      <c r="D1395" s="136" t="s">
        <v>67</v>
      </c>
      <c r="E1395" s="135" t="s">
        <v>110</v>
      </c>
      <c r="F1395" s="142" t="s">
        <v>72</v>
      </c>
      <c r="G1395" s="136">
        <v>1</v>
      </c>
      <c r="H1395" s="136">
        <v>20</v>
      </c>
    </row>
    <row r="1396" spans="1:8" x14ac:dyDescent="0.25">
      <c r="A1396" s="133">
        <v>1</v>
      </c>
      <c r="B1396" s="135" t="s">
        <v>48</v>
      </c>
      <c r="C1396" s="135" t="s">
        <v>77</v>
      </c>
      <c r="D1396" s="136" t="s">
        <v>67</v>
      </c>
      <c r="E1396" s="135" t="s">
        <v>110</v>
      </c>
      <c r="F1396" s="142" t="s">
        <v>72</v>
      </c>
      <c r="G1396" s="136">
        <v>1</v>
      </c>
      <c r="H1396" s="136">
        <v>20</v>
      </c>
    </row>
    <row r="1397" spans="1:8" x14ac:dyDescent="0.25">
      <c r="A1397" s="133">
        <v>1</v>
      </c>
      <c r="B1397" s="135" t="s">
        <v>48</v>
      </c>
      <c r="C1397" s="135" t="s">
        <v>77</v>
      </c>
      <c r="D1397" s="136" t="s">
        <v>67</v>
      </c>
      <c r="E1397" s="135" t="s">
        <v>110</v>
      </c>
      <c r="F1397" s="142" t="s">
        <v>72</v>
      </c>
      <c r="G1397" s="136">
        <v>1</v>
      </c>
      <c r="H1397" s="136">
        <v>10</v>
      </c>
    </row>
    <row r="1398" spans="1:8" x14ac:dyDescent="0.25">
      <c r="A1398" s="133">
        <v>1</v>
      </c>
      <c r="B1398" s="135" t="s">
        <v>48</v>
      </c>
      <c r="C1398" s="135" t="s">
        <v>77</v>
      </c>
      <c r="D1398" s="136" t="s">
        <v>67</v>
      </c>
      <c r="E1398" s="135" t="s">
        <v>110</v>
      </c>
      <c r="F1398" s="142" t="s">
        <v>72</v>
      </c>
      <c r="G1398" s="136">
        <v>1</v>
      </c>
      <c r="H1398" s="136">
        <v>10</v>
      </c>
    </row>
    <row r="1399" spans="1:8" x14ac:dyDescent="0.25">
      <c r="A1399" s="133">
        <v>1</v>
      </c>
      <c r="B1399" s="135" t="s">
        <v>48</v>
      </c>
      <c r="C1399" s="135" t="s">
        <v>77</v>
      </c>
      <c r="D1399" s="136" t="s">
        <v>67</v>
      </c>
      <c r="E1399" s="135" t="s">
        <v>110</v>
      </c>
      <c r="F1399" s="142" t="s">
        <v>72</v>
      </c>
      <c r="G1399" s="136">
        <v>1</v>
      </c>
      <c r="H1399" s="136">
        <v>40</v>
      </c>
    </row>
    <row r="1400" spans="1:8" x14ac:dyDescent="0.25">
      <c r="A1400" s="133">
        <v>1</v>
      </c>
      <c r="B1400" s="135" t="s">
        <v>48</v>
      </c>
      <c r="C1400" s="135" t="s">
        <v>77</v>
      </c>
      <c r="D1400" s="136" t="s">
        <v>67</v>
      </c>
      <c r="E1400" s="135" t="s">
        <v>110</v>
      </c>
      <c r="F1400" s="142" t="s">
        <v>72</v>
      </c>
      <c r="G1400" s="136">
        <v>1</v>
      </c>
      <c r="H1400" s="136">
        <v>30</v>
      </c>
    </row>
    <row r="1401" spans="1:8" x14ac:dyDescent="0.25">
      <c r="A1401" s="132">
        <v>1</v>
      </c>
      <c r="B1401" s="132" t="s">
        <v>229</v>
      </c>
      <c r="C1401" s="132" t="s">
        <v>230</v>
      </c>
      <c r="D1401" s="132" t="s">
        <v>67</v>
      </c>
      <c r="E1401" s="132" t="s">
        <v>110</v>
      </c>
      <c r="F1401" s="139" t="s">
        <v>40</v>
      </c>
      <c r="G1401" s="132">
        <v>1</v>
      </c>
      <c r="H1401" s="132">
        <v>5</v>
      </c>
    </row>
    <row r="1402" spans="1:8" x14ac:dyDescent="0.25">
      <c r="A1402" s="132">
        <v>1</v>
      </c>
      <c r="B1402" s="132" t="s">
        <v>229</v>
      </c>
      <c r="C1402" s="132" t="s">
        <v>230</v>
      </c>
      <c r="D1402" s="132" t="s">
        <v>67</v>
      </c>
      <c r="E1402" s="132" t="s">
        <v>110</v>
      </c>
      <c r="F1402" s="139" t="s">
        <v>40</v>
      </c>
      <c r="G1402" s="132">
        <v>1</v>
      </c>
      <c r="H1402" s="132">
        <v>5</v>
      </c>
    </row>
    <row r="1403" spans="1:8" x14ac:dyDescent="0.25">
      <c r="A1403" s="132">
        <v>1</v>
      </c>
      <c r="B1403" s="132" t="s">
        <v>229</v>
      </c>
      <c r="C1403" s="132" t="s">
        <v>230</v>
      </c>
      <c r="D1403" s="132" t="s">
        <v>67</v>
      </c>
      <c r="E1403" s="132" t="s">
        <v>110</v>
      </c>
      <c r="F1403" s="139" t="s">
        <v>40</v>
      </c>
      <c r="G1403" s="132">
        <v>1</v>
      </c>
      <c r="H1403" s="132">
        <v>5</v>
      </c>
    </row>
    <row r="1404" spans="1:8" x14ac:dyDescent="0.25">
      <c r="A1404" s="132">
        <v>1</v>
      </c>
      <c r="B1404" s="132" t="s">
        <v>229</v>
      </c>
      <c r="C1404" s="132" t="s">
        <v>230</v>
      </c>
      <c r="D1404" s="132" t="s">
        <v>67</v>
      </c>
      <c r="E1404" s="132" t="s">
        <v>110</v>
      </c>
      <c r="F1404" s="139" t="s">
        <v>40</v>
      </c>
      <c r="G1404" s="132">
        <v>1</v>
      </c>
      <c r="H1404" s="132">
        <v>5</v>
      </c>
    </row>
    <row r="1405" spans="1:8" x14ac:dyDescent="0.25">
      <c r="A1405" s="132">
        <v>1</v>
      </c>
      <c r="B1405" s="132" t="s">
        <v>229</v>
      </c>
      <c r="C1405" s="132" t="s">
        <v>230</v>
      </c>
      <c r="D1405" s="132" t="s">
        <v>67</v>
      </c>
      <c r="E1405" s="132" t="s">
        <v>110</v>
      </c>
      <c r="F1405" s="139" t="s">
        <v>40</v>
      </c>
      <c r="G1405" s="132">
        <v>1</v>
      </c>
      <c r="H1405" s="132">
        <v>5</v>
      </c>
    </row>
    <row r="1406" spans="1:8" x14ac:dyDescent="0.25">
      <c r="A1406" s="132">
        <v>1</v>
      </c>
      <c r="B1406" s="132" t="s">
        <v>229</v>
      </c>
      <c r="C1406" s="132" t="s">
        <v>230</v>
      </c>
      <c r="D1406" s="132" t="s">
        <v>67</v>
      </c>
      <c r="E1406" s="132" t="s">
        <v>110</v>
      </c>
      <c r="F1406" s="139" t="s">
        <v>40</v>
      </c>
      <c r="G1406" s="132">
        <v>1</v>
      </c>
      <c r="H1406" s="132">
        <v>5</v>
      </c>
    </row>
    <row r="1407" spans="1:8" x14ac:dyDescent="0.25">
      <c r="A1407" s="132">
        <v>1</v>
      </c>
      <c r="B1407" s="132" t="s">
        <v>229</v>
      </c>
      <c r="C1407" s="132" t="s">
        <v>230</v>
      </c>
      <c r="D1407" s="132" t="s">
        <v>67</v>
      </c>
      <c r="E1407" s="132" t="s">
        <v>110</v>
      </c>
      <c r="F1407" s="139" t="s">
        <v>40</v>
      </c>
      <c r="G1407" s="132">
        <v>1</v>
      </c>
      <c r="H1407" s="132">
        <v>5</v>
      </c>
    </row>
    <row r="1408" spans="1:8" x14ac:dyDescent="0.25">
      <c r="A1408" s="132">
        <v>1</v>
      </c>
      <c r="B1408" s="132" t="s">
        <v>229</v>
      </c>
      <c r="C1408" s="132" t="s">
        <v>230</v>
      </c>
      <c r="D1408" s="132" t="s">
        <v>67</v>
      </c>
      <c r="E1408" s="132" t="s">
        <v>110</v>
      </c>
      <c r="F1408" s="139" t="s">
        <v>40</v>
      </c>
      <c r="G1408" s="132">
        <v>1</v>
      </c>
      <c r="H1408" s="132">
        <v>5</v>
      </c>
    </row>
    <row r="1409" spans="1:8" x14ac:dyDescent="0.25">
      <c r="A1409" s="132">
        <v>1</v>
      </c>
      <c r="B1409" s="132" t="s">
        <v>229</v>
      </c>
      <c r="C1409" s="132" t="s">
        <v>230</v>
      </c>
      <c r="D1409" s="132" t="s">
        <v>67</v>
      </c>
      <c r="E1409" s="132" t="s">
        <v>110</v>
      </c>
      <c r="F1409" s="139" t="s">
        <v>40</v>
      </c>
      <c r="G1409" s="132">
        <v>1</v>
      </c>
      <c r="H1409" s="132">
        <v>5</v>
      </c>
    </row>
    <row r="1410" spans="1:8" x14ac:dyDescent="0.25">
      <c r="A1410" s="132">
        <v>1</v>
      </c>
      <c r="B1410" s="132" t="s">
        <v>229</v>
      </c>
      <c r="C1410" s="132" t="s">
        <v>230</v>
      </c>
      <c r="D1410" s="132" t="s">
        <v>67</v>
      </c>
      <c r="E1410" s="132" t="s">
        <v>110</v>
      </c>
      <c r="F1410" s="139" t="s">
        <v>40</v>
      </c>
      <c r="G1410" s="132">
        <v>1</v>
      </c>
      <c r="H1410" s="132">
        <v>5</v>
      </c>
    </row>
    <row r="1411" spans="1:8" x14ac:dyDescent="0.25">
      <c r="A1411" s="132">
        <v>1</v>
      </c>
      <c r="B1411" s="132" t="s">
        <v>229</v>
      </c>
      <c r="C1411" s="132" t="s">
        <v>230</v>
      </c>
      <c r="D1411" s="132" t="s">
        <v>67</v>
      </c>
      <c r="E1411" s="132" t="s">
        <v>110</v>
      </c>
      <c r="F1411" s="139" t="s">
        <v>40</v>
      </c>
      <c r="G1411" s="132">
        <v>1</v>
      </c>
      <c r="H1411" s="132">
        <v>5</v>
      </c>
    </row>
    <row r="1412" spans="1:8" x14ac:dyDescent="0.25">
      <c r="A1412" s="132">
        <v>1</v>
      </c>
      <c r="B1412" s="132" t="s">
        <v>229</v>
      </c>
      <c r="C1412" s="132" t="s">
        <v>230</v>
      </c>
      <c r="D1412" s="132" t="s">
        <v>67</v>
      </c>
      <c r="E1412" s="132" t="s">
        <v>110</v>
      </c>
      <c r="F1412" s="139" t="s">
        <v>40</v>
      </c>
      <c r="G1412" s="132">
        <v>1</v>
      </c>
      <c r="H1412" s="132">
        <v>5</v>
      </c>
    </row>
    <row r="1413" spans="1:8" x14ac:dyDescent="0.25">
      <c r="A1413" s="132">
        <v>1</v>
      </c>
      <c r="B1413" s="132" t="s">
        <v>229</v>
      </c>
      <c r="C1413" s="132" t="s">
        <v>230</v>
      </c>
      <c r="D1413" s="132" t="s">
        <v>67</v>
      </c>
      <c r="E1413" s="132" t="s">
        <v>110</v>
      </c>
      <c r="F1413" s="139" t="s">
        <v>40</v>
      </c>
      <c r="G1413" s="132">
        <v>1</v>
      </c>
      <c r="H1413" s="132">
        <v>5</v>
      </c>
    </row>
    <row r="1414" spans="1:8" x14ac:dyDescent="0.25">
      <c r="A1414" s="132">
        <v>1</v>
      </c>
      <c r="B1414" s="132" t="s">
        <v>229</v>
      </c>
      <c r="C1414" s="132" t="s">
        <v>230</v>
      </c>
      <c r="D1414" s="132" t="s">
        <v>67</v>
      </c>
      <c r="E1414" s="132" t="s">
        <v>110</v>
      </c>
      <c r="F1414" s="139" t="s">
        <v>40</v>
      </c>
      <c r="G1414" s="132">
        <v>1</v>
      </c>
      <c r="H1414" s="132">
        <v>5</v>
      </c>
    </row>
    <row r="1415" spans="1:8" x14ac:dyDescent="0.25">
      <c r="A1415" s="132">
        <v>1</v>
      </c>
      <c r="B1415" s="132" t="s">
        <v>229</v>
      </c>
      <c r="C1415" s="132" t="s">
        <v>230</v>
      </c>
      <c r="D1415" s="132" t="s">
        <v>67</v>
      </c>
      <c r="E1415" s="132" t="s">
        <v>110</v>
      </c>
      <c r="F1415" s="139" t="s">
        <v>40</v>
      </c>
      <c r="G1415" s="132">
        <v>1</v>
      </c>
      <c r="H1415" s="132">
        <v>5</v>
      </c>
    </row>
    <row r="1416" spans="1:8" x14ac:dyDescent="0.25">
      <c r="A1416" s="132">
        <v>1</v>
      </c>
      <c r="B1416" s="132" t="s">
        <v>229</v>
      </c>
      <c r="C1416" s="132" t="s">
        <v>230</v>
      </c>
      <c r="D1416" s="132" t="s">
        <v>67</v>
      </c>
      <c r="E1416" s="132" t="s">
        <v>110</v>
      </c>
      <c r="F1416" s="139" t="s">
        <v>40</v>
      </c>
      <c r="G1416" s="132">
        <v>1</v>
      </c>
      <c r="H1416" s="132">
        <v>5</v>
      </c>
    </row>
    <row r="1417" spans="1:8" x14ac:dyDescent="0.25">
      <c r="A1417" s="132">
        <v>1</v>
      </c>
      <c r="B1417" s="132" t="s">
        <v>229</v>
      </c>
      <c r="C1417" s="132" t="s">
        <v>230</v>
      </c>
      <c r="D1417" s="132" t="s">
        <v>67</v>
      </c>
      <c r="E1417" s="132" t="s">
        <v>110</v>
      </c>
      <c r="F1417" s="139" t="s">
        <v>40</v>
      </c>
      <c r="G1417" s="132">
        <v>1</v>
      </c>
      <c r="H1417" s="132">
        <v>10</v>
      </c>
    </row>
    <row r="1418" spans="1:8" x14ac:dyDescent="0.25">
      <c r="A1418" s="132">
        <v>1</v>
      </c>
      <c r="B1418" s="132" t="s">
        <v>229</v>
      </c>
      <c r="C1418" s="132" t="s">
        <v>230</v>
      </c>
      <c r="D1418" s="132" t="s">
        <v>67</v>
      </c>
      <c r="E1418" s="132" t="s">
        <v>110</v>
      </c>
      <c r="F1418" s="139" t="s">
        <v>40</v>
      </c>
      <c r="G1418" s="132">
        <v>1</v>
      </c>
      <c r="H1418" s="132">
        <v>10</v>
      </c>
    </row>
    <row r="1419" spans="1:8" x14ac:dyDescent="0.25">
      <c r="A1419" s="132">
        <v>1</v>
      </c>
      <c r="B1419" s="132" t="s">
        <v>229</v>
      </c>
      <c r="C1419" s="132" t="s">
        <v>230</v>
      </c>
      <c r="D1419" s="132" t="s">
        <v>67</v>
      </c>
      <c r="E1419" s="132" t="s">
        <v>110</v>
      </c>
      <c r="F1419" s="139" t="s">
        <v>40</v>
      </c>
      <c r="G1419" s="132">
        <v>1</v>
      </c>
      <c r="H1419" s="132">
        <v>10</v>
      </c>
    </row>
    <row r="1420" spans="1:8" x14ac:dyDescent="0.25">
      <c r="A1420" s="132">
        <v>1</v>
      </c>
      <c r="B1420" s="132" t="s">
        <v>229</v>
      </c>
      <c r="C1420" s="132" t="s">
        <v>230</v>
      </c>
      <c r="D1420" s="132" t="s">
        <v>67</v>
      </c>
      <c r="E1420" s="132" t="s">
        <v>110</v>
      </c>
      <c r="F1420" s="139" t="s">
        <v>40</v>
      </c>
      <c r="G1420" s="132">
        <v>1</v>
      </c>
      <c r="H1420" s="132">
        <v>10</v>
      </c>
    </row>
    <row r="1421" spans="1:8" x14ac:dyDescent="0.25">
      <c r="A1421" s="132">
        <v>1</v>
      </c>
      <c r="B1421" s="132" t="s">
        <v>229</v>
      </c>
      <c r="C1421" s="132" t="s">
        <v>230</v>
      </c>
      <c r="D1421" s="132" t="s">
        <v>67</v>
      </c>
      <c r="E1421" s="132" t="s">
        <v>110</v>
      </c>
      <c r="F1421" s="139" t="s">
        <v>40</v>
      </c>
      <c r="G1421" s="132">
        <v>1</v>
      </c>
      <c r="H1421" s="132">
        <v>10</v>
      </c>
    </row>
    <row r="1422" spans="1:8" x14ac:dyDescent="0.25">
      <c r="A1422" s="132">
        <v>1</v>
      </c>
      <c r="B1422" s="132" t="s">
        <v>229</v>
      </c>
      <c r="C1422" s="132" t="s">
        <v>230</v>
      </c>
      <c r="D1422" s="132" t="s">
        <v>67</v>
      </c>
      <c r="E1422" s="132" t="s">
        <v>110</v>
      </c>
      <c r="F1422" s="139" t="s">
        <v>40</v>
      </c>
      <c r="G1422" s="132">
        <v>1</v>
      </c>
      <c r="H1422" s="132">
        <v>10</v>
      </c>
    </row>
    <row r="1423" spans="1:8" x14ac:dyDescent="0.25">
      <c r="A1423" s="132">
        <v>1</v>
      </c>
      <c r="B1423" s="132" t="s">
        <v>229</v>
      </c>
      <c r="C1423" s="132" t="s">
        <v>230</v>
      </c>
      <c r="D1423" s="132" t="s">
        <v>67</v>
      </c>
      <c r="E1423" s="132" t="s">
        <v>110</v>
      </c>
      <c r="F1423" s="139" t="s">
        <v>40</v>
      </c>
      <c r="G1423" s="132">
        <v>1</v>
      </c>
      <c r="H1423" s="132">
        <v>10</v>
      </c>
    </row>
    <row r="1424" spans="1:8" x14ac:dyDescent="0.25">
      <c r="A1424" s="132">
        <v>1</v>
      </c>
      <c r="B1424" s="132" t="s">
        <v>229</v>
      </c>
      <c r="C1424" s="132" t="s">
        <v>230</v>
      </c>
      <c r="D1424" s="132" t="s">
        <v>67</v>
      </c>
      <c r="E1424" s="132" t="s">
        <v>110</v>
      </c>
      <c r="F1424" s="139" t="s">
        <v>40</v>
      </c>
      <c r="G1424" s="132">
        <v>1</v>
      </c>
      <c r="H1424" s="132">
        <v>10</v>
      </c>
    </row>
    <row r="1425" spans="1:8" x14ac:dyDescent="0.25">
      <c r="A1425" s="132">
        <v>1</v>
      </c>
      <c r="B1425" s="132" t="s">
        <v>229</v>
      </c>
      <c r="C1425" s="132" t="s">
        <v>230</v>
      </c>
      <c r="D1425" s="132" t="s">
        <v>67</v>
      </c>
      <c r="E1425" s="132" t="s">
        <v>110</v>
      </c>
      <c r="F1425" s="139" t="s">
        <v>40</v>
      </c>
      <c r="G1425" s="132">
        <v>1</v>
      </c>
      <c r="H1425" s="132">
        <v>10</v>
      </c>
    </row>
    <row r="1426" spans="1:8" x14ac:dyDescent="0.25">
      <c r="A1426" s="132">
        <v>1</v>
      </c>
      <c r="B1426" s="132" t="s">
        <v>229</v>
      </c>
      <c r="C1426" s="132" t="s">
        <v>230</v>
      </c>
      <c r="D1426" s="132" t="s">
        <v>67</v>
      </c>
      <c r="E1426" s="132" t="s">
        <v>110</v>
      </c>
      <c r="F1426" s="139" t="s">
        <v>40</v>
      </c>
      <c r="G1426" s="132">
        <v>1</v>
      </c>
      <c r="H1426" s="132">
        <v>10</v>
      </c>
    </row>
    <row r="1427" spans="1:8" x14ac:dyDescent="0.25">
      <c r="A1427" s="132">
        <v>1</v>
      </c>
      <c r="B1427" s="132" t="s">
        <v>229</v>
      </c>
      <c r="C1427" s="132" t="s">
        <v>230</v>
      </c>
      <c r="D1427" s="132" t="s">
        <v>67</v>
      </c>
      <c r="E1427" s="132" t="s">
        <v>110</v>
      </c>
      <c r="F1427" s="139" t="s">
        <v>40</v>
      </c>
      <c r="G1427" s="132">
        <v>1</v>
      </c>
      <c r="H1427" s="132">
        <v>10</v>
      </c>
    </row>
    <row r="1428" spans="1:8" x14ac:dyDescent="0.25">
      <c r="A1428" s="132">
        <v>1</v>
      </c>
      <c r="B1428" s="132" t="s">
        <v>229</v>
      </c>
      <c r="C1428" s="132" t="s">
        <v>230</v>
      </c>
      <c r="D1428" s="132" t="s">
        <v>67</v>
      </c>
      <c r="E1428" s="132" t="s">
        <v>110</v>
      </c>
      <c r="F1428" s="139" t="s">
        <v>40</v>
      </c>
      <c r="G1428" s="132">
        <v>1</v>
      </c>
      <c r="H1428" s="132">
        <v>10</v>
      </c>
    </row>
    <row r="1429" spans="1:8" x14ac:dyDescent="0.25">
      <c r="A1429" s="132">
        <v>1</v>
      </c>
      <c r="B1429" s="132" t="s">
        <v>229</v>
      </c>
      <c r="C1429" s="132" t="s">
        <v>230</v>
      </c>
      <c r="D1429" s="132" t="s">
        <v>67</v>
      </c>
      <c r="E1429" s="132" t="s">
        <v>110</v>
      </c>
      <c r="F1429" s="139" t="s">
        <v>40</v>
      </c>
      <c r="G1429" s="132">
        <v>1</v>
      </c>
      <c r="H1429" s="132">
        <v>10</v>
      </c>
    </row>
    <row r="1430" spans="1:8" x14ac:dyDescent="0.25">
      <c r="A1430" s="132">
        <v>1</v>
      </c>
      <c r="B1430" s="132" t="s">
        <v>229</v>
      </c>
      <c r="C1430" s="132" t="s">
        <v>230</v>
      </c>
      <c r="D1430" s="132" t="s">
        <v>67</v>
      </c>
      <c r="E1430" s="132" t="s">
        <v>110</v>
      </c>
      <c r="F1430" s="139" t="s">
        <v>40</v>
      </c>
      <c r="G1430" s="132">
        <v>1</v>
      </c>
      <c r="H1430" s="132">
        <v>10</v>
      </c>
    </row>
    <row r="1431" spans="1:8" x14ac:dyDescent="0.25">
      <c r="A1431" s="132">
        <v>1</v>
      </c>
      <c r="B1431" s="132" t="s">
        <v>229</v>
      </c>
      <c r="C1431" s="132" t="s">
        <v>230</v>
      </c>
      <c r="D1431" s="132" t="s">
        <v>67</v>
      </c>
      <c r="E1431" s="132" t="s">
        <v>110</v>
      </c>
      <c r="F1431" s="139" t="s">
        <v>40</v>
      </c>
      <c r="G1431" s="132">
        <v>1</v>
      </c>
      <c r="H1431" s="132">
        <v>10</v>
      </c>
    </row>
    <row r="1432" spans="1:8" x14ac:dyDescent="0.25">
      <c r="A1432" s="132">
        <v>1</v>
      </c>
      <c r="B1432" s="132" t="s">
        <v>229</v>
      </c>
      <c r="C1432" s="132" t="s">
        <v>230</v>
      </c>
      <c r="D1432" s="132" t="s">
        <v>67</v>
      </c>
      <c r="E1432" s="132" t="s">
        <v>110</v>
      </c>
      <c r="F1432" s="139" t="s">
        <v>40</v>
      </c>
      <c r="G1432" s="132">
        <v>1</v>
      </c>
      <c r="H1432" s="132">
        <v>10</v>
      </c>
    </row>
    <row r="1433" spans="1:8" x14ac:dyDescent="0.25">
      <c r="A1433" s="132">
        <v>1</v>
      </c>
      <c r="B1433" s="132" t="s">
        <v>229</v>
      </c>
      <c r="C1433" s="132" t="s">
        <v>230</v>
      </c>
      <c r="D1433" s="132" t="s">
        <v>67</v>
      </c>
      <c r="E1433" s="132" t="s">
        <v>110</v>
      </c>
      <c r="F1433" s="139" t="s">
        <v>40</v>
      </c>
      <c r="G1433" s="132">
        <v>1</v>
      </c>
      <c r="H1433" s="132">
        <v>10</v>
      </c>
    </row>
    <row r="1434" spans="1:8" x14ac:dyDescent="0.25">
      <c r="A1434" s="132">
        <v>1</v>
      </c>
      <c r="B1434" s="132" t="s">
        <v>229</v>
      </c>
      <c r="C1434" s="132" t="s">
        <v>230</v>
      </c>
      <c r="D1434" s="132" t="s">
        <v>67</v>
      </c>
      <c r="E1434" s="132" t="s">
        <v>110</v>
      </c>
      <c r="F1434" s="139" t="s">
        <v>40</v>
      </c>
      <c r="G1434" s="132">
        <v>1</v>
      </c>
      <c r="H1434" s="132">
        <v>10</v>
      </c>
    </row>
    <row r="1435" spans="1:8" x14ac:dyDescent="0.25">
      <c r="A1435" s="132">
        <v>1</v>
      </c>
      <c r="B1435" s="132" t="s">
        <v>229</v>
      </c>
      <c r="C1435" s="132" t="s">
        <v>230</v>
      </c>
      <c r="D1435" s="132" t="s">
        <v>67</v>
      </c>
      <c r="E1435" s="132" t="s">
        <v>110</v>
      </c>
      <c r="F1435" s="139" t="s">
        <v>40</v>
      </c>
      <c r="G1435" s="132">
        <v>1</v>
      </c>
      <c r="H1435" s="132">
        <v>10</v>
      </c>
    </row>
    <row r="1436" spans="1:8" x14ac:dyDescent="0.25">
      <c r="A1436" s="132">
        <v>1</v>
      </c>
      <c r="B1436" s="132" t="s">
        <v>229</v>
      </c>
      <c r="C1436" s="132" t="s">
        <v>230</v>
      </c>
      <c r="D1436" s="132" t="s">
        <v>67</v>
      </c>
      <c r="E1436" s="132" t="s">
        <v>110</v>
      </c>
      <c r="F1436" s="139" t="s">
        <v>40</v>
      </c>
      <c r="G1436" s="132">
        <v>1</v>
      </c>
      <c r="H1436" s="132">
        <v>10</v>
      </c>
    </row>
    <row r="1437" spans="1:8" x14ac:dyDescent="0.25">
      <c r="A1437" s="132">
        <v>1</v>
      </c>
      <c r="B1437" s="132" t="s">
        <v>229</v>
      </c>
      <c r="C1437" s="132" t="s">
        <v>230</v>
      </c>
      <c r="D1437" s="132" t="s">
        <v>67</v>
      </c>
      <c r="E1437" s="132" t="s">
        <v>110</v>
      </c>
      <c r="F1437" s="139" t="s">
        <v>40</v>
      </c>
      <c r="G1437" s="132">
        <v>1</v>
      </c>
      <c r="H1437" s="132">
        <v>10</v>
      </c>
    </row>
    <row r="1438" spans="1:8" x14ac:dyDescent="0.25">
      <c r="A1438" s="132">
        <v>1</v>
      </c>
      <c r="B1438" s="132" t="s">
        <v>229</v>
      </c>
      <c r="C1438" s="132" t="s">
        <v>230</v>
      </c>
      <c r="D1438" s="132" t="s">
        <v>67</v>
      </c>
      <c r="E1438" s="132" t="s">
        <v>110</v>
      </c>
      <c r="F1438" s="139" t="s">
        <v>40</v>
      </c>
      <c r="G1438" s="132">
        <v>1</v>
      </c>
      <c r="H1438" s="132">
        <v>10</v>
      </c>
    </row>
    <row r="1439" spans="1:8" x14ac:dyDescent="0.25">
      <c r="A1439" s="132">
        <v>1</v>
      </c>
      <c r="B1439" s="132" t="s">
        <v>229</v>
      </c>
      <c r="C1439" s="132" t="s">
        <v>230</v>
      </c>
      <c r="D1439" s="132" t="s">
        <v>67</v>
      </c>
      <c r="E1439" s="132" t="s">
        <v>110</v>
      </c>
      <c r="F1439" s="139" t="s">
        <v>40</v>
      </c>
      <c r="G1439" s="132">
        <v>1</v>
      </c>
      <c r="H1439" s="132">
        <v>10</v>
      </c>
    </row>
    <row r="1440" spans="1:8" x14ac:dyDescent="0.25">
      <c r="A1440" s="132">
        <v>1</v>
      </c>
      <c r="B1440" s="132" t="s">
        <v>229</v>
      </c>
      <c r="C1440" s="132" t="s">
        <v>230</v>
      </c>
      <c r="D1440" s="132" t="s">
        <v>67</v>
      </c>
      <c r="E1440" s="132" t="s">
        <v>110</v>
      </c>
      <c r="F1440" s="139" t="s">
        <v>40</v>
      </c>
      <c r="G1440" s="132">
        <v>1</v>
      </c>
      <c r="H1440" s="132">
        <v>10</v>
      </c>
    </row>
    <row r="1441" spans="1:8" x14ac:dyDescent="0.25">
      <c r="A1441" s="132">
        <v>1</v>
      </c>
      <c r="B1441" s="132" t="s">
        <v>229</v>
      </c>
      <c r="C1441" s="132" t="s">
        <v>230</v>
      </c>
      <c r="D1441" s="132" t="s">
        <v>67</v>
      </c>
      <c r="E1441" s="132" t="s">
        <v>110</v>
      </c>
      <c r="F1441" s="139" t="s">
        <v>40</v>
      </c>
      <c r="G1441" s="132">
        <v>1</v>
      </c>
      <c r="H1441" s="132">
        <v>10</v>
      </c>
    </row>
    <row r="1442" spans="1:8" x14ac:dyDescent="0.25">
      <c r="A1442" s="132">
        <v>1</v>
      </c>
      <c r="B1442" s="132" t="s">
        <v>229</v>
      </c>
      <c r="C1442" s="132" t="s">
        <v>230</v>
      </c>
      <c r="D1442" s="132" t="s">
        <v>67</v>
      </c>
      <c r="E1442" s="132" t="s">
        <v>110</v>
      </c>
      <c r="F1442" s="139" t="s">
        <v>40</v>
      </c>
      <c r="G1442" s="132">
        <v>1</v>
      </c>
      <c r="H1442" s="132">
        <v>10</v>
      </c>
    </row>
    <row r="1443" spans="1:8" x14ac:dyDescent="0.25">
      <c r="A1443" s="132">
        <v>1</v>
      </c>
      <c r="B1443" s="132" t="s">
        <v>229</v>
      </c>
      <c r="C1443" s="132" t="s">
        <v>230</v>
      </c>
      <c r="D1443" s="132" t="s">
        <v>67</v>
      </c>
      <c r="E1443" s="132" t="s">
        <v>110</v>
      </c>
      <c r="F1443" s="139" t="s">
        <v>40</v>
      </c>
      <c r="G1443" s="132">
        <v>1</v>
      </c>
      <c r="H1443" s="132">
        <v>15</v>
      </c>
    </row>
    <row r="1444" spans="1:8" x14ac:dyDescent="0.25">
      <c r="A1444" s="132">
        <v>1</v>
      </c>
      <c r="B1444" s="132" t="s">
        <v>229</v>
      </c>
      <c r="C1444" s="132" t="s">
        <v>230</v>
      </c>
      <c r="D1444" s="132" t="s">
        <v>67</v>
      </c>
      <c r="E1444" s="132" t="s">
        <v>110</v>
      </c>
      <c r="F1444" s="139" t="s">
        <v>40</v>
      </c>
      <c r="G1444" s="132">
        <v>1</v>
      </c>
      <c r="H1444" s="132">
        <v>15</v>
      </c>
    </row>
    <row r="1445" spans="1:8" x14ac:dyDescent="0.25">
      <c r="A1445" s="132">
        <v>1</v>
      </c>
      <c r="B1445" s="132" t="s">
        <v>229</v>
      </c>
      <c r="C1445" s="132" t="s">
        <v>230</v>
      </c>
      <c r="D1445" s="132" t="s">
        <v>67</v>
      </c>
      <c r="E1445" s="132" t="s">
        <v>110</v>
      </c>
      <c r="F1445" s="139" t="s">
        <v>40</v>
      </c>
      <c r="G1445" s="132">
        <v>1</v>
      </c>
      <c r="H1445" s="132">
        <v>15</v>
      </c>
    </row>
    <row r="1446" spans="1:8" x14ac:dyDescent="0.25">
      <c r="A1446" s="132">
        <v>1</v>
      </c>
      <c r="B1446" s="132" t="s">
        <v>229</v>
      </c>
      <c r="C1446" s="132" t="s">
        <v>230</v>
      </c>
      <c r="D1446" s="132" t="s">
        <v>67</v>
      </c>
      <c r="E1446" s="132" t="s">
        <v>110</v>
      </c>
      <c r="F1446" s="139" t="s">
        <v>40</v>
      </c>
      <c r="G1446" s="132">
        <v>1</v>
      </c>
      <c r="H1446" s="132">
        <v>15</v>
      </c>
    </row>
    <row r="1447" spans="1:8" x14ac:dyDescent="0.25">
      <c r="A1447" s="132">
        <v>1</v>
      </c>
      <c r="B1447" s="132" t="s">
        <v>229</v>
      </c>
      <c r="C1447" s="132" t="s">
        <v>230</v>
      </c>
      <c r="D1447" s="132" t="s">
        <v>67</v>
      </c>
      <c r="E1447" s="132" t="s">
        <v>110</v>
      </c>
      <c r="F1447" s="139" t="s">
        <v>40</v>
      </c>
      <c r="G1447" s="132">
        <v>1</v>
      </c>
      <c r="H1447" s="132">
        <v>15</v>
      </c>
    </row>
    <row r="1448" spans="1:8" x14ac:dyDescent="0.25">
      <c r="A1448" s="132">
        <v>1</v>
      </c>
      <c r="B1448" s="132" t="s">
        <v>229</v>
      </c>
      <c r="C1448" s="132" t="s">
        <v>230</v>
      </c>
      <c r="D1448" s="132" t="s">
        <v>67</v>
      </c>
      <c r="E1448" s="132" t="s">
        <v>110</v>
      </c>
      <c r="F1448" s="139" t="s">
        <v>40</v>
      </c>
      <c r="G1448" s="132">
        <v>1</v>
      </c>
      <c r="H1448" s="132">
        <v>15</v>
      </c>
    </row>
    <row r="1449" spans="1:8" x14ac:dyDescent="0.25">
      <c r="A1449" s="132">
        <v>1</v>
      </c>
      <c r="B1449" s="132" t="s">
        <v>229</v>
      </c>
      <c r="C1449" s="132" t="s">
        <v>230</v>
      </c>
      <c r="D1449" s="132" t="s">
        <v>67</v>
      </c>
      <c r="E1449" s="132" t="s">
        <v>110</v>
      </c>
      <c r="F1449" s="139" t="s">
        <v>40</v>
      </c>
      <c r="G1449" s="132">
        <v>1</v>
      </c>
      <c r="H1449" s="132">
        <v>15</v>
      </c>
    </row>
    <row r="1450" spans="1:8" x14ac:dyDescent="0.25">
      <c r="A1450" s="132">
        <v>1</v>
      </c>
      <c r="B1450" s="132" t="s">
        <v>229</v>
      </c>
      <c r="C1450" s="132" t="s">
        <v>230</v>
      </c>
      <c r="D1450" s="132" t="s">
        <v>67</v>
      </c>
      <c r="E1450" s="132" t="s">
        <v>110</v>
      </c>
      <c r="F1450" s="139" t="s">
        <v>40</v>
      </c>
      <c r="G1450" s="132">
        <v>1</v>
      </c>
      <c r="H1450" s="132">
        <v>15</v>
      </c>
    </row>
    <row r="1451" spans="1:8" x14ac:dyDescent="0.25">
      <c r="A1451" s="132">
        <v>1</v>
      </c>
      <c r="B1451" s="132" t="s">
        <v>229</v>
      </c>
      <c r="C1451" s="132" t="s">
        <v>230</v>
      </c>
      <c r="D1451" s="132" t="s">
        <v>67</v>
      </c>
      <c r="E1451" s="132" t="s">
        <v>110</v>
      </c>
      <c r="F1451" s="139" t="s">
        <v>40</v>
      </c>
      <c r="G1451" s="132">
        <v>1</v>
      </c>
      <c r="H1451" s="132">
        <v>15</v>
      </c>
    </row>
    <row r="1452" spans="1:8" x14ac:dyDescent="0.25">
      <c r="A1452" s="132">
        <v>1</v>
      </c>
      <c r="B1452" s="132" t="s">
        <v>229</v>
      </c>
      <c r="C1452" s="132" t="s">
        <v>230</v>
      </c>
      <c r="D1452" s="132" t="s">
        <v>67</v>
      </c>
      <c r="E1452" s="132" t="s">
        <v>110</v>
      </c>
      <c r="F1452" s="139" t="s">
        <v>40</v>
      </c>
      <c r="G1452" s="132">
        <v>1</v>
      </c>
      <c r="H1452" s="132">
        <v>15</v>
      </c>
    </row>
    <row r="1453" spans="1:8" x14ac:dyDescent="0.25">
      <c r="A1453" s="132">
        <v>1</v>
      </c>
      <c r="B1453" s="132" t="s">
        <v>229</v>
      </c>
      <c r="C1453" s="132" t="s">
        <v>230</v>
      </c>
      <c r="D1453" s="132" t="s">
        <v>67</v>
      </c>
      <c r="E1453" s="132" t="s">
        <v>110</v>
      </c>
      <c r="F1453" s="139" t="s">
        <v>40</v>
      </c>
      <c r="G1453" s="132">
        <v>1</v>
      </c>
      <c r="H1453" s="132">
        <v>15</v>
      </c>
    </row>
    <row r="1454" spans="1:8" x14ac:dyDescent="0.25">
      <c r="A1454" s="132">
        <v>1</v>
      </c>
      <c r="B1454" s="132" t="s">
        <v>229</v>
      </c>
      <c r="C1454" s="132" t="s">
        <v>230</v>
      </c>
      <c r="D1454" s="132" t="s">
        <v>67</v>
      </c>
      <c r="E1454" s="132" t="s">
        <v>110</v>
      </c>
      <c r="F1454" s="139" t="s">
        <v>40</v>
      </c>
      <c r="G1454" s="132">
        <v>1</v>
      </c>
      <c r="H1454" s="132">
        <v>15</v>
      </c>
    </row>
    <row r="1455" spans="1:8" x14ac:dyDescent="0.25">
      <c r="A1455" s="132">
        <v>1</v>
      </c>
      <c r="B1455" s="132" t="s">
        <v>229</v>
      </c>
      <c r="C1455" s="132" t="s">
        <v>230</v>
      </c>
      <c r="D1455" s="132" t="s">
        <v>67</v>
      </c>
      <c r="E1455" s="132" t="s">
        <v>110</v>
      </c>
      <c r="F1455" s="139" t="s">
        <v>40</v>
      </c>
      <c r="G1455" s="132">
        <v>1</v>
      </c>
      <c r="H1455" s="132">
        <v>15</v>
      </c>
    </row>
    <row r="1456" spans="1:8" x14ac:dyDescent="0.25">
      <c r="A1456" s="132">
        <v>1</v>
      </c>
      <c r="B1456" s="132" t="s">
        <v>229</v>
      </c>
      <c r="C1456" s="132" t="s">
        <v>230</v>
      </c>
      <c r="D1456" s="132" t="s">
        <v>67</v>
      </c>
      <c r="E1456" s="132" t="s">
        <v>110</v>
      </c>
      <c r="F1456" s="139" t="s">
        <v>40</v>
      </c>
      <c r="G1456" s="132">
        <v>1</v>
      </c>
      <c r="H1456" s="132">
        <v>15</v>
      </c>
    </row>
    <row r="1457" spans="1:8" x14ac:dyDescent="0.25">
      <c r="A1457" s="132">
        <v>1</v>
      </c>
      <c r="B1457" s="132" t="s">
        <v>229</v>
      </c>
      <c r="C1457" s="132" t="s">
        <v>230</v>
      </c>
      <c r="D1457" s="132" t="s">
        <v>67</v>
      </c>
      <c r="E1457" s="132" t="s">
        <v>110</v>
      </c>
      <c r="F1457" s="139" t="s">
        <v>40</v>
      </c>
      <c r="G1457" s="132">
        <v>1</v>
      </c>
      <c r="H1457" s="132">
        <v>15</v>
      </c>
    </row>
    <row r="1458" spans="1:8" x14ac:dyDescent="0.25">
      <c r="A1458" s="132">
        <v>1</v>
      </c>
      <c r="B1458" s="132" t="s">
        <v>229</v>
      </c>
      <c r="C1458" s="132" t="s">
        <v>230</v>
      </c>
      <c r="D1458" s="132" t="s">
        <v>67</v>
      </c>
      <c r="E1458" s="132" t="s">
        <v>110</v>
      </c>
      <c r="F1458" s="139" t="s">
        <v>40</v>
      </c>
      <c r="G1458" s="132">
        <v>1</v>
      </c>
      <c r="H1458" s="132">
        <v>15</v>
      </c>
    </row>
    <row r="1459" spans="1:8" x14ac:dyDescent="0.25">
      <c r="A1459" s="132">
        <v>1</v>
      </c>
      <c r="B1459" s="132" t="s">
        <v>229</v>
      </c>
      <c r="C1459" s="132" t="s">
        <v>230</v>
      </c>
      <c r="D1459" s="132" t="s">
        <v>67</v>
      </c>
      <c r="E1459" s="132" t="s">
        <v>110</v>
      </c>
      <c r="F1459" s="139" t="s">
        <v>40</v>
      </c>
      <c r="G1459" s="132">
        <v>1</v>
      </c>
      <c r="H1459" s="132">
        <v>15</v>
      </c>
    </row>
    <row r="1460" spans="1:8" x14ac:dyDescent="0.25">
      <c r="A1460" s="132">
        <v>1</v>
      </c>
      <c r="B1460" s="132" t="s">
        <v>229</v>
      </c>
      <c r="C1460" s="132" t="s">
        <v>230</v>
      </c>
      <c r="D1460" s="132" t="s">
        <v>67</v>
      </c>
      <c r="E1460" s="132" t="s">
        <v>110</v>
      </c>
      <c r="F1460" s="139" t="s">
        <v>40</v>
      </c>
      <c r="G1460" s="132">
        <v>1</v>
      </c>
      <c r="H1460" s="132">
        <v>15</v>
      </c>
    </row>
    <row r="1461" spans="1:8" x14ac:dyDescent="0.25">
      <c r="A1461" s="132">
        <v>1</v>
      </c>
      <c r="B1461" s="132" t="s">
        <v>229</v>
      </c>
      <c r="C1461" s="132" t="s">
        <v>230</v>
      </c>
      <c r="D1461" s="132" t="s">
        <v>67</v>
      </c>
      <c r="E1461" s="132" t="s">
        <v>110</v>
      </c>
      <c r="F1461" s="139" t="s">
        <v>40</v>
      </c>
      <c r="G1461" s="132">
        <v>1</v>
      </c>
      <c r="H1461" s="132">
        <v>15</v>
      </c>
    </row>
    <row r="1462" spans="1:8" x14ac:dyDescent="0.25">
      <c r="A1462" s="132">
        <v>1</v>
      </c>
      <c r="B1462" s="132" t="s">
        <v>229</v>
      </c>
      <c r="C1462" s="132" t="s">
        <v>230</v>
      </c>
      <c r="D1462" s="132" t="s">
        <v>67</v>
      </c>
      <c r="E1462" s="132" t="s">
        <v>110</v>
      </c>
      <c r="F1462" s="139" t="s">
        <v>40</v>
      </c>
      <c r="G1462" s="132">
        <v>1</v>
      </c>
      <c r="H1462" s="132">
        <v>15</v>
      </c>
    </row>
    <row r="1463" spans="1:8" x14ac:dyDescent="0.25">
      <c r="A1463" s="132">
        <v>1</v>
      </c>
      <c r="B1463" s="132" t="s">
        <v>229</v>
      </c>
      <c r="C1463" s="132" t="s">
        <v>230</v>
      </c>
      <c r="D1463" s="132" t="s">
        <v>67</v>
      </c>
      <c r="E1463" s="132" t="s">
        <v>110</v>
      </c>
      <c r="F1463" s="139" t="s">
        <v>40</v>
      </c>
      <c r="G1463" s="132">
        <v>1</v>
      </c>
      <c r="H1463" s="132">
        <v>15</v>
      </c>
    </row>
    <row r="1464" spans="1:8" x14ac:dyDescent="0.25">
      <c r="A1464" s="132">
        <v>1</v>
      </c>
      <c r="B1464" s="132" t="s">
        <v>229</v>
      </c>
      <c r="C1464" s="132" t="s">
        <v>230</v>
      </c>
      <c r="D1464" s="132" t="s">
        <v>67</v>
      </c>
      <c r="E1464" s="132" t="s">
        <v>110</v>
      </c>
      <c r="F1464" s="139" t="s">
        <v>40</v>
      </c>
      <c r="G1464" s="132">
        <v>1</v>
      </c>
      <c r="H1464" s="132">
        <v>20</v>
      </c>
    </row>
    <row r="1465" spans="1:8" x14ac:dyDescent="0.25">
      <c r="A1465" s="132">
        <v>1</v>
      </c>
      <c r="B1465" s="132" t="s">
        <v>229</v>
      </c>
      <c r="C1465" s="132" t="s">
        <v>230</v>
      </c>
      <c r="D1465" s="132" t="s">
        <v>67</v>
      </c>
      <c r="E1465" s="132" t="s">
        <v>110</v>
      </c>
      <c r="F1465" s="139" t="s">
        <v>40</v>
      </c>
      <c r="G1465" s="132">
        <v>1</v>
      </c>
      <c r="H1465" s="132">
        <v>20</v>
      </c>
    </row>
    <row r="1466" spans="1:8" x14ac:dyDescent="0.25">
      <c r="A1466" s="132">
        <v>1</v>
      </c>
      <c r="B1466" s="132" t="s">
        <v>229</v>
      </c>
      <c r="C1466" s="132" t="s">
        <v>230</v>
      </c>
      <c r="D1466" s="132" t="s">
        <v>67</v>
      </c>
      <c r="E1466" s="132" t="s">
        <v>110</v>
      </c>
      <c r="F1466" s="139" t="s">
        <v>40</v>
      </c>
      <c r="G1466" s="132">
        <v>1</v>
      </c>
      <c r="H1466" s="132">
        <v>20</v>
      </c>
    </row>
    <row r="1467" spans="1:8" x14ac:dyDescent="0.25">
      <c r="A1467" s="132">
        <v>1</v>
      </c>
      <c r="B1467" s="132" t="s">
        <v>229</v>
      </c>
      <c r="C1467" s="132" t="s">
        <v>230</v>
      </c>
      <c r="D1467" s="132" t="s">
        <v>67</v>
      </c>
      <c r="E1467" s="132" t="s">
        <v>110</v>
      </c>
      <c r="F1467" s="139" t="s">
        <v>40</v>
      </c>
      <c r="G1467" s="132">
        <v>1</v>
      </c>
      <c r="H1467" s="132">
        <v>20</v>
      </c>
    </row>
    <row r="1468" spans="1:8" x14ac:dyDescent="0.25">
      <c r="A1468" s="132">
        <v>1</v>
      </c>
      <c r="B1468" s="132" t="s">
        <v>229</v>
      </c>
      <c r="C1468" s="132" t="s">
        <v>230</v>
      </c>
      <c r="D1468" s="132" t="s">
        <v>67</v>
      </c>
      <c r="E1468" s="132" t="s">
        <v>110</v>
      </c>
      <c r="F1468" s="139" t="s">
        <v>40</v>
      </c>
      <c r="G1468" s="132">
        <v>1</v>
      </c>
      <c r="H1468" s="132">
        <v>20</v>
      </c>
    </row>
    <row r="1469" spans="1:8" x14ac:dyDescent="0.25">
      <c r="A1469" s="132">
        <v>1</v>
      </c>
      <c r="B1469" s="132" t="s">
        <v>229</v>
      </c>
      <c r="C1469" s="132" t="s">
        <v>230</v>
      </c>
      <c r="D1469" s="132" t="s">
        <v>67</v>
      </c>
      <c r="E1469" s="132" t="s">
        <v>110</v>
      </c>
      <c r="F1469" s="139" t="s">
        <v>40</v>
      </c>
      <c r="G1469" s="132">
        <v>1</v>
      </c>
      <c r="H1469" s="132">
        <v>20</v>
      </c>
    </row>
    <row r="1470" spans="1:8" x14ac:dyDescent="0.25">
      <c r="A1470" s="132">
        <v>1</v>
      </c>
      <c r="B1470" s="132" t="s">
        <v>229</v>
      </c>
      <c r="C1470" s="132" t="s">
        <v>230</v>
      </c>
      <c r="D1470" s="132" t="s">
        <v>67</v>
      </c>
      <c r="E1470" s="132" t="s">
        <v>110</v>
      </c>
      <c r="F1470" s="139" t="s">
        <v>40</v>
      </c>
      <c r="G1470" s="132">
        <v>1</v>
      </c>
      <c r="H1470" s="132">
        <v>20</v>
      </c>
    </row>
    <row r="1471" spans="1:8" x14ac:dyDescent="0.25">
      <c r="A1471" s="132">
        <v>1</v>
      </c>
      <c r="B1471" s="132" t="s">
        <v>229</v>
      </c>
      <c r="C1471" s="132" t="s">
        <v>230</v>
      </c>
      <c r="D1471" s="132" t="s">
        <v>67</v>
      </c>
      <c r="E1471" s="132" t="s">
        <v>110</v>
      </c>
      <c r="F1471" s="139" t="s">
        <v>40</v>
      </c>
      <c r="G1471" s="132">
        <v>1</v>
      </c>
      <c r="H1471" s="132">
        <v>20</v>
      </c>
    </row>
    <row r="1472" spans="1:8" x14ac:dyDescent="0.25">
      <c r="A1472" s="132">
        <v>1</v>
      </c>
      <c r="B1472" s="132" t="s">
        <v>229</v>
      </c>
      <c r="C1472" s="132" t="s">
        <v>230</v>
      </c>
      <c r="D1472" s="132" t="s">
        <v>67</v>
      </c>
      <c r="E1472" s="132" t="s">
        <v>110</v>
      </c>
      <c r="F1472" s="139" t="s">
        <v>40</v>
      </c>
      <c r="G1472" s="132">
        <v>1</v>
      </c>
      <c r="H1472" s="132">
        <v>25</v>
      </c>
    </row>
    <row r="1473" spans="1:8" x14ac:dyDescent="0.25">
      <c r="A1473" s="132">
        <v>1</v>
      </c>
      <c r="B1473" s="132" t="s">
        <v>229</v>
      </c>
      <c r="C1473" s="132" t="s">
        <v>230</v>
      </c>
      <c r="D1473" s="132" t="s">
        <v>67</v>
      </c>
      <c r="E1473" s="132" t="s">
        <v>110</v>
      </c>
      <c r="F1473" s="139" t="s">
        <v>40</v>
      </c>
      <c r="G1473" s="132">
        <v>1</v>
      </c>
      <c r="H1473" s="132">
        <v>25</v>
      </c>
    </row>
    <row r="1474" spans="1:8" x14ac:dyDescent="0.25">
      <c r="A1474" s="132">
        <v>1</v>
      </c>
      <c r="B1474" s="132" t="s">
        <v>229</v>
      </c>
      <c r="C1474" s="132" t="s">
        <v>230</v>
      </c>
      <c r="D1474" s="132" t="s">
        <v>67</v>
      </c>
      <c r="E1474" s="132" t="s">
        <v>110</v>
      </c>
      <c r="F1474" s="139" t="s">
        <v>40</v>
      </c>
      <c r="G1474" s="132">
        <v>1</v>
      </c>
      <c r="H1474" s="132">
        <v>25</v>
      </c>
    </row>
    <row r="1475" spans="1:8" x14ac:dyDescent="0.25">
      <c r="A1475" s="132">
        <v>1</v>
      </c>
      <c r="B1475" s="132" t="s">
        <v>229</v>
      </c>
      <c r="C1475" s="132" t="s">
        <v>230</v>
      </c>
      <c r="D1475" s="132" t="s">
        <v>67</v>
      </c>
      <c r="E1475" s="132" t="s">
        <v>110</v>
      </c>
      <c r="F1475" s="139" t="s">
        <v>40</v>
      </c>
      <c r="G1475" s="132">
        <v>1</v>
      </c>
      <c r="H1475" s="132">
        <v>25</v>
      </c>
    </row>
    <row r="1476" spans="1:8" x14ac:dyDescent="0.25">
      <c r="A1476" s="132">
        <v>1</v>
      </c>
      <c r="B1476" s="132" t="s">
        <v>229</v>
      </c>
      <c r="C1476" s="132" t="s">
        <v>230</v>
      </c>
      <c r="D1476" s="132" t="s">
        <v>67</v>
      </c>
      <c r="E1476" s="132" t="s">
        <v>110</v>
      </c>
      <c r="F1476" s="139" t="s">
        <v>40</v>
      </c>
      <c r="G1476" s="132">
        <v>1</v>
      </c>
      <c r="H1476" s="132">
        <v>25</v>
      </c>
    </row>
    <row r="1477" spans="1:8" x14ac:dyDescent="0.25">
      <c r="A1477" s="132">
        <v>1</v>
      </c>
      <c r="B1477" s="132" t="s">
        <v>229</v>
      </c>
      <c r="C1477" s="132" t="s">
        <v>230</v>
      </c>
      <c r="D1477" s="132" t="s">
        <v>67</v>
      </c>
      <c r="E1477" s="132" t="s">
        <v>110</v>
      </c>
      <c r="F1477" s="139" t="s">
        <v>40</v>
      </c>
      <c r="G1477" s="132">
        <v>1</v>
      </c>
      <c r="H1477" s="132">
        <v>30</v>
      </c>
    </row>
    <row r="1478" spans="1:8" x14ac:dyDescent="0.25">
      <c r="A1478" s="132">
        <v>1</v>
      </c>
      <c r="B1478" s="132" t="s">
        <v>229</v>
      </c>
      <c r="C1478" s="132" t="s">
        <v>230</v>
      </c>
      <c r="D1478" s="132" t="s">
        <v>67</v>
      </c>
      <c r="E1478" s="132" t="s">
        <v>110</v>
      </c>
      <c r="F1478" s="139" t="s">
        <v>40</v>
      </c>
      <c r="G1478" s="132">
        <v>1</v>
      </c>
      <c r="H1478" s="132">
        <v>35</v>
      </c>
    </row>
    <row r="1479" spans="1:8" x14ac:dyDescent="0.25">
      <c r="A1479" s="132">
        <v>1</v>
      </c>
      <c r="B1479" s="132" t="s">
        <v>229</v>
      </c>
      <c r="C1479" s="132" t="s">
        <v>230</v>
      </c>
      <c r="D1479" s="132" t="s">
        <v>67</v>
      </c>
      <c r="E1479" s="132" t="s">
        <v>110</v>
      </c>
      <c r="F1479" s="139" t="s">
        <v>69</v>
      </c>
      <c r="G1479" s="132">
        <v>1</v>
      </c>
      <c r="H1479" s="132">
        <v>40</v>
      </c>
    </row>
    <row r="1480" spans="1:8" x14ac:dyDescent="0.25">
      <c r="A1480" s="132">
        <v>1</v>
      </c>
      <c r="B1480" s="132" t="s">
        <v>229</v>
      </c>
      <c r="C1480" s="132" t="s">
        <v>230</v>
      </c>
      <c r="D1480" s="132" t="s">
        <v>67</v>
      </c>
      <c r="E1480" s="132" t="s">
        <v>110</v>
      </c>
      <c r="F1480" s="139" t="s">
        <v>69</v>
      </c>
      <c r="G1480" s="132">
        <v>1</v>
      </c>
      <c r="H1480" s="132">
        <v>20</v>
      </c>
    </row>
    <row r="1481" spans="1:8" x14ac:dyDescent="0.25">
      <c r="A1481" s="132">
        <v>1</v>
      </c>
      <c r="B1481" s="132" t="s">
        <v>229</v>
      </c>
      <c r="C1481" s="132" t="s">
        <v>230</v>
      </c>
      <c r="D1481" s="132" t="s">
        <v>67</v>
      </c>
      <c r="E1481" s="132" t="s">
        <v>110</v>
      </c>
      <c r="F1481" s="139" t="s">
        <v>69</v>
      </c>
      <c r="G1481" s="132">
        <v>1</v>
      </c>
      <c r="H1481" s="132">
        <v>20</v>
      </c>
    </row>
    <row r="1482" spans="1:8" x14ac:dyDescent="0.25">
      <c r="A1482" s="132">
        <v>1</v>
      </c>
      <c r="B1482" s="132" t="s">
        <v>229</v>
      </c>
      <c r="C1482" s="132" t="s">
        <v>230</v>
      </c>
      <c r="D1482" s="132" t="s">
        <v>67</v>
      </c>
      <c r="E1482" s="132" t="s">
        <v>110</v>
      </c>
      <c r="F1482" s="139" t="s">
        <v>179</v>
      </c>
      <c r="G1482" s="132">
        <v>1</v>
      </c>
      <c r="H1482" s="132">
        <v>15</v>
      </c>
    </row>
    <row r="1483" spans="1:8" x14ac:dyDescent="0.25">
      <c r="A1483" s="132">
        <v>1</v>
      </c>
      <c r="B1483" s="132" t="s">
        <v>229</v>
      </c>
      <c r="C1483" s="132" t="s">
        <v>230</v>
      </c>
      <c r="D1483" s="132" t="s">
        <v>67</v>
      </c>
      <c r="E1483" s="132" t="s">
        <v>110</v>
      </c>
      <c r="F1483" s="139" t="s">
        <v>70</v>
      </c>
      <c r="G1483" s="132">
        <v>1</v>
      </c>
      <c r="H1483" s="132">
        <v>15</v>
      </c>
    </row>
    <row r="1484" spans="1:8" x14ac:dyDescent="0.25">
      <c r="A1484" s="132">
        <v>1</v>
      </c>
      <c r="B1484" s="132" t="s">
        <v>229</v>
      </c>
      <c r="C1484" s="132" t="s">
        <v>230</v>
      </c>
      <c r="D1484" s="132" t="s">
        <v>67</v>
      </c>
      <c r="E1484" s="132" t="s">
        <v>110</v>
      </c>
      <c r="F1484" s="139" t="s">
        <v>70</v>
      </c>
      <c r="G1484" s="132">
        <v>1</v>
      </c>
      <c r="H1484" s="132">
        <v>25</v>
      </c>
    </row>
    <row r="1485" spans="1:8" x14ac:dyDescent="0.25">
      <c r="A1485" s="132">
        <v>1</v>
      </c>
      <c r="B1485" s="132" t="s">
        <v>229</v>
      </c>
      <c r="C1485" s="132" t="s">
        <v>230</v>
      </c>
      <c r="D1485" s="132" t="s">
        <v>67</v>
      </c>
      <c r="E1485" s="132" t="s">
        <v>110</v>
      </c>
      <c r="F1485" s="139" t="s">
        <v>70</v>
      </c>
      <c r="G1485" s="132">
        <v>1</v>
      </c>
      <c r="H1485" s="132">
        <v>25</v>
      </c>
    </row>
    <row r="1486" spans="1:8" x14ac:dyDescent="0.25">
      <c r="A1486" s="132">
        <v>1</v>
      </c>
      <c r="B1486" s="132" t="s">
        <v>229</v>
      </c>
      <c r="C1486" s="132" t="s">
        <v>230</v>
      </c>
      <c r="D1486" s="132" t="s">
        <v>67</v>
      </c>
      <c r="E1486" s="132" t="s">
        <v>110</v>
      </c>
      <c r="F1486" s="139" t="s">
        <v>71</v>
      </c>
      <c r="G1486" s="132">
        <v>1</v>
      </c>
      <c r="H1486" s="132">
        <v>5</v>
      </c>
    </row>
    <row r="1487" spans="1:8" x14ac:dyDescent="0.25">
      <c r="A1487" s="132">
        <v>1</v>
      </c>
      <c r="B1487" s="132" t="s">
        <v>229</v>
      </c>
      <c r="C1487" s="132" t="s">
        <v>230</v>
      </c>
      <c r="D1487" s="132" t="s">
        <v>67</v>
      </c>
      <c r="E1487" s="132" t="s">
        <v>110</v>
      </c>
      <c r="F1487" s="139" t="s">
        <v>71</v>
      </c>
      <c r="G1487" s="132">
        <v>1</v>
      </c>
      <c r="H1487" s="132">
        <v>5</v>
      </c>
    </row>
    <row r="1488" spans="1:8" x14ac:dyDescent="0.25">
      <c r="A1488" s="132">
        <v>1</v>
      </c>
      <c r="B1488" s="132" t="s">
        <v>229</v>
      </c>
      <c r="C1488" s="132" t="s">
        <v>230</v>
      </c>
      <c r="D1488" s="132" t="s">
        <v>67</v>
      </c>
      <c r="E1488" s="132" t="s">
        <v>110</v>
      </c>
      <c r="F1488" s="139" t="s">
        <v>71</v>
      </c>
      <c r="G1488" s="132">
        <v>1</v>
      </c>
      <c r="H1488" s="132">
        <v>5</v>
      </c>
    </row>
    <row r="1489" spans="1:8" x14ac:dyDescent="0.25">
      <c r="A1489" s="132">
        <v>1</v>
      </c>
      <c r="B1489" s="132" t="s">
        <v>229</v>
      </c>
      <c r="C1489" s="132" t="s">
        <v>230</v>
      </c>
      <c r="D1489" s="132" t="s">
        <v>67</v>
      </c>
      <c r="E1489" s="132" t="s">
        <v>110</v>
      </c>
      <c r="F1489" s="139" t="s">
        <v>71</v>
      </c>
      <c r="G1489" s="132">
        <v>1</v>
      </c>
      <c r="H1489" s="132">
        <v>5</v>
      </c>
    </row>
    <row r="1490" spans="1:8" x14ac:dyDescent="0.25">
      <c r="A1490" s="132">
        <v>1</v>
      </c>
      <c r="B1490" s="132" t="s">
        <v>229</v>
      </c>
      <c r="C1490" s="132" t="s">
        <v>230</v>
      </c>
      <c r="D1490" s="132" t="s">
        <v>67</v>
      </c>
      <c r="E1490" s="132" t="s">
        <v>110</v>
      </c>
      <c r="F1490" s="139" t="s">
        <v>71</v>
      </c>
      <c r="G1490" s="132">
        <v>1</v>
      </c>
      <c r="H1490" s="132">
        <v>5</v>
      </c>
    </row>
    <row r="1491" spans="1:8" x14ac:dyDescent="0.25">
      <c r="A1491" s="132">
        <v>1</v>
      </c>
      <c r="B1491" s="132" t="s">
        <v>229</v>
      </c>
      <c r="C1491" s="132" t="s">
        <v>230</v>
      </c>
      <c r="D1491" s="132" t="s">
        <v>67</v>
      </c>
      <c r="E1491" s="132" t="s">
        <v>110</v>
      </c>
      <c r="F1491" s="139" t="s">
        <v>71</v>
      </c>
      <c r="G1491" s="132">
        <v>1</v>
      </c>
      <c r="H1491" s="132">
        <v>5</v>
      </c>
    </row>
    <row r="1492" spans="1:8" x14ac:dyDescent="0.25">
      <c r="A1492" s="132">
        <v>1</v>
      </c>
      <c r="B1492" s="132" t="s">
        <v>229</v>
      </c>
      <c r="C1492" s="132" t="s">
        <v>230</v>
      </c>
      <c r="D1492" s="132" t="s">
        <v>67</v>
      </c>
      <c r="E1492" s="132" t="s">
        <v>110</v>
      </c>
      <c r="F1492" s="139" t="s">
        <v>71</v>
      </c>
      <c r="G1492" s="132">
        <v>1</v>
      </c>
      <c r="H1492" s="132">
        <v>5</v>
      </c>
    </row>
    <row r="1493" spans="1:8" x14ac:dyDescent="0.25">
      <c r="A1493" s="132">
        <v>1</v>
      </c>
      <c r="B1493" s="132" t="s">
        <v>229</v>
      </c>
      <c r="C1493" s="132" t="s">
        <v>230</v>
      </c>
      <c r="D1493" s="132" t="s">
        <v>67</v>
      </c>
      <c r="E1493" s="132" t="s">
        <v>110</v>
      </c>
      <c r="F1493" s="139" t="s">
        <v>71</v>
      </c>
      <c r="G1493" s="132">
        <v>1</v>
      </c>
      <c r="H1493" s="132">
        <v>5</v>
      </c>
    </row>
    <row r="1494" spans="1:8" x14ac:dyDescent="0.25">
      <c r="A1494" s="132">
        <v>1</v>
      </c>
      <c r="B1494" s="132" t="s">
        <v>229</v>
      </c>
      <c r="C1494" s="132" t="s">
        <v>230</v>
      </c>
      <c r="D1494" s="132" t="s">
        <v>67</v>
      </c>
      <c r="E1494" s="132" t="s">
        <v>110</v>
      </c>
      <c r="F1494" s="139" t="s">
        <v>71</v>
      </c>
      <c r="G1494" s="132">
        <v>1</v>
      </c>
      <c r="H1494" s="132">
        <v>5</v>
      </c>
    </row>
    <row r="1495" spans="1:8" x14ac:dyDescent="0.25">
      <c r="A1495" s="132">
        <v>1</v>
      </c>
      <c r="B1495" s="132" t="s">
        <v>229</v>
      </c>
      <c r="C1495" s="132" t="s">
        <v>230</v>
      </c>
      <c r="D1495" s="132" t="s">
        <v>67</v>
      </c>
      <c r="E1495" s="132" t="s">
        <v>110</v>
      </c>
      <c r="F1495" s="139" t="s">
        <v>71</v>
      </c>
      <c r="G1495" s="132">
        <v>1</v>
      </c>
      <c r="H1495" s="132">
        <v>5</v>
      </c>
    </row>
    <row r="1496" spans="1:8" x14ac:dyDescent="0.25">
      <c r="A1496" s="132">
        <v>1</v>
      </c>
      <c r="B1496" s="132" t="s">
        <v>229</v>
      </c>
      <c r="C1496" s="132" t="s">
        <v>230</v>
      </c>
      <c r="D1496" s="132" t="s">
        <v>67</v>
      </c>
      <c r="E1496" s="132" t="s">
        <v>110</v>
      </c>
      <c r="F1496" s="139" t="s">
        <v>71</v>
      </c>
      <c r="G1496" s="132">
        <v>1</v>
      </c>
      <c r="H1496" s="132">
        <v>5</v>
      </c>
    </row>
    <row r="1497" spans="1:8" x14ac:dyDescent="0.25">
      <c r="A1497" s="132">
        <v>1</v>
      </c>
      <c r="B1497" s="132" t="s">
        <v>229</v>
      </c>
      <c r="C1497" s="132" t="s">
        <v>230</v>
      </c>
      <c r="D1497" s="132" t="s">
        <v>67</v>
      </c>
      <c r="E1497" s="132" t="s">
        <v>110</v>
      </c>
      <c r="F1497" s="139" t="s">
        <v>71</v>
      </c>
      <c r="G1497" s="132">
        <v>1</v>
      </c>
      <c r="H1497" s="132">
        <v>5</v>
      </c>
    </row>
    <row r="1498" spans="1:8" x14ac:dyDescent="0.25">
      <c r="A1498" s="132">
        <v>1</v>
      </c>
      <c r="B1498" s="132" t="s">
        <v>229</v>
      </c>
      <c r="C1498" s="132" t="s">
        <v>230</v>
      </c>
      <c r="D1498" s="132" t="s">
        <v>67</v>
      </c>
      <c r="E1498" s="132" t="s">
        <v>110</v>
      </c>
      <c r="F1498" s="139" t="s">
        <v>71</v>
      </c>
      <c r="G1498" s="132">
        <v>1</v>
      </c>
      <c r="H1498" s="132">
        <v>5</v>
      </c>
    </row>
    <row r="1499" spans="1:8" x14ac:dyDescent="0.25">
      <c r="A1499" s="132">
        <v>1</v>
      </c>
      <c r="B1499" s="132" t="s">
        <v>229</v>
      </c>
      <c r="C1499" s="132" t="s">
        <v>230</v>
      </c>
      <c r="D1499" s="132" t="s">
        <v>67</v>
      </c>
      <c r="E1499" s="132" t="s">
        <v>110</v>
      </c>
      <c r="F1499" s="139" t="s">
        <v>71</v>
      </c>
      <c r="G1499" s="132">
        <v>1</v>
      </c>
      <c r="H1499" s="132">
        <v>5</v>
      </c>
    </row>
    <row r="1500" spans="1:8" x14ac:dyDescent="0.25">
      <c r="A1500" s="132">
        <v>1</v>
      </c>
      <c r="B1500" s="132" t="s">
        <v>229</v>
      </c>
      <c r="C1500" s="132" t="s">
        <v>230</v>
      </c>
      <c r="D1500" s="132" t="s">
        <v>67</v>
      </c>
      <c r="E1500" s="132" t="s">
        <v>110</v>
      </c>
      <c r="F1500" s="139" t="s">
        <v>71</v>
      </c>
      <c r="G1500" s="132">
        <v>1</v>
      </c>
      <c r="H1500" s="132">
        <v>5</v>
      </c>
    </row>
    <row r="1501" spans="1:8" x14ac:dyDescent="0.25">
      <c r="A1501" s="132">
        <v>1</v>
      </c>
      <c r="B1501" s="132" t="s">
        <v>229</v>
      </c>
      <c r="C1501" s="132" t="s">
        <v>230</v>
      </c>
      <c r="D1501" s="132" t="s">
        <v>67</v>
      </c>
      <c r="E1501" s="132" t="s">
        <v>110</v>
      </c>
      <c r="F1501" s="139" t="s">
        <v>71</v>
      </c>
      <c r="G1501" s="132">
        <v>1</v>
      </c>
      <c r="H1501" s="132">
        <v>5</v>
      </c>
    </row>
    <row r="1502" spans="1:8" x14ac:dyDescent="0.25">
      <c r="A1502" s="132">
        <v>1</v>
      </c>
      <c r="B1502" s="132" t="s">
        <v>229</v>
      </c>
      <c r="C1502" s="132" t="s">
        <v>230</v>
      </c>
      <c r="D1502" s="132" t="s">
        <v>67</v>
      </c>
      <c r="E1502" s="132" t="s">
        <v>110</v>
      </c>
      <c r="F1502" s="139" t="s">
        <v>71</v>
      </c>
      <c r="G1502" s="132">
        <v>1</v>
      </c>
      <c r="H1502" s="132">
        <v>5</v>
      </c>
    </row>
    <row r="1503" spans="1:8" x14ac:dyDescent="0.25">
      <c r="A1503" s="132">
        <v>1</v>
      </c>
      <c r="B1503" s="132" t="s">
        <v>229</v>
      </c>
      <c r="C1503" s="132" t="s">
        <v>230</v>
      </c>
      <c r="D1503" s="132" t="s">
        <v>67</v>
      </c>
      <c r="E1503" s="132" t="s">
        <v>110</v>
      </c>
      <c r="F1503" s="139" t="s">
        <v>71</v>
      </c>
      <c r="G1503" s="132">
        <v>1</v>
      </c>
      <c r="H1503" s="132">
        <v>5</v>
      </c>
    </row>
    <row r="1504" spans="1:8" x14ac:dyDescent="0.25">
      <c r="A1504" s="132">
        <v>1</v>
      </c>
      <c r="B1504" s="132" t="s">
        <v>229</v>
      </c>
      <c r="C1504" s="132" t="s">
        <v>230</v>
      </c>
      <c r="D1504" s="132" t="s">
        <v>67</v>
      </c>
      <c r="E1504" s="132" t="s">
        <v>110</v>
      </c>
      <c r="F1504" s="139" t="s">
        <v>71</v>
      </c>
      <c r="G1504" s="132">
        <v>1</v>
      </c>
      <c r="H1504" s="132">
        <v>10</v>
      </c>
    </row>
    <row r="1505" spans="1:8" x14ac:dyDescent="0.25">
      <c r="A1505" s="132">
        <v>1</v>
      </c>
      <c r="B1505" s="132" t="s">
        <v>229</v>
      </c>
      <c r="C1505" s="132" t="s">
        <v>230</v>
      </c>
      <c r="D1505" s="132" t="s">
        <v>67</v>
      </c>
      <c r="E1505" s="132" t="s">
        <v>110</v>
      </c>
      <c r="F1505" s="139" t="s">
        <v>71</v>
      </c>
      <c r="G1505" s="132">
        <v>1</v>
      </c>
      <c r="H1505" s="132">
        <v>10</v>
      </c>
    </row>
    <row r="1506" spans="1:8" x14ac:dyDescent="0.25">
      <c r="A1506" s="132">
        <v>1</v>
      </c>
      <c r="B1506" s="132" t="s">
        <v>229</v>
      </c>
      <c r="C1506" s="132" t="s">
        <v>230</v>
      </c>
      <c r="D1506" s="132" t="s">
        <v>67</v>
      </c>
      <c r="E1506" s="132" t="s">
        <v>110</v>
      </c>
      <c r="F1506" s="139" t="s">
        <v>71</v>
      </c>
      <c r="G1506" s="132">
        <v>1</v>
      </c>
      <c r="H1506" s="132">
        <v>10</v>
      </c>
    </row>
    <row r="1507" spans="1:8" x14ac:dyDescent="0.25">
      <c r="A1507" s="132">
        <v>1</v>
      </c>
      <c r="B1507" s="132" t="s">
        <v>229</v>
      </c>
      <c r="C1507" s="132" t="s">
        <v>230</v>
      </c>
      <c r="D1507" s="132" t="s">
        <v>67</v>
      </c>
      <c r="E1507" s="132" t="s">
        <v>110</v>
      </c>
      <c r="F1507" s="139" t="s">
        <v>71</v>
      </c>
      <c r="G1507" s="132">
        <v>1</v>
      </c>
      <c r="H1507" s="132">
        <v>10</v>
      </c>
    </row>
    <row r="1508" spans="1:8" x14ac:dyDescent="0.25">
      <c r="A1508" s="132">
        <v>1</v>
      </c>
      <c r="B1508" s="132" t="s">
        <v>229</v>
      </c>
      <c r="C1508" s="132" t="s">
        <v>230</v>
      </c>
      <c r="D1508" s="132" t="s">
        <v>67</v>
      </c>
      <c r="E1508" s="132" t="s">
        <v>110</v>
      </c>
      <c r="F1508" s="139" t="s">
        <v>71</v>
      </c>
      <c r="G1508" s="132">
        <v>1</v>
      </c>
      <c r="H1508" s="132">
        <v>10</v>
      </c>
    </row>
    <row r="1509" spans="1:8" x14ac:dyDescent="0.25">
      <c r="A1509" s="132">
        <v>1</v>
      </c>
      <c r="B1509" s="132" t="s">
        <v>229</v>
      </c>
      <c r="C1509" s="132" t="s">
        <v>230</v>
      </c>
      <c r="D1509" s="132" t="s">
        <v>67</v>
      </c>
      <c r="E1509" s="132" t="s">
        <v>110</v>
      </c>
      <c r="F1509" s="139" t="s">
        <v>71</v>
      </c>
      <c r="G1509" s="132">
        <v>1</v>
      </c>
      <c r="H1509" s="132">
        <v>10</v>
      </c>
    </row>
    <row r="1510" spans="1:8" x14ac:dyDescent="0.25">
      <c r="A1510" s="132">
        <v>1</v>
      </c>
      <c r="B1510" s="132" t="s">
        <v>229</v>
      </c>
      <c r="C1510" s="132" t="s">
        <v>230</v>
      </c>
      <c r="D1510" s="132" t="s">
        <v>67</v>
      </c>
      <c r="E1510" s="132" t="s">
        <v>110</v>
      </c>
      <c r="F1510" s="139" t="s">
        <v>71</v>
      </c>
      <c r="G1510" s="132">
        <v>1</v>
      </c>
      <c r="H1510" s="132">
        <v>10</v>
      </c>
    </row>
    <row r="1511" spans="1:8" x14ac:dyDescent="0.25">
      <c r="A1511" s="132">
        <v>1</v>
      </c>
      <c r="B1511" s="132" t="s">
        <v>229</v>
      </c>
      <c r="C1511" s="132" t="s">
        <v>230</v>
      </c>
      <c r="D1511" s="132" t="s">
        <v>67</v>
      </c>
      <c r="E1511" s="132" t="s">
        <v>110</v>
      </c>
      <c r="F1511" s="139" t="s">
        <v>71</v>
      </c>
      <c r="G1511" s="132">
        <v>1</v>
      </c>
      <c r="H1511" s="132">
        <v>10</v>
      </c>
    </row>
    <row r="1512" spans="1:8" x14ac:dyDescent="0.25">
      <c r="A1512" s="132">
        <v>1</v>
      </c>
      <c r="B1512" s="132" t="s">
        <v>229</v>
      </c>
      <c r="C1512" s="132" t="s">
        <v>230</v>
      </c>
      <c r="D1512" s="132" t="s">
        <v>67</v>
      </c>
      <c r="E1512" s="132" t="s">
        <v>110</v>
      </c>
      <c r="F1512" s="139" t="s">
        <v>71</v>
      </c>
      <c r="G1512" s="132">
        <v>1</v>
      </c>
      <c r="H1512" s="132">
        <v>10</v>
      </c>
    </row>
    <row r="1513" spans="1:8" x14ac:dyDescent="0.25">
      <c r="A1513" s="132">
        <v>1</v>
      </c>
      <c r="B1513" s="132" t="s">
        <v>229</v>
      </c>
      <c r="C1513" s="132" t="s">
        <v>230</v>
      </c>
      <c r="D1513" s="132" t="s">
        <v>67</v>
      </c>
      <c r="E1513" s="132" t="s">
        <v>110</v>
      </c>
      <c r="F1513" s="139" t="s">
        <v>71</v>
      </c>
      <c r="G1513" s="132">
        <v>1</v>
      </c>
      <c r="H1513" s="132">
        <v>10</v>
      </c>
    </row>
    <row r="1514" spans="1:8" x14ac:dyDescent="0.25">
      <c r="A1514" s="132">
        <v>1</v>
      </c>
      <c r="B1514" s="132" t="s">
        <v>229</v>
      </c>
      <c r="C1514" s="132" t="s">
        <v>230</v>
      </c>
      <c r="D1514" s="132" t="s">
        <v>67</v>
      </c>
      <c r="E1514" s="132" t="s">
        <v>110</v>
      </c>
      <c r="F1514" s="139" t="s">
        <v>71</v>
      </c>
      <c r="G1514" s="132">
        <v>1</v>
      </c>
      <c r="H1514" s="132">
        <v>10</v>
      </c>
    </row>
    <row r="1515" spans="1:8" x14ac:dyDescent="0.25">
      <c r="A1515" s="132">
        <v>1</v>
      </c>
      <c r="B1515" s="132" t="s">
        <v>229</v>
      </c>
      <c r="C1515" s="132" t="s">
        <v>230</v>
      </c>
      <c r="D1515" s="132" t="s">
        <v>67</v>
      </c>
      <c r="E1515" s="132" t="s">
        <v>110</v>
      </c>
      <c r="F1515" s="139" t="s">
        <v>71</v>
      </c>
      <c r="G1515" s="132">
        <v>1</v>
      </c>
      <c r="H1515" s="132">
        <v>10</v>
      </c>
    </row>
    <row r="1516" spans="1:8" x14ac:dyDescent="0.25">
      <c r="A1516" s="132">
        <v>1</v>
      </c>
      <c r="B1516" s="132" t="s">
        <v>229</v>
      </c>
      <c r="C1516" s="132" t="s">
        <v>230</v>
      </c>
      <c r="D1516" s="132" t="s">
        <v>67</v>
      </c>
      <c r="E1516" s="132" t="s">
        <v>110</v>
      </c>
      <c r="F1516" s="139" t="s">
        <v>71</v>
      </c>
      <c r="G1516" s="132">
        <v>1</v>
      </c>
      <c r="H1516" s="132">
        <v>10</v>
      </c>
    </row>
    <row r="1517" spans="1:8" x14ac:dyDescent="0.25">
      <c r="A1517" s="132">
        <v>1</v>
      </c>
      <c r="B1517" s="132" t="s">
        <v>229</v>
      </c>
      <c r="C1517" s="132" t="s">
        <v>230</v>
      </c>
      <c r="D1517" s="132" t="s">
        <v>67</v>
      </c>
      <c r="E1517" s="132" t="s">
        <v>110</v>
      </c>
      <c r="F1517" s="139" t="s">
        <v>71</v>
      </c>
      <c r="G1517" s="132">
        <v>1</v>
      </c>
      <c r="H1517" s="132">
        <v>10</v>
      </c>
    </row>
    <row r="1518" spans="1:8" x14ac:dyDescent="0.25">
      <c r="A1518" s="132">
        <v>1</v>
      </c>
      <c r="B1518" s="132" t="s">
        <v>229</v>
      </c>
      <c r="C1518" s="132" t="s">
        <v>230</v>
      </c>
      <c r="D1518" s="132" t="s">
        <v>67</v>
      </c>
      <c r="E1518" s="132" t="s">
        <v>110</v>
      </c>
      <c r="F1518" s="139" t="s">
        <v>71</v>
      </c>
      <c r="G1518" s="132">
        <v>1</v>
      </c>
      <c r="H1518" s="132">
        <v>10</v>
      </c>
    </row>
    <row r="1519" spans="1:8" x14ac:dyDescent="0.25">
      <c r="A1519" s="132">
        <v>1</v>
      </c>
      <c r="B1519" s="132" t="s">
        <v>229</v>
      </c>
      <c r="C1519" s="132" t="s">
        <v>230</v>
      </c>
      <c r="D1519" s="132" t="s">
        <v>67</v>
      </c>
      <c r="E1519" s="132" t="s">
        <v>110</v>
      </c>
      <c r="F1519" s="139" t="s">
        <v>71</v>
      </c>
      <c r="G1519" s="132">
        <v>1</v>
      </c>
      <c r="H1519" s="132">
        <v>10</v>
      </c>
    </row>
    <row r="1520" spans="1:8" x14ac:dyDescent="0.25">
      <c r="A1520" s="132">
        <v>1</v>
      </c>
      <c r="B1520" s="132" t="s">
        <v>229</v>
      </c>
      <c r="C1520" s="132" t="s">
        <v>230</v>
      </c>
      <c r="D1520" s="132" t="s">
        <v>67</v>
      </c>
      <c r="E1520" s="132" t="s">
        <v>110</v>
      </c>
      <c r="F1520" s="139" t="s">
        <v>71</v>
      </c>
      <c r="G1520" s="132">
        <v>1</v>
      </c>
      <c r="H1520" s="132">
        <v>10</v>
      </c>
    </row>
    <row r="1521" spans="1:8" x14ac:dyDescent="0.25">
      <c r="A1521" s="132">
        <v>1</v>
      </c>
      <c r="B1521" s="132" t="s">
        <v>229</v>
      </c>
      <c r="C1521" s="132" t="s">
        <v>230</v>
      </c>
      <c r="D1521" s="132" t="s">
        <v>67</v>
      </c>
      <c r="E1521" s="132" t="s">
        <v>110</v>
      </c>
      <c r="F1521" s="139" t="s">
        <v>71</v>
      </c>
      <c r="G1521" s="132">
        <v>1</v>
      </c>
      <c r="H1521" s="132">
        <v>10</v>
      </c>
    </row>
    <row r="1522" spans="1:8" x14ac:dyDescent="0.25">
      <c r="A1522" s="132">
        <v>1</v>
      </c>
      <c r="B1522" s="132" t="s">
        <v>229</v>
      </c>
      <c r="C1522" s="132" t="s">
        <v>230</v>
      </c>
      <c r="D1522" s="132" t="s">
        <v>67</v>
      </c>
      <c r="E1522" s="132" t="s">
        <v>110</v>
      </c>
      <c r="F1522" s="139" t="s">
        <v>71</v>
      </c>
      <c r="G1522" s="132">
        <v>1</v>
      </c>
      <c r="H1522" s="132">
        <v>10</v>
      </c>
    </row>
    <row r="1523" spans="1:8" x14ac:dyDescent="0.25">
      <c r="A1523" s="132">
        <v>1</v>
      </c>
      <c r="B1523" s="132" t="s">
        <v>229</v>
      </c>
      <c r="C1523" s="132" t="s">
        <v>230</v>
      </c>
      <c r="D1523" s="132" t="s">
        <v>67</v>
      </c>
      <c r="E1523" s="132" t="s">
        <v>110</v>
      </c>
      <c r="F1523" s="139" t="s">
        <v>71</v>
      </c>
      <c r="G1523" s="132">
        <v>1</v>
      </c>
      <c r="H1523" s="132">
        <v>10</v>
      </c>
    </row>
    <row r="1524" spans="1:8" x14ac:dyDescent="0.25">
      <c r="A1524" s="132">
        <v>1</v>
      </c>
      <c r="B1524" s="132" t="s">
        <v>229</v>
      </c>
      <c r="C1524" s="132" t="s">
        <v>230</v>
      </c>
      <c r="D1524" s="132" t="s">
        <v>67</v>
      </c>
      <c r="E1524" s="132" t="s">
        <v>110</v>
      </c>
      <c r="F1524" s="139" t="s">
        <v>71</v>
      </c>
      <c r="G1524" s="132">
        <v>1</v>
      </c>
      <c r="H1524" s="132">
        <v>10</v>
      </c>
    </row>
    <row r="1525" spans="1:8" x14ac:dyDescent="0.25">
      <c r="A1525" s="132">
        <v>1</v>
      </c>
      <c r="B1525" s="132" t="s">
        <v>229</v>
      </c>
      <c r="C1525" s="132" t="s">
        <v>230</v>
      </c>
      <c r="D1525" s="132" t="s">
        <v>67</v>
      </c>
      <c r="E1525" s="132" t="s">
        <v>110</v>
      </c>
      <c r="F1525" s="139" t="s">
        <v>71</v>
      </c>
      <c r="G1525" s="132">
        <v>1</v>
      </c>
      <c r="H1525" s="132">
        <v>10</v>
      </c>
    </row>
    <row r="1526" spans="1:8" x14ac:dyDescent="0.25">
      <c r="A1526" s="132">
        <v>1</v>
      </c>
      <c r="B1526" s="132" t="s">
        <v>229</v>
      </c>
      <c r="C1526" s="132" t="s">
        <v>230</v>
      </c>
      <c r="D1526" s="132" t="s">
        <v>67</v>
      </c>
      <c r="E1526" s="132" t="s">
        <v>110</v>
      </c>
      <c r="F1526" s="139" t="s">
        <v>71</v>
      </c>
      <c r="G1526" s="132">
        <v>1</v>
      </c>
      <c r="H1526" s="132">
        <v>10</v>
      </c>
    </row>
    <row r="1527" spans="1:8" x14ac:dyDescent="0.25">
      <c r="A1527" s="132">
        <v>1</v>
      </c>
      <c r="B1527" s="132" t="s">
        <v>229</v>
      </c>
      <c r="C1527" s="132" t="s">
        <v>230</v>
      </c>
      <c r="D1527" s="132" t="s">
        <v>67</v>
      </c>
      <c r="E1527" s="132" t="s">
        <v>110</v>
      </c>
      <c r="F1527" s="139" t="s">
        <v>71</v>
      </c>
      <c r="G1527" s="132">
        <v>1</v>
      </c>
      <c r="H1527" s="132">
        <v>15</v>
      </c>
    </row>
    <row r="1528" spans="1:8" x14ac:dyDescent="0.25">
      <c r="A1528" s="132">
        <v>1</v>
      </c>
      <c r="B1528" s="132" t="s">
        <v>229</v>
      </c>
      <c r="C1528" s="132" t="s">
        <v>230</v>
      </c>
      <c r="D1528" s="132" t="s">
        <v>67</v>
      </c>
      <c r="E1528" s="132" t="s">
        <v>110</v>
      </c>
      <c r="F1528" s="139" t="s">
        <v>71</v>
      </c>
      <c r="G1528" s="132">
        <v>1</v>
      </c>
      <c r="H1528" s="132">
        <v>15</v>
      </c>
    </row>
    <row r="1529" spans="1:8" x14ac:dyDescent="0.25">
      <c r="A1529" s="132">
        <v>1</v>
      </c>
      <c r="B1529" s="132" t="s">
        <v>229</v>
      </c>
      <c r="C1529" s="132" t="s">
        <v>230</v>
      </c>
      <c r="D1529" s="132" t="s">
        <v>67</v>
      </c>
      <c r="E1529" s="132" t="s">
        <v>110</v>
      </c>
      <c r="F1529" s="139" t="s">
        <v>71</v>
      </c>
      <c r="G1529" s="132">
        <v>1</v>
      </c>
      <c r="H1529" s="132">
        <v>15</v>
      </c>
    </row>
    <row r="1530" spans="1:8" x14ac:dyDescent="0.25">
      <c r="A1530" s="132">
        <v>1</v>
      </c>
      <c r="B1530" s="132" t="s">
        <v>229</v>
      </c>
      <c r="C1530" s="132" t="s">
        <v>230</v>
      </c>
      <c r="D1530" s="132" t="s">
        <v>67</v>
      </c>
      <c r="E1530" s="132" t="s">
        <v>110</v>
      </c>
      <c r="F1530" s="139" t="s">
        <v>71</v>
      </c>
      <c r="G1530" s="132">
        <v>1</v>
      </c>
      <c r="H1530" s="132">
        <v>15</v>
      </c>
    </row>
    <row r="1531" spans="1:8" x14ac:dyDescent="0.25">
      <c r="A1531" s="132">
        <v>1</v>
      </c>
      <c r="B1531" s="132" t="s">
        <v>229</v>
      </c>
      <c r="C1531" s="132" t="s">
        <v>230</v>
      </c>
      <c r="D1531" s="132" t="s">
        <v>67</v>
      </c>
      <c r="E1531" s="132" t="s">
        <v>110</v>
      </c>
      <c r="F1531" s="139" t="s">
        <v>71</v>
      </c>
      <c r="G1531" s="132">
        <v>1</v>
      </c>
      <c r="H1531" s="132">
        <v>15</v>
      </c>
    </row>
    <row r="1532" spans="1:8" x14ac:dyDescent="0.25">
      <c r="A1532" s="132">
        <v>1</v>
      </c>
      <c r="B1532" s="132" t="s">
        <v>229</v>
      </c>
      <c r="C1532" s="132" t="s">
        <v>230</v>
      </c>
      <c r="D1532" s="132" t="s">
        <v>67</v>
      </c>
      <c r="E1532" s="132" t="s">
        <v>110</v>
      </c>
      <c r="F1532" s="139" t="s">
        <v>71</v>
      </c>
      <c r="G1532" s="132">
        <v>1</v>
      </c>
      <c r="H1532" s="132">
        <v>15</v>
      </c>
    </row>
    <row r="1533" spans="1:8" x14ac:dyDescent="0.25">
      <c r="A1533" s="132">
        <v>1</v>
      </c>
      <c r="B1533" s="132" t="s">
        <v>229</v>
      </c>
      <c r="C1533" s="132" t="s">
        <v>230</v>
      </c>
      <c r="D1533" s="132" t="s">
        <v>67</v>
      </c>
      <c r="E1533" s="132" t="s">
        <v>110</v>
      </c>
      <c r="F1533" s="139" t="s">
        <v>71</v>
      </c>
      <c r="G1533" s="132">
        <v>1</v>
      </c>
      <c r="H1533" s="132">
        <v>15</v>
      </c>
    </row>
    <row r="1534" spans="1:8" x14ac:dyDescent="0.25">
      <c r="A1534" s="132">
        <v>1</v>
      </c>
      <c r="B1534" s="132" t="s">
        <v>229</v>
      </c>
      <c r="C1534" s="132" t="s">
        <v>230</v>
      </c>
      <c r="D1534" s="132" t="s">
        <v>67</v>
      </c>
      <c r="E1534" s="132" t="s">
        <v>110</v>
      </c>
      <c r="F1534" s="139" t="s">
        <v>71</v>
      </c>
      <c r="G1534" s="132">
        <v>1</v>
      </c>
      <c r="H1534" s="132">
        <v>15</v>
      </c>
    </row>
    <row r="1535" spans="1:8" x14ac:dyDescent="0.25">
      <c r="A1535" s="132">
        <v>1</v>
      </c>
      <c r="B1535" s="132" t="s">
        <v>229</v>
      </c>
      <c r="C1535" s="132" t="s">
        <v>230</v>
      </c>
      <c r="D1535" s="132" t="s">
        <v>67</v>
      </c>
      <c r="E1535" s="132" t="s">
        <v>110</v>
      </c>
      <c r="F1535" s="139" t="s">
        <v>71</v>
      </c>
      <c r="G1535" s="132">
        <v>1</v>
      </c>
      <c r="H1535" s="132">
        <v>15</v>
      </c>
    </row>
    <row r="1536" spans="1:8" x14ac:dyDescent="0.25">
      <c r="A1536" s="132">
        <v>1</v>
      </c>
      <c r="B1536" s="132" t="s">
        <v>229</v>
      </c>
      <c r="C1536" s="132" t="s">
        <v>230</v>
      </c>
      <c r="D1536" s="132" t="s">
        <v>67</v>
      </c>
      <c r="E1536" s="132" t="s">
        <v>110</v>
      </c>
      <c r="F1536" s="139" t="s">
        <v>71</v>
      </c>
      <c r="G1536" s="132">
        <v>1</v>
      </c>
      <c r="H1536" s="132">
        <v>15</v>
      </c>
    </row>
    <row r="1537" spans="1:8" x14ac:dyDescent="0.25">
      <c r="A1537" s="132">
        <v>1</v>
      </c>
      <c r="B1537" s="132" t="s">
        <v>229</v>
      </c>
      <c r="C1537" s="132" t="s">
        <v>230</v>
      </c>
      <c r="D1537" s="132" t="s">
        <v>67</v>
      </c>
      <c r="E1537" s="132" t="s">
        <v>110</v>
      </c>
      <c r="F1537" s="139" t="s">
        <v>71</v>
      </c>
      <c r="G1537" s="132">
        <v>1</v>
      </c>
      <c r="H1537" s="132">
        <v>20</v>
      </c>
    </row>
    <row r="1538" spans="1:8" x14ac:dyDescent="0.25">
      <c r="A1538" s="132">
        <v>1</v>
      </c>
      <c r="B1538" s="132" t="s">
        <v>229</v>
      </c>
      <c r="C1538" s="132" t="s">
        <v>230</v>
      </c>
      <c r="D1538" s="132" t="s">
        <v>67</v>
      </c>
      <c r="E1538" s="132" t="s">
        <v>110</v>
      </c>
      <c r="F1538" s="139" t="s">
        <v>71</v>
      </c>
      <c r="G1538" s="132">
        <v>1</v>
      </c>
      <c r="H1538" s="132">
        <v>20</v>
      </c>
    </row>
    <row r="1539" spans="1:8" x14ac:dyDescent="0.25">
      <c r="A1539" s="132">
        <v>1</v>
      </c>
      <c r="B1539" s="132" t="s">
        <v>229</v>
      </c>
      <c r="C1539" s="132" t="s">
        <v>230</v>
      </c>
      <c r="D1539" s="132" t="s">
        <v>67</v>
      </c>
      <c r="E1539" s="132" t="s">
        <v>110</v>
      </c>
      <c r="F1539" s="139" t="s">
        <v>71</v>
      </c>
      <c r="G1539" s="132">
        <v>1</v>
      </c>
      <c r="H1539" s="132">
        <v>20</v>
      </c>
    </row>
    <row r="1540" spans="1:8" x14ac:dyDescent="0.25">
      <c r="A1540" s="132">
        <v>1</v>
      </c>
      <c r="B1540" s="132" t="s">
        <v>229</v>
      </c>
      <c r="C1540" s="132" t="s">
        <v>230</v>
      </c>
      <c r="D1540" s="132" t="s">
        <v>67</v>
      </c>
      <c r="E1540" s="132" t="s">
        <v>110</v>
      </c>
      <c r="F1540" s="139" t="s">
        <v>71</v>
      </c>
      <c r="G1540" s="132">
        <v>1</v>
      </c>
      <c r="H1540" s="132">
        <v>20</v>
      </c>
    </row>
    <row r="1541" spans="1:8" x14ac:dyDescent="0.25">
      <c r="A1541" s="132">
        <v>1</v>
      </c>
      <c r="B1541" s="132" t="s">
        <v>229</v>
      </c>
      <c r="C1541" s="132" t="s">
        <v>230</v>
      </c>
      <c r="D1541" s="132" t="s">
        <v>67</v>
      </c>
      <c r="E1541" s="132" t="s">
        <v>110</v>
      </c>
      <c r="F1541" s="139" t="s">
        <v>71</v>
      </c>
      <c r="G1541" s="132">
        <v>1</v>
      </c>
      <c r="H1541" s="132">
        <v>25</v>
      </c>
    </row>
    <row r="1542" spans="1:8" x14ac:dyDescent="0.25">
      <c r="A1542" s="132">
        <v>1</v>
      </c>
      <c r="B1542" s="132" t="s">
        <v>229</v>
      </c>
      <c r="C1542" s="132" t="s">
        <v>230</v>
      </c>
      <c r="D1542" s="132" t="s">
        <v>67</v>
      </c>
      <c r="E1542" s="132" t="s">
        <v>110</v>
      </c>
      <c r="F1542" s="139" t="s">
        <v>71</v>
      </c>
      <c r="G1542" s="132">
        <v>1</v>
      </c>
      <c r="H1542" s="132">
        <v>25</v>
      </c>
    </row>
    <row r="1543" spans="1:8" x14ac:dyDescent="0.25">
      <c r="A1543" s="132">
        <v>1</v>
      </c>
      <c r="B1543" s="132" t="s">
        <v>229</v>
      </c>
      <c r="C1543" s="132" t="s">
        <v>230</v>
      </c>
      <c r="D1543" s="132" t="s">
        <v>67</v>
      </c>
      <c r="E1543" s="132" t="s">
        <v>110</v>
      </c>
      <c r="F1543" s="139" t="s">
        <v>71</v>
      </c>
      <c r="G1543" s="132">
        <v>1</v>
      </c>
      <c r="H1543" s="132">
        <v>30</v>
      </c>
    </row>
    <row r="1544" spans="1:8" x14ac:dyDescent="0.25">
      <c r="A1544" s="132">
        <v>1</v>
      </c>
      <c r="B1544" s="132" t="s">
        <v>229</v>
      </c>
      <c r="C1544" s="132" t="s">
        <v>230</v>
      </c>
      <c r="D1544" s="132" t="s">
        <v>67</v>
      </c>
      <c r="E1544" s="132" t="s">
        <v>110</v>
      </c>
      <c r="F1544" s="139" t="s">
        <v>71</v>
      </c>
      <c r="G1544" s="132">
        <v>1</v>
      </c>
      <c r="H1544" s="132">
        <v>30</v>
      </c>
    </row>
    <row r="1545" spans="1:8" x14ac:dyDescent="0.25">
      <c r="A1545" s="132">
        <v>1</v>
      </c>
      <c r="B1545" s="132" t="s">
        <v>229</v>
      </c>
      <c r="C1545" s="132" t="s">
        <v>230</v>
      </c>
      <c r="D1545" s="132" t="s">
        <v>67</v>
      </c>
      <c r="E1545" s="132" t="s">
        <v>110</v>
      </c>
      <c r="F1545" s="139" t="s">
        <v>71</v>
      </c>
      <c r="G1545" s="132">
        <v>1</v>
      </c>
      <c r="H1545" s="132">
        <v>30</v>
      </c>
    </row>
    <row r="1546" spans="1:8" x14ac:dyDescent="0.25">
      <c r="A1546" s="132">
        <v>1</v>
      </c>
      <c r="B1546" s="132" t="s">
        <v>229</v>
      </c>
      <c r="C1546" s="132" t="s">
        <v>230</v>
      </c>
      <c r="D1546" s="132" t="s">
        <v>67</v>
      </c>
      <c r="E1546" s="132" t="s">
        <v>110</v>
      </c>
      <c r="F1546" s="139" t="s">
        <v>71</v>
      </c>
      <c r="G1546" s="132">
        <v>1</v>
      </c>
      <c r="H1546" s="132">
        <v>30</v>
      </c>
    </row>
    <row r="1547" spans="1:8" x14ac:dyDescent="0.25">
      <c r="A1547" s="132">
        <v>1</v>
      </c>
      <c r="B1547" s="132" t="s">
        <v>229</v>
      </c>
      <c r="C1547" s="132" t="s">
        <v>230</v>
      </c>
      <c r="D1547" s="132" t="s">
        <v>67</v>
      </c>
      <c r="E1547" s="132" t="s">
        <v>110</v>
      </c>
      <c r="F1547" s="139" t="s">
        <v>71</v>
      </c>
      <c r="G1547" s="132">
        <v>1</v>
      </c>
      <c r="H1547" s="132">
        <v>30</v>
      </c>
    </row>
    <row r="1548" spans="1:8" x14ac:dyDescent="0.25">
      <c r="A1548" s="132">
        <v>1</v>
      </c>
      <c r="B1548" s="132" t="s">
        <v>229</v>
      </c>
      <c r="C1548" s="132" t="s">
        <v>230</v>
      </c>
      <c r="D1548" s="132" t="s">
        <v>67</v>
      </c>
      <c r="E1548" s="132" t="s">
        <v>110</v>
      </c>
      <c r="F1548" s="139" t="s">
        <v>71</v>
      </c>
      <c r="G1548" s="132">
        <v>1</v>
      </c>
      <c r="H1548" s="132">
        <v>30</v>
      </c>
    </row>
    <row r="1549" spans="1:8" x14ac:dyDescent="0.25">
      <c r="A1549" s="132">
        <v>1</v>
      </c>
      <c r="B1549" s="132" t="s">
        <v>229</v>
      </c>
      <c r="C1549" s="132" t="s">
        <v>230</v>
      </c>
      <c r="D1549" s="132" t="s">
        <v>67</v>
      </c>
      <c r="E1549" s="132" t="s">
        <v>110</v>
      </c>
      <c r="F1549" s="139" t="s">
        <v>71</v>
      </c>
      <c r="G1549" s="132">
        <v>1</v>
      </c>
      <c r="H1549" s="132">
        <v>30</v>
      </c>
    </row>
    <row r="1550" spans="1:8" x14ac:dyDescent="0.25">
      <c r="A1550" s="132">
        <v>1</v>
      </c>
      <c r="B1550" s="132" t="s">
        <v>229</v>
      </c>
      <c r="C1550" s="132" t="s">
        <v>230</v>
      </c>
      <c r="D1550" s="132" t="s">
        <v>67</v>
      </c>
      <c r="E1550" s="132" t="s">
        <v>110</v>
      </c>
      <c r="F1550" s="139" t="s">
        <v>71</v>
      </c>
      <c r="G1550" s="132">
        <v>1</v>
      </c>
      <c r="H1550" s="132">
        <v>30</v>
      </c>
    </row>
    <row r="1551" spans="1:8" x14ac:dyDescent="0.25">
      <c r="A1551" s="132">
        <v>1</v>
      </c>
      <c r="B1551" s="132" t="s">
        <v>229</v>
      </c>
      <c r="C1551" s="132" t="s">
        <v>230</v>
      </c>
      <c r="D1551" s="132" t="s">
        <v>67</v>
      </c>
      <c r="E1551" s="132" t="s">
        <v>110</v>
      </c>
      <c r="F1551" s="139" t="s">
        <v>71</v>
      </c>
      <c r="G1551" s="132">
        <v>1</v>
      </c>
      <c r="H1551" s="132">
        <v>35</v>
      </c>
    </row>
    <row r="1552" spans="1:8" x14ac:dyDescent="0.25">
      <c r="A1552" s="132">
        <v>1</v>
      </c>
      <c r="B1552" s="132" t="s">
        <v>229</v>
      </c>
      <c r="C1552" s="132" t="s">
        <v>230</v>
      </c>
      <c r="D1552" s="132" t="s">
        <v>67</v>
      </c>
      <c r="E1552" s="132" t="s">
        <v>110</v>
      </c>
      <c r="F1552" s="139" t="s">
        <v>71</v>
      </c>
      <c r="G1552" s="132">
        <v>1</v>
      </c>
      <c r="H1552" s="132">
        <v>40</v>
      </c>
    </row>
    <row r="1553" spans="1:8" x14ac:dyDescent="0.25">
      <c r="A1553" s="132">
        <v>1</v>
      </c>
      <c r="B1553" s="132" t="s">
        <v>229</v>
      </c>
      <c r="C1553" s="132" t="s">
        <v>230</v>
      </c>
      <c r="D1553" s="132" t="s">
        <v>67</v>
      </c>
      <c r="E1553" s="132" t="s">
        <v>110</v>
      </c>
      <c r="F1553" s="139" t="s">
        <v>71</v>
      </c>
      <c r="G1553" s="132">
        <v>1</v>
      </c>
      <c r="H1553" s="132">
        <v>40</v>
      </c>
    </row>
    <row r="1554" spans="1:8" x14ac:dyDescent="0.25">
      <c r="A1554" s="132">
        <v>1</v>
      </c>
      <c r="B1554" s="132" t="s">
        <v>229</v>
      </c>
      <c r="C1554" s="132" t="s">
        <v>230</v>
      </c>
      <c r="D1554" s="132" t="s">
        <v>67</v>
      </c>
      <c r="E1554" s="132" t="s">
        <v>110</v>
      </c>
      <c r="F1554" s="139" t="s">
        <v>71</v>
      </c>
      <c r="G1554" s="132">
        <v>1</v>
      </c>
      <c r="H1554" s="132">
        <v>40</v>
      </c>
    </row>
    <row r="1555" spans="1:8" x14ac:dyDescent="0.25">
      <c r="A1555" s="132">
        <v>1</v>
      </c>
      <c r="B1555" s="132" t="s">
        <v>229</v>
      </c>
      <c r="C1555" s="132" t="s">
        <v>230</v>
      </c>
      <c r="D1555" s="132" t="s">
        <v>67</v>
      </c>
      <c r="E1555" s="132" t="s">
        <v>110</v>
      </c>
      <c r="F1555" s="139" t="s">
        <v>71</v>
      </c>
      <c r="G1555" s="132">
        <v>1</v>
      </c>
      <c r="H1555" s="132">
        <v>40</v>
      </c>
    </row>
    <row r="1556" spans="1:8" x14ac:dyDescent="0.25">
      <c r="A1556" s="132">
        <v>1</v>
      </c>
      <c r="B1556" s="132" t="s">
        <v>229</v>
      </c>
      <c r="C1556" s="132" t="s">
        <v>230</v>
      </c>
      <c r="D1556" s="132" t="s">
        <v>67</v>
      </c>
      <c r="E1556" s="132" t="s">
        <v>110</v>
      </c>
      <c r="F1556" s="139" t="s">
        <v>71</v>
      </c>
      <c r="G1556" s="132">
        <v>1</v>
      </c>
      <c r="H1556" s="132">
        <v>40</v>
      </c>
    </row>
    <row r="1557" spans="1:8" x14ac:dyDescent="0.25">
      <c r="A1557" s="132">
        <v>1</v>
      </c>
      <c r="B1557" s="132" t="s">
        <v>229</v>
      </c>
      <c r="C1557" s="132" t="s">
        <v>230</v>
      </c>
      <c r="D1557" s="132" t="s">
        <v>67</v>
      </c>
      <c r="E1557" s="132" t="s">
        <v>110</v>
      </c>
      <c r="F1557" s="139" t="s">
        <v>71</v>
      </c>
      <c r="G1557" s="132">
        <v>1</v>
      </c>
      <c r="H1557" s="132">
        <v>40</v>
      </c>
    </row>
    <row r="1558" spans="1:8" x14ac:dyDescent="0.25">
      <c r="A1558" s="132">
        <v>1</v>
      </c>
      <c r="B1558" s="132" t="s">
        <v>229</v>
      </c>
      <c r="C1558" s="132" t="s">
        <v>230</v>
      </c>
      <c r="D1558" s="132" t="s">
        <v>67</v>
      </c>
      <c r="E1558" s="132" t="s">
        <v>110</v>
      </c>
      <c r="F1558" s="139" t="s">
        <v>71</v>
      </c>
      <c r="G1558" s="132">
        <v>1</v>
      </c>
      <c r="H1558" s="132">
        <v>40</v>
      </c>
    </row>
    <row r="1559" spans="1:8" x14ac:dyDescent="0.25">
      <c r="A1559" s="132">
        <v>1</v>
      </c>
      <c r="B1559" s="132" t="s">
        <v>229</v>
      </c>
      <c r="C1559" s="132" t="s">
        <v>230</v>
      </c>
      <c r="D1559" s="132" t="s">
        <v>67</v>
      </c>
      <c r="E1559" s="132" t="s">
        <v>110</v>
      </c>
      <c r="F1559" s="139" t="s">
        <v>71</v>
      </c>
      <c r="G1559" s="132">
        <v>1</v>
      </c>
      <c r="H1559" s="132">
        <v>40</v>
      </c>
    </row>
    <row r="1560" spans="1:8" x14ac:dyDescent="0.25">
      <c r="A1560" s="132">
        <v>1</v>
      </c>
      <c r="B1560" s="132" t="s">
        <v>229</v>
      </c>
      <c r="C1560" s="132" t="s">
        <v>230</v>
      </c>
      <c r="D1560" s="132" t="s">
        <v>67</v>
      </c>
      <c r="E1560" s="132" t="s">
        <v>110</v>
      </c>
      <c r="F1560" s="139" t="s">
        <v>71</v>
      </c>
      <c r="G1560" s="132">
        <v>1</v>
      </c>
      <c r="H1560" s="132">
        <v>40</v>
      </c>
    </row>
    <row r="1561" spans="1:8" x14ac:dyDescent="0.25">
      <c r="A1561" s="132">
        <v>1</v>
      </c>
      <c r="B1561" s="132" t="s">
        <v>229</v>
      </c>
      <c r="C1561" s="132" t="s">
        <v>230</v>
      </c>
      <c r="D1561" s="132" t="s">
        <v>67</v>
      </c>
      <c r="E1561" s="132" t="s">
        <v>110</v>
      </c>
      <c r="F1561" s="139" t="s">
        <v>71</v>
      </c>
      <c r="G1561" s="132">
        <v>1</v>
      </c>
      <c r="H1561" s="132">
        <v>50</v>
      </c>
    </row>
    <row r="1562" spans="1:8" x14ac:dyDescent="0.25">
      <c r="A1562" s="132">
        <v>1</v>
      </c>
      <c r="B1562" s="132" t="s">
        <v>229</v>
      </c>
      <c r="C1562" s="132" t="s">
        <v>230</v>
      </c>
      <c r="D1562" s="132" t="s">
        <v>67</v>
      </c>
      <c r="E1562" s="132" t="s">
        <v>110</v>
      </c>
      <c r="F1562" s="139" t="s">
        <v>71</v>
      </c>
      <c r="G1562" s="132">
        <v>1</v>
      </c>
      <c r="H1562" s="132">
        <v>50</v>
      </c>
    </row>
    <row r="1563" spans="1:8" x14ac:dyDescent="0.25">
      <c r="A1563" s="132">
        <v>1</v>
      </c>
      <c r="B1563" s="132" t="s">
        <v>229</v>
      </c>
      <c r="C1563" s="132" t="s">
        <v>230</v>
      </c>
      <c r="D1563" s="132" t="s">
        <v>67</v>
      </c>
      <c r="E1563" s="132" t="s">
        <v>110</v>
      </c>
      <c r="F1563" s="139" t="s">
        <v>71</v>
      </c>
      <c r="G1563" s="132">
        <v>1</v>
      </c>
      <c r="H1563" s="132">
        <v>50</v>
      </c>
    </row>
    <row r="1564" spans="1:8" x14ac:dyDescent="0.25">
      <c r="A1564" s="132">
        <v>1</v>
      </c>
      <c r="B1564" s="132" t="s">
        <v>229</v>
      </c>
      <c r="C1564" s="132" t="s">
        <v>230</v>
      </c>
      <c r="D1564" s="132" t="s">
        <v>67</v>
      </c>
      <c r="E1564" s="132" t="s">
        <v>110</v>
      </c>
      <c r="F1564" s="139" t="s">
        <v>71</v>
      </c>
      <c r="G1564" s="132">
        <v>1</v>
      </c>
      <c r="H1564" s="132">
        <v>50</v>
      </c>
    </row>
    <row r="1565" spans="1:8" x14ac:dyDescent="0.25">
      <c r="A1565" s="132">
        <v>1</v>
      </c>
      <c r="B1565" s="132" t="s">
        <v>229</v>
      </c>
      <c r="C1565" s="132" t="s">
        <v>230</v>
      </c>
      <c r="D1565" s="132" t="s">
        <v>67</v>
      </c>
      <c r="E1565" s="132" t="s">
        <v>110</v>
      </c>
      <c r="F1565" s="139" t="s">
        <v>71</v>
      </c>
      <c r="G1565" s="132">
        <v>1</v>
      </c>
      <c r="H1565" s="132">
        <v>50</v>
      </c>
    </row>
    <row r="1566" spans="1:8" x14ac:dyDescent="0.25">
      <c r="A1566" s="132">
        <v>1</v>
      </c>
      <c r="B1566" s="132" t="s">
        <v>229</v>
      </c>
      <c r="C1566" s="132" t="s">
        <v>230</v>
      </c>
      <c r="D1566" s="132" t="s">
        <v>67</v>
      </c>
      <c r="E1566" s="132" t="s">
        <v>110</v>
      </c>
      <c r="F1566" s="139" t="s">
        <v>71</v>
      </c>
      <c r="G1566" s="132">
        <v>1</v>
      </c>
      <c r="H1566" s="132">
        <v>50</v>
      </c>
    </row>
    <row r="1567" spans="1:8" x14ac:dyDescent="0.25">
      <c r="A1567" s="132">
        <v>1</v>
      </c>
      <c r="B1567" s="132" t="s">
        <v>229</v>
      </c>
      <c r="C1567" s="132" t="s">
        <v>230</v>
      </c>
      <c r="D1567" s="132" t="s">
        <v>67</v>
      </c>
      <c r="E1567" s="132" t="s">
        <v>110</v>
      </c>
      <c r="F1567" s="139" t="s">
        <v>71</v>
      </c>
      <c r="G1567" s="132">
        <v>1</v>
      </c>
      <c r="H1567" s="132">
        <v>60</v>
      </c>
    </row>
    <row r="1568" spans="1:8" x14ac:dyDescent="0.25">
      <c r="A1568" s="132">
        <v>1</v>
      </c>
      <c r="B1568" s="132" t="s">
        <v>229</v>
      </c>
      <c r="C1568" s="132" t="s">
        <v>230</v>
      </c>
      <c r="D1568" s="132" t="s">
        <v>67</v>
      </c>
      <c r="E1568" s="132" t="s">
        <v>110</v>
      </c>
      <c r="F1568" s="139" t="s">
        <v>71</v>
      </c>
      <c r="G1568" s="132">
        <v>1</v>
      </c>
      <c r="H1568" s="132">
        <v>70</v>
      </c>
    </row>
    <row r="1569" spans="1:8" x14ac:dyDescent="0.25">
      <c r="A1569" s="132">
        <v>1</v>
      </c>
      <c r="B1569" s="132" t="s">
        <v>229</v>
      </c>
      <c r="C1569" s="132" t="s">
        <v>230</v>
      </c>
      <c r="D1569" s="132" t="s">
        <v>67</v>
      </c>
      <c r="E1569" s="132" t="s">
        <v>110</v>
      </c>
      <c r="F1569" s="139" t="s">
        <v>72</v>
      </c>
      <c r="G1569" s="132">
        <v>1</v>
      </c>
      <c r="H1569" s="132">
        <v>15</v>
      </c>
    </row>
    <row r="1570" spans="1:8" x14ac:dyDescent="0.25">
      <c r="A1570" s="132">
        <v>1</v>
      </c>
      <c r="B1570" s="132" t="s">
        <v>229</v>
      </c>
      <c r="C1570" s="132" t="s">
        <v>230</v>
      </c>
      <c r="D1570" s="132" t="s">
        <v>67</v>
      </c>
      <c r="E1570" s="132" t="s">
        <v>110</v>
      </c>
      <c r="F1570" s="139" t="s">
        <v>72</v>
      </c>
      <c r="G1570" s="132">
        <v>1</v>
      </c>
      <c r="H1570" s="132">
        <v>10</v>
      </c>
    </row>
    <row r="1571" spans="1:8" x14ac:dyDescent="0.25">
      <c r="A1571" s="132">
        <v>1</v>
      </c>
      <c r="B1571" s="132" t="s">
        <v>229</v>
      </c>
      <c r="C1571" s="132" t="s">
        <v>230</v>
      </c>
      <c r="D1571" s="132" t="s">
        <v>67</v>
      </c>
      <c r="E1571" s="132" t="s">
        <v>110</v>
      </c>
      <c r="F1571" s="139" t="s">
        <v>72</v>
      </c>
      <c r="G1571" s="132">
        <v>1</v>
      </c>
      <c r="H1571" s="132">
        <v>5</v>
      </c>
    </row>
    <row r="1572" spans="1:8" x14ac:dyDescent="0.25">
      <c r="A1572" s="132">
        <v>1</v>
      </c>
      <c r="B1572" s="132" t="s">
        <v>229</v>
      </c>
      <c r="C1572" s="132" t="s">
        <v>230</v>
      </c>
      <c r="D1572" s="132" t="s">
        <v>67</v>
      </c>
      <c r="E1572" s="132" t="s">
        <v>110</v>
      </c>
      <c r="F1572" s="139" t="s">
        <v>72</v>
      </c>
      <c r="G1572" s="132">
        <v>1</v>
      </c>
      <c r="H1572" s="132">
        <v>5</v>
      </c>
    </row>
    <row r="1573" spans="1:8" x14ac:dyDescent="0.25">
      <c r="A1573" s="132">
        <v>1</v>
      </c>
      <c r="B1573" s="132" t="s">
        <v>229</v>
      </c>
      <c r="C1573" s="132" t="s">
        <v>231</v>
      </c>
      <c r="D1573" s="132" t="s">
        <v>67</v>
      </c>
      <c r="E1573" s="132" t="s">
        <v>110</v>
      </c>
      <c r="F1573" s="139" t="s">
        <v>40</v>
      </c>
      <c r="G1573" s="132">
        <v>1</v>
      </c>
      <c r="H1573" s="132">
        <v>10</v>
      </c>
    </row>
    <row r="1574" spans="1:8" x14ac:dyDescent="0.25">
      <c r="A1574" s="132">
        <v>1</v>
      </c>
      <c r="B1574" s="132" t="s">
        <v>229</v>
      </c>
      <c r="C1574" s="132" t="s">
        <v>231</v>
      </c>
      <c r="D1574" s="132" t="s">
        <v>67</v>
      </c>
      <c r="E1574" s="132" t="s">
        <v>110</v>
      </c>
      <c r="F1574" s="139" t="s">
        <v>40</v>
      </c>
      <c r="G1574" s="132">
        <v>1</v>
      </c>
      <c r="H1574" s="132">
        <v>10</v>
      </c>
    </row>
    <row r="1575" spans="1:8" x14ac:dyDescent="0.25">
      <c r="A1575" s="132">
        <v>1</v>
      </c>
      <c r="B1575" s="132" t="s">
        <v>229</v>
      </c>
      <c r="C1575" s="132" t="s">
        <v>231</v>
      </c>
      <c r="D1575" s="132" t="s">
        <v>67</v>
      </c>
      <c r="E1575" s="132" t="s">
        <v>110</v>
      </c>
      <c r="F1575" s="139" t="s">
        <v>40</v>
      </c>
      <c r="G1575" s="132">
        <v>1</v>
      </c>
      <c r="H1575" s="132">
        <v>10</v>
      </c>
    </row>
    <row r="1576" spans="1:8" x14ac:dyDescent="0.25">
      <c r="A1576" s="132">
        <v>1</v>
      </c>
      <c r="B1576" s="132" t="s">
        <v>229</v>
      </c>
      <c r="C1576" s="132" t="s">
        <v>231</v>
      </c>
      <c r="D1576" s="132" t="s">
        <v>67</v>
      </c>
      <c r="E1576" s="132" t="s">
        <v>110</v>
      </c>
      <c r="F1576" s="139" t="s">
        <v>40</v>
      </c>
      <c r="G1576" s="132">
        <v>1</v>
      </c>
      <c r="H1576" s="132">
        <v>10</v>
      </c>
    </row>
    <row r="1577" spans="1:8" x14ac:dyDescent="0.25">
      <c r="A1577" s="132">
        <v>1</v>
      </c>
      <c r="B1577" s="132" t="s">
        <v>229</v>
      </c>
      <c r="C1577" s="132" t="s">
        <v>231</v>
      </c>
      <c r="D1577" s="132" t="s">
        <v>67</v>
      </c>
      <c r="E1577" s="132" t="s">
        <v>110</v>
      </c>
      <c r="F1577" s="139" t="s">
        <v>40</v>
      </c>
      <c r="G1577" s="132">
        <v>1</v>
      </c>
      <c r="H1577" s="132">
        <v>10</v>
      </c>
    </row>
    <row r="1578" spans="1:8" x14ac:dyDescent="0.25">
      <c r="A1578" s="132">
        <v>1</v>
      </c>
      <c r="B1578" s="132" t="s">
        <v>229</v>
      </c>
      <c r="C1578" s="132" t="s">
        <v>231</v>
      </c>
      <c r="D1578" s="132" t="s">
        <v>67</v>
      </c>
      <c r="E1578" s="132" t="s">
        <v>110</v>
      </c>
      <c r="F1578" s="139" t="s">
        <v>40</v>
      </c>
      <c r="G1578" s="132">
        <v>1</v>
      </c>
      <c r="H1578" s="132">
        <v>10</v>
      </c>
    </row>
    <row r="1579" spans="1:8" x14ac:dyDescent="0.25">
      <c r="A1579" s="132">
        <v>1</v>
      </c>
      <c r="B1579" s="132" t="s">
        <v>229</v>
      </c>
      <c r="C1579" s="132" t="s">
        <v>231</v>
      </c>
      <c r="D1579" s="132" t="s">
        <v>67</v>
      </c>
      <c r="E1579" s="132" t="s">
        <v>110</v>
      </c>
      <c r="F1579" s="139" t="s">
        <v>40</v>
      </c>
      <c r="G1579" s="132">
        <v>1</v>
      </c>
      <c r="H1579" s="132">
        <v>10</v>
      </c>
    </row>
    <row r="1580" spans="1:8" x14ac:dyDescent="0.25">
      <c r="A1580" s="132">
        <v>1</v>
      </c>
      <c r="B1580" s="132" t="s">
        <v>229</v>
      </c>
      <c r="C1580" s="132" t="s">
        <v>231</v>
      </c>
      <c r="D1580" s="132" t="s">
        <v>67</v>
      </c>
      <c r="E1580" s="132" t="s">
        <v>110</v>
      </c>
      <c r="F1580" s="139" t="s">
        <v>40</v>
      </c>
      <c r="G1580" s="132">
        <v>1</v>
      </c>
      <c r="H1580" s="132">
        <v>10</v>
      </c>
    </row>
    <row r="1581" spans="1:8" x14ac:dyDescent="0.25">
      <c r="A1581" s="132">
        <v>1</v>
      </c>
      <c r="B1581" s="132" t="s">
        <v>229</v>
      </c>
      <c r="C1581" s="132" t="s">
        <v>231</v>
      </c>
      <c r="D1581" s="132" t="s">
        <v>67</v>
      </c>
      <c r="E1581" s="132" t="s">
        <v>110</v>
      </c>
      <c r="F1581" s="139" t="s">
        <v>40</v>
      </c>
      <c r="G1581" s="132">
        <v>1</v>
      </c>
      <c r="H1581" s="132">
        <v>10</v>
      </c>
    </row>
    <row r="1582" spans="1:8" x14ac:dyDescent="0.25">
      <c r="A1582" s="132">
        <v>1</v>
      </c>
      <c r="B1582" s="132" t="s">
        <v>229</v>
      </c>
      <c r="C1582" s="132" t="s">
        <v>231</v>
      </c>
      <c r="D1582" s="132" t="s">
        <v>67</v>
      </c>
      <c r="E1582" s="132" t="s">
        <v>110</v>
      </c>
      <c r="F1582" s="139" t="s">
        <v>40</v>
      </c>
      <c r="G1582" s="132">
        <v>1</v>
      </c>
      <c r="H1582" s="132">
        <v>10</v>
      </c>
    </row>
    <row r="1583" spans="1:8" x14ac:dyDescent="0.25">
      <c r="A1583" s="132">
        <v>1</v>
      </c>
      <c r="B1583" s="132" t="s">
        <v>229</v>
      </c>
      <c r="C1583" s="132" t="s">
        <v>231</v>
      </c>
      <c r="D1583" s="132" t="s">
        <v>67</v>
      </c>
      <c r="E1583" s="132" t="s">
        <v>110</v>
      </c>
      <c r="F1583" s="139" t="s">
        <v>40</v>
      </c>
      <c r="G1583" s="132">
        <v>1</v>
      </c>
      <c r="H1583" s="132">
        <v>10</v>
      </c>
    </row>
    <row r="1584" spans="1:8" x14ac:dyDescent="0.25">
      <c r="A1584" s="132">
        <v>1</v>
      </c>
      <c r="B1584" s="132" t="s">
        <v>229</v>
      </c>
      <c r="C1584" s="132" t="s">
        <v>231</v>
      </c>
      <c r="D1584" s="132" t="s">
        <v>67</v>
      </c>
      <c r="E1584" s="132" t="s">
        <v>110</v>
      </c>
      <c r="F1584" s="139" t="s">
        <v>40</v>
      </c>
      <c r="G1584" s="132">
        <v>1</v>
      </c>
      <c r="H1584" s="132">
        <v>10</v>
      </c>
    </row>
    <row r="1585" spans="1:8" x14ac:dyDescent="0.25">
      <c r="A1585" s="132">
        <v>1</v>
      </c>
      <c r="B1585" s="132" t="s">
        <v>229</v>
      </c>
      <c r="C1585" s="132" t="s">
        <v>231</v>
      </c>
      <c r="D1585" s="132" t="s">
        <v>67</v>
      </c>
      <c r="E1585" s="132" t="s">
        <v>110</v>
      </c>
      <c r="F1585" s="139" t="s">
        <v>40</v>
      </c>
      <c r="G1585" s="132">
        <v>1</v>
      </c>
      <c r="H1585" s="132">
        <v>10</v>
      </c>
    </row>
    <row r="1586" spans="1:8" x14ac:dyDescent="0.25">
      <c r="A1586" s="132">
        <v>1</v>
      </c>
      <c r="B1586" s="132" t="s">
        <v>229</v>
      </c>
      <c r="C1586" s="132" t="s">
        <v>231</v>
      </c>
      <c r="D1586" s="132" t="s">
        <v>67</v>
      </c>
      <c r="E1586" s="132" t="s">
        <v>110</v>
      </c>
      <c r="F1586" s="139" t="s">
        <v>40</v>
      </c>
      <c r="G1586" s="132">
        <v>1</v>
      </c>
      <c r="H1586" s="132">
        <v>15</v>
      </c>
    </row>
    <row r="1587" spans="1:8" x14ac:dyDescent="0.25">
      <c r="A1587" s="132">
        <v>1</v>
      </c>
      <c r="B1587" s="132" t="s">
        <v>229</v>
      </c>
      <c r="C1587" s="132" t="s">
        <v>231</v>
      </c>
      <c r="D1587" s="132" t="s">
        <v>67</v>
      </c>
      <c r="E1587" s="132" t="s">
        <v>110</v>
      </c>
      <c r="F1587" s="139" t="s">
        <v>40</v>
      </c>
      <c r="G1587" s="132">
        <v>1</v>
      </c>
      <c r="H1587" s="132">
        <v>15</v>
      </c>
    </row>
    <row r="1588" spans="1:8" x14ac:dyDescent="0.25">
      <c r="A1588" s="132">
        <v>1</v>
      </c>
      <c r="B1588" s="132" t="s">
        <v>229</v>
      </c>
      <c r="C1588" s="132" t="s">
        <v>231</v>
      </c>
      <c r="D1588" s="132" t="s">
        <v>67</v>
      </c>
      <c r="E1588" s="132" t="s">
        <v>110</v>
      </c>
      <c r="F1588" s="139" t="s">
        <v>40</v>
      </c>
      <c r="G1588" s="132">
        <v>1</v>
      </c>
      <c r="H1588" s="132">
        <v>15</v>
      </c>
    </row>
    <row r="1589" spans="1:8" x14ac:dyDescent="0.25">
      <c r="A1589" s="132">
        <v>1</v>
      </c>
      <c r="B1589" s="132" t="s">
        <v>229</v>
      </c>
      <c r="C1589" s="132" t="s">
        <v>231</v>
      </c>
      <c r="D1589" s="132" t="s">
        <v>67</v>
      </c>
      <c r="E1589" s="132" t="s">
        <v>110</v>
      </c>
      <c r="F1589" s="139" t="s">
        <v>40</v>
      </c>
      <c r="G1589" s="132">
        <v>1</v>
      </c>
      <c r="H1589" s="132">
        <v>15</v>
      </c>
    </row>
    <row r="1590" spans="1:8" x14ac:dyDescent="0.25">
      <c r="A1590" s="132">
        <v>1</v>
      </c>
      <c r="B1590" s="132" t="s">
        <v>229</v>
      </c>
      <c r="C1590" s="132" t="s">
        <v>231</v>
      </c>
      <c r="D1590" s="132" t="s">
        <v>67</v>
      </c>
      <c r="E1590" s="132" t="s">
        <v>110</v>
      </c>
      <c r="F1590" s="139" t="s">
        <v>40</v>
      </c>
      <c r="G1590" s="132">
        <v>1</v>
      </c>
      <c r="H1590" s="132">
        <v>15</v>
      </c>
    </row>
    <row r="1591" spans="1:8" x14ac:dyDescent="0.25">
      <c r="A1591" s="132">
        <v>1</v>
      </c>
      <c r="B1591" s="132" t="s">
        <v>229</v>
      </c>
      <c r="C1591" s="132" t="s">
        <v>231</v>
      </c>
      <c r="D1591" s="132" t="s">
        <v>67</v>
      </c>
      <c r="E1591" s="132" t="s">
        <v>110</v>
      </c>
      <c r="F1591" s="139" t="s">
        <v>40</v>
      </c>
      <c r="G1591" s="132">
        <v>1</v>
      </c>
      <c r="H1591" s="132">
        <v>20</v>
      </c>
    </row>
    <row r="1592" spans="1:8" x14ac:dyDescent="0.25">
      <c r="A1592" s="132">
        <v>1</v>
      </c>
      <c r="B1592" s="132" t="s">
        <v>229</v>
      </c>
      <c r="C1592" s="132" t="s">
        <v>231</v>
      </c>
      <c r="D1592" s="132" t="s">
        <v>67</v>
      </c>
      <c r="E1592" s="132" t="s">
        <v>110</v>
      </c>
      <c r="F1592" s="139" t="s">
        <v>40</v>
      </c>
      <c r="G1592" s="132">
        <v>1</v>
      </c>
      <c r="H1592" s="132">
        <v>20</v>
      </c>
    </row>
    <row r="1593" spans="1:8" x14ac:dyDescent="0.25">
      <c r="A1593" s="132">
        <v>1</v>
      </c>
      <c r="B1593" s="132" t="s">
        <v>229</v>
      </c>
      <c r="C1593" s="132" t="s">
        <v>231</v>
      </c>
      <c r="D1593" s="132" t="s">
        <v>67</v>
      </c>
      <c r="E1593" s="132" t="s">
        <v>110</v>
      </c>
      <c r="F1593" s="139" t="s">
        <v>40</v>
      </c>
      <c r="G1593" s="132">
        <v>1</v>
      </c>
      <c r="H1593" s="132">
        <v>30</v>
      </c>
    </row>
    <row r="1594" spans="1:8" x14ac:dyDescent="0.25">
      <c r="A1594" s="132">
        <v>1</v>
      </c>
      <c r="B1594" s="132" t="s">
        <v>229</v>
      </c>
      <c r="C1594" s="132" t="s">
        <v>231</v>
      </c>
      <c r="D1594" s="132" t="s">
        <v>67</v>
      </c>
      <c r="E1594" s="132" t="s">
        <v>110</v>
      </c>
      <c r="F1594" s="139" t="s">
        <v>69</v>
      </c>
      <c r="G1594" s="132">
        <v>1</v>
      </c>
      <c r="H1594" s="132">
        <v>25</v>
      </c>
    </row>
    <row r="1595" spans="1:8" x14ac:dyDescent="0.25">
      <c r="A1595" s="132">
        <v>1</v>
      </c>
      <c r="B1595" s="132" t="s">
        <v>229</v>
      </c>
      <c r="C1595" s="132" t="s">
        <v>231</v>
      </c>
      <c r="D1595" s="132" t="s">
        <v>67</v>
      </c>
      <c r="E1595" s="132" t="s">
        <v>110</v>
      </c>
      <c r="F1595" s="139" t="s">
        <v>69</v>
      </c>
      <c r="G1595" s="132">
        <v>1</v>
      </c>
      <c r="H1595" s="132">
        <v>10</v>
      </c>
    </row>
    <row r="1596" spans="1:8" x14ac:dyDescent="0.25">
      <c r="A1596" s="132">
        <v>1</v>
      </c>
      <c r="B1596" s="132" t="s">
        <v>229</v>
      </c>
      <c r="C1596" s="132" t="s">
        <v>231</v>
      </c>
      <c r="D1596" s="132" t="s">
        <v>67</v>
      </c>
      <c r="E1596" s="132" t="s">
        <v>110</v>
      </c>
      <c r="F1596" s="139" t="s">
        <v>71</v>
      </c>
      <c r="G1596" s="132">
        <v>1</v>
      </c>
      <c r="H1596" s="132">
        <v>5</v>
      </c>
    </row>
    <row r="1597" spans="1:8" x14ac:dyDescent="0.25">
      <c r="A1597" s="132">
        <v>1</v>
      </c>
      <c r="B1597" s="132" t="s">
        <v>229</v>
      </c>
      <c r="C1597" s="132" t="s">
        <v>231</v>
      </c>
      <c r="D1597" s="132" t="s">
        <v>67</v>
      </c>
      <c r="E1597" s="132" t="s">
        <v>110</v>
      </c>
      <c r="F1597" s="139" t="s">
        <v>71</v>
      </c>
      <c r="G1597" s="132">
        <v>1</v>
      </c>
      <c r="H1597" s="132">
        <v>5</v>
      </c>
    </row>
    <row r="1598" spans="1:8" x14ac:dyDescent="0.25">
      <c r="A1598" s="132">
        <v>1</v>
      </c>
      <c r="B1598" s="132" t="s">
        <v>229</v>
      </c>
      <c r="C1598" s="132" t="s">
        <v>231</v>
      </c>
      <c r="D1598" s="132" t="s">
        <v>67</v>
      </c>
      <c r="E1598" s="132" t="s">
        <v>110</v>
      </c>
      <c r="F1598" s="139" t="s">
        <v>71</v>
      </c>
      <c r="G1598" s="132">
        <v>1</v>
      </c>
      <c r="H1598" s="132">
        <v>5</v>
      </c>
    </row>
    <row r="1599" spans="1:8" x14ac:dyDescent="0.25">
      <c r="A1599" s="132">
        <v>1</v>
      </c>
      <c r="B1599" s="132" t="s">
        <v>229</v>
      </c>
      <c r="C1599" s="132" t="s">
        <v>231</v>
      </c>
      <c r="D1599" s="132" t="s">
        <v>67</v>
      </c>
      <c r="E1599" s="132" t="s">
        <v>110</v>
      </c>
      <c r="F1599" s="139" t="s">
        <v>71</v>
      </c>
      <c r="G1599" s="132">
        <v>1</v>
      </c>
      <c r="H1599" s="132">
        <v>5</v>
      </c>
    </row>
    <row r="1600" spans="1:8" x14ac:dyDescent="0.25">
      <c r="A1600" s="132">
        <v>1</v>
      </c>
      <c r="B1600" s="132" t="s">
        <v>229</v>
      </c>
      <c r="C1600" s="132" t="s">
        <v>231</v>
      </c>
      <c r="D1600" s="132" t="s">
        <v>67</v>
      </c>
      <c r="E1600" s="132" t="s">
        <v>110</v>
      </c>
      <c r="F1600" s="139" t="s">
        <v>71</v>
      </c>
      <c r="G1600" s="132">
        <v>1</v>
      </c>
      <c r="H1600" s="132">
        <v>5</v>
      </c>
    </row>
    <row r="1601" spans="1:8" x14ac:dyDescent="0.25">
      <c r="A1601" s="132">
        <v>1</v>
      </c>
      <c r="B1601" s="132" t="s">
        <v>229</v>
      </c>
      <c r="C1601" s="132" t="s">
        <v>231</v>
      </c>
      <c r="D1601" s="132" t="s">
        <v>67</v>
      </c>
      <c r="E1601" s="132" t="s">
        <v>110</v>
      </c>
      <c r="F1601" s="139" t="s">
        <v>71</v>
      </c>
      <c r="G1601" s="132">
        <v>1</v>
      </c>
      <c r="H1601" s="132">
        <v>5</v>
      </c>
    </row>
    <row r="1602" spans="1:8" x14ac:dyDescent="0.25">
      <c r="A1602" s="132">
        <v>1</v>
      </c>
      <c r="B1602" s="132" t="s">
        <v>229</v>
      </c>
      <c r="C1602" s="132" t="s">
        <v>231</v>
      </c>
      <c r="D1602" s="132" t="s">
        <v>67</v>
      </c>
      <c r="E1602" s="132" t="s">
        <v>110</v>
      </c>
      <c r="F1602" s="139" t="s">
        <v>71</v>
      </c>
      <c r="G1602" s="132">
        <v>1</v>
      </c>
      <c r="H1602" s="132">
        <v>5</v>
      </c>
    </row>
    <row r="1603" spans="1:8" x14ac:dyDescent="0.25">
      <c r="A1603" s="132">
        <v>1</v>
      </c>
      <c r="B1603" s="132" t="s">
        <v>229</v>
      </c>
      <c r="C1603" s="132" t="s">
        <v>231</v>
      </c>
      <c r="D1603" s="132" t="s">
        <v>67</v>
      </c>
      <c r="E1603" s="132" t="s">
        <v>110</v>
      </c>
      <c r="F1603" s="139" t="s">
        <v>71</v>
      </c>
      <c r="G1603" s="132">
        <v>1</v>
      </c>
      <c r="H1603" s="132">
        <v>5</v>
      </c>
    </row>
    <row r="1604" spans="1:8" x14ac:dyDescent="0.25">
      <c r="A1604" s="132">
        <v>1</v>
      </c>
      <c r="B1604" s="132" t="s">
        <v>229</v>
      </c>
      <c r="C1604" s="132" t="s">
        <v>231</v>
      </c>
      <c r="D1604" s="132" t="s">
        <v>67</v>
      </c>
      <c r="E1604" s="132" t="s">
        <v>110</v>
      </c>
      <c r="F1604" s="139" t="s">
        <v>71</v>
      </c>
      <c r="G1604" s="132">
        <v>1</v>
      </c>
      <c r="H1604" s="132">
        <v>5</v>
      </c>
    </row>
    <row r="1605" spans="1:8" x14ac:dyDescent="0.25">
      <c r="A1605" s="132">
        <v>1</v>
      </c>
      <c r="B1605" s="132" t="s">
        <v>229</v>
      </c>
      <c r="C1605" s="132" t="s">
        <v>231</v>
      </c>
      <c r="D1605" s="132" t="s">
        <v>67</v>
      </c>
      <c r="E1605" s="132" t="s">
        <v>110</v>
      </c>
      <c r="F1605" s="139" t="s">
        <v>71</v>
      </c>
      <c r="G1605" s="132">
        <v>1</v>
      </c>
      <c r="H1605" s="132">
        <v>5</v>
      </c>
    </row>
    <row r="1606" spans="1:8" x14ac:dyDescent="0.25">
      <c r="A1606" s="132">
        <v>1</v>
      </c>
      <c r="B1606" s="132" t="s">
        <v>229</v>
      </c>
      <c r="C1606" s="132" t="s">
        <v>231</v>
      </c>
      <c r="D1606" s="132" t="s">
        <v>67</v>
      </c>
      <c r="E1606" s="132" t="s">
        <v>110</v>
      </c>
      <c r="F1606" s="139" t="s">
        <v>71</v>
      </c>
      <c r="G1606" s="132">
        <v>1</v>
      </c>
      <c r="H1606" s="132">
        <v>5</v>
      </c>
    </row>
    <row r="1607" spans="1:8" x14ac:dyDescent="0.25">
      <c r="A1607" s="132">
        <v>1</v>
      </c>
      <c r="B1607" s="132" t="s">
        <v>229</v>
      </c>
      <c r="C1607" s="132" t="s">
        <v>231</v>
      </c>
      <c r="D1607" s="132" t="s">
        <v>67</v>
      </c>
      <c r="E1607" s="132" t="s">
        <v>110</v>
      </c>
      <c r="F1607" s="139" t="s">
        <v>71</v>
      </c>
      <c r="G1607" s="132">
        <v>1</v>
      </c>
      <c r="H1607" s="132">
        <v>5</v>
      </c>
    </row>
    <row r="1608" spans="1:8" x14ac:dyDescent="0.25">
      <c r="A1608" s="132">
        <v>1</v>
      </c>
      <c r="B1608" s="132" t="s">
        <v>229</v>
      </c>
      <c r="C1608" s="132" t="s">
        <v>231</v>
      </c>
      <c r="D1608" s="132" t="s">
        <v>67</v>
      </c>
      <c r="E1608" s="132" t="s">
        <v>110</v>
      </c>
      <c r="F1608" s="139" t="s">
        <v>71</v>
      </c>
      <c r="G1608" s="132">
        <v>1</v>
      </c>
      <c r="H1608" s="132">
        <v>5</v>
      </c>
    </row>
    <row r="1609" spans="1:8" x14ac:dyDescent="0.25">
      <c r="A1609" s="132">
        <v>1</v>
      </c>
      <c r="B1609" s="132" t="s">
        <v>229</v>
      </c>
      <c r="C1609" s="132" t="s">
        <v>231</v>
      </c>
      <c r="D1609" s="132" t="s">
        <v>67</v>
      </c>
      <c r="E1609" s="132" t="s">
        <v>110</v>
      </c>
      <c r="F1609" s="139" t="s">
        <v>71</v>
      </c>
      <c r="G1609" s="132">
        <v>1</v>
      </c>
      <c r="H1609" s="132">
        <v>5</v>
      </c>
    </row>
    <row r="1610" spans="1:8" x14ac:dyDescent="0.25">
      <c r="A1610" s="132">
        <v>1</v>
      </c>
      <c r="B1610" s="132" t="s">
        <v>229</v>
      </c>
      <c r="C1610" s="132" t="s">
        <v>231</v>
      </c>
      <c r="D1610" s="132" t="s">
        <v>67</v>
      </c>
      <c r="E1610" s="132" t="s">
        <v>110</v>
      </c>
      <c r="F1610" s="139" t="s">
        <v>71</v>
      </c>
      <c r="G1610" s="132">
        <v>1</v>
      </c>
      <c r="H1610" s="132">
        <v>5</v>
      </c>
    </row>
    <row r="1611" spans="1:8" x14ac:dyDescent="0.25">
      <c r="A1611" s="132">
        <v>1</v>
      </c>
      <c r="B1611" s="132" t="s">
        <v>229</v>
      </c>
      <c r="C1611" s="132" t="s">
        <v>231</v>
      </c>
      <c r="D1611" s="132" t="s">
        <v>67</v>
      </c>
      <c r="E1611" s="132" t="s">
        <v>110</v>
      </c>
      <c r="F1611" s="139" t="s">
        <v>71</v>
      </c>
      <c r="G1611" s="132">
        <v>1</v>
      </c>
      <c r="H1611" s="132">
        <v>5</v>
      </c>
    </row>
    <row r="1612" spans="1:8" x14ac:dyDescent="0.25">
      <c r="A1612" s="132">
        <v>1</v>
      </c>
      <c r="B1612" s="132" t="s">
        <v>229</v>
      </c>
      <c r="C1612" s="132" t="s">
        <v>231</v>
      </c>
      <c r="D1612" s="132" t="s">
        <v>67</v>
      </c>
      <c r="E1612" s="132" t="s">
        <v>110</v>
      </c>
      <c r="F1612" s="139" t="s">
        <v>71</v>
      </c>
      <c r="G1612" s="132">
        <v>1</v>
      </c>
      <c r="H1612" s="132">
        <v>5</v>
      </c>
    </row>
    <row r="1613" spans="1:8" x14ac:dyDescent="0.25">
      <c r="A1613" s="132">
        <v>1</v>
      </c>
      <c r="B1613" s="132" t="s">
        <v>229</v>
      </c>
      <c r="C1613" s="132" t="s">
        <v>231</v>
      </c>
      <c r="D1613" s="132" t="s">
        <v>67</v>
      </c>
      <c r="E1613" s="132" t="s">
        <v>110</v>
      </c>
      <c r="F1613" s="139" t="s">
        <v>71</v>
      </c>
      <c r="G1613" s="132">
        <v>1</v>
      </c>
      <c r="H1613" s="132">
        <v>5</v>
      </c>
    </row>
    <row r="1614" spans="1:8" x14ac:dyDescent="0.25">
      <c r="A1614" s="132">
        <v>1</v>
      </c>
      <c r="B1614" s="132" t="s">
        <v>229</v>
      </c>
      <c r="C1614" s="132" t="s">
        <v>231</v>
      </c>
      <c r="D1614" s="132" t="s">
        <v>67</v>
      </c>
      <c r="E1614" s="132" t="s">
        <v>110</v>
      </c>
      <c r="F1614" s="139" t="s">
        <v>71</v>
      </c>
      <c r="G1614" s="132">
        <v>1</v>
      </c>
      <c r="H1614" s="132">
        <v>5</v>
      </c>
    </row>
    <row r="1615" spans="1:8" x14ac:dyDescent="0.25">
      <c r="A1615" s="132">
        <v>1</v>
      </c>
      <c r="B1615" s="132" t="s">
        <v>229</v>
      </c>
      <c r="C1615" s="132" t="s">
        <v>231</v>
      </c>
      <c r="D1615" s="132" t="s">
        <v>67</v>
      </c>
      <c r="E1615" s="132" t="s">
        <v>110</v>
      </c>
      <c r="F1615" s="139" t="s">
        <v>71</v>
      </c>
      <c r="G1615" s="132">
        <v>1</v>
      </c>
      <c r="H1615" s="132">
        <v>5</v>
      </c>
    </row>
    <row r="1616" spans="1:8" x14ac:dyDescent="0.25">
      <c r="A1616" s="132">
        <v>1</v>
      </c>
      <c r="B1616" s="132" t="s">
        <v>229</v>
      </c>
      <c r="C1616" s="132" t="s">
        <v>231</v>
      </c>
      <c r="D1616" s="132" t="s">
        <v>67</v>
      </c>
      <c r="E1616" s="132" t="s">
        <v>110</v>
      </c>
      <c r="F1616" s="139" t="s">
        <v>71</v>
      </c>
      <c r="G1616" s="132">
        <v>1</v>
      </c>
      <c r="H1616" s="132">
        <v>5</v>
      </c>
    </row>
    <row r="1617" spans="1:8" x14ac:dyDescent="0.25">
      <c r="A1617" s="132">
        <v>1</v>
      </c>
      <c r="B1617" s="132" t="s">
        <v>229</v>
      </c>
      <c r="C1617" s="132" t="s">
        <v>231</v>
      </c>
      <c r="D1617" s="132" t="s">
        <v>67</v>
      </c>
      <c r="E1617" s="132" t="s">
        <v>110</v>
      </c>
      <c r="F1617" s="139" t="s">
        <v>71</v>
      </c>
      <c r="G1617" s="132">
        <v>1</v>
      </c>
      <c r="H1617" s="132">
        <v>5</v>
      </c>
    </row>
    <row r="1618" spans="1:8" x14ac:dyDescent="0.25">
      <c r="A1618" s="132">
        <v>1</v>
      </c>
      <c r="B1618" s="132" t="s">
        <v>229</v>
      </c>
      <c r="C1618" s="132" t="s">
        <v>231</v>
      </c>
      <c r="D1618" s="132" t="s">
        <v>67</v>
      </c>
      <c r="E1618" s="132" t="s">
        <v>110</v>
      </c>
      <c r="F1618" s="139" t="s">
        <v>71</v>
      </c>
      <c r="G1618" s="132">
        <v>1</v>
      </c>
      <c r="H1618" s="132">
        <v>5</v>
      </c>
    </row>
    <row r="1619" spans="1:8" x14ac:dyDescent="0.25">
      <c r="A1619" s="132">
        <v>1</v>
      </c>
      <c r="B1619" s="132" t="s">
        <v>229</v>
      </c>
      <c r="C1619" s="132" t="s">
        <v>231</v>
      </c>
      <c r="D1619" s="132" t="s">
        <v>67</v>
      </c>
      <c r="E1619" s="132" t="s">
        <v>110</v>
      </c>
      <c r="F1619" s="139" t="s">
        <v>71</v>
      </c>
      <c r="G1619" s="132">
        <v>1</v>
      </c>
      <c r="H1619" s="132">
        <v>5</v>
      </c>
    </row>
    <row r="1620" spans="1:8" x14ac:dyDescent="0.25">
      <c r="A1620" s="132">
        <v>1</v>
      </c>
      <c r="B1620" s="132" t="s">
        <v>229</v>
      </c>
      <c r="C1620" s="132" t="s">
        <v>231</v>
      </c>
      <c r="D1620" s="132" t="s">
        <v>67</v>
      </c>
      <c r="E1620" s="132" t="s">
        <v>110</v>
      </c>
      <c r="F1620" s="139" t="s">
        <v>71</v>
      </c>
      <c r="G1620" s="132">
        <v>1</v>
      </c>
      <c r="H1620" s="132">
        <v>5</v>
      </c>
    </row>
    <row r="1621" spans="1:8" x14ac:dyDescent="0.25">
      <c r="A1621" s="132">
        <v>1</v>
      </c>
      <c r="B1621" s="132" t="s">
        <v>229</v>
      </c>
      <c r="C1621" s="132" t="s">
        <v>231</v>
      </c>
      <c r="D1621" s="132" t="s">
        <v>67</v>
      </c>
      <c r="E1621" s="132" t="s">
        <v>110</v>
      </c>
      <c r="F1621" s="139" t="s">
        <v>71</v>
      </c>
      <c r="G1621" s="132">
        <v>1</v>
      </c>
      <c r="H1621" s="132">
        <v>5</v>
      </c>
    </row>
    <row r="1622" spans="1:8" x14ac:dyDescent="0.25">
      <c r="A1622" s="132">
        <v>1</v>
      </c>
      <c r="B1622" s="132" t="s">
        <v>229</v>
      </c>
      <c r="C1622" s="132" t="s">
        <v>231</v>
      </c>
      <c r="D1622" s="132" t="s">
        <v>67</v>
      </c>
      <c r="E1622" s="132" t="s">
        <v>110</v>
      </c>
      <c r="F1622" s="139" t="s">
        <v>71</v>
      </c>
      <c r="G1622" s="132">
        <v>1</v>
      </c>
      <c r="H1622" s="132">
        <v>5</v>
      </c>
    </row>
    <row r="1623" spans="1:8" x14ac:dyDescent="0.25">
      <c r="A1623" s="132">
        <v>1</v>
      </c>
      <c r="B1623" s="132" t="s">
        <v>229</v>
      </c>
      <c r="C1623" s="132" t="s">
        <v>231</v>
      </c>
      <c r="D1623" s="132" t="s">
        <v>67</v>
      </c>
      <c r="E1623" s="132" t="s">
        <v>110</v>
      </c>
      <c r="F1623" s="139" t="s">
        <v>71</v>
      </c>
      <c r="G1623" s="132">
        <v>1</v>
      </c>
      <c r="H1623" s="132">
        <v>5</v>
      </c>
    </row>
    <row r="1624" spans="1:8" x14ac:dyDescent="0.25">
      <c r="A1624" s="132">
        <v>1</v>
      </c>
      <c r="B1624" s="132" t="s">
        <v>229</v>
      </c>
      <c r="C1624" s="132" t="s">
        <v>231</v>
      </c>
      <c r="D1624" s="132" t="s">
        <v>67</v>
      </c>
      <c r="E1624" s="132" t="s">
        <v>110</v>
      </c>
      <c r="F1624" s="139" t="s">
        <v>71</v>
      </c>
      <c r="G1624" s="132">
        <v>1</v>
      </c>
      <c r="H1624" s="132">
        <v>5</v>
      </c>
    </row>
    <row r="1625" spans="1:8" x14ac:dyDescent="0.25">
      <c r="A1625" s="132">
        <v>1</v>
      </c>
      <c r="B1625" s="132" t="s">
        <v>229</v>
      </c>
      <c r="C1625" s="132" t="s">
        <v>231</v>
      </c>
      <c r="D1625" s="132" t="s">
        <v>67</v>
      </c>
      <c r="E1625" s="132" t="s">
        <v>110</v>
      </c>
      <c r="F1625" s="139" t="s">
        <v>71</v>
      </c>
      <c r="G1625" s="132">
        <v>1</v>
      </c>
      <c r="H1625" s="132">
        <v>5</v>
      </c>
    </row>
    <row r="1626" spans="1:8" x14ac:dyDescent="0.25">
      <c r="A1626" s="132">
        <v>1</v>
      </c>
      <c r="B1626" s="132" t="s">
        <v>229</v>
      </c>
      <c r="C1626" s="132" t="s">
        <v>231</v>
      </c>
      <c r="D1626" s="132" t="s">
        <v>67</v>
      </c>
      <c r="E1626" s="132" t="s">
        <v>110</v>
      </c>
      <c r="F1626" s="139" t="s">
        <v>71</v>
      </c>
      <c r="G1626" s="132">
        <v>1</v>
      </c>
      <c r="H1626" s="132">
        <v>5</v>
      </c>
    </row>
    <row r="1627" spans="1:8" x14ac:dyDescent="0.25">
      <c r="A1627" s="132">
        <v>1</v>
      </c>
      <c r="B1627" s="132" t="s">
        <v>229</v>
      </c>
      <c r="C1627" s="132" t="s">
        <v>231</v>
      </c>
      <c r="D1627" s="132" t="s">
        <v>67</v>
      </c>
      <c r="E1627" s="132" t="s">
        <v>110</v>
      </c>
      <c r="F1627" s="139" t="s">
        <v>71</v>
      </c>
      <c r="G1627" s="132">
        <v>1</v>
      </c>
      <c r="H1627" s="132">
        <v>5</v>
      </c>
    </row>
    <row r="1628" spans="1:8" x14ac:dyDescent="0.25">
      <c r="A1628" s="132">
        <v>1</v>
      </c>
      <c r="B1628" s="132" t="s">
        <v>229</v>
      </c>
      <c r="C1628" s="132" t="s">
        <v>231</v>
      </c>
      <c r="D1628" s="132" t="s">
        <v>67</v>
      </c>
      <c r="E1628" s="132" t="s">
        <v>110</v>
      </c>
      <c r="F1628" s="139" t="s">
        <v>71</v>
      </c>
      <c r="G1628" s="132">
        <v>1</v>
      </c>
      <c r="H1628" s="132">
        <v>5</v>
      </c>
    </row>
    <row r="1629" spans="1:8" x14ac:dyDescent="0.25">
      <c r="A1629" s="132">
        <v>1</v>
      </c>
      <c r="B1629" s="132" t="s">
        <v>229</v>
      </c>
      <c r="C1629" s="132" t="s">
        <v>231</v>
      </c>
      <c r="D1629" s="132" t="s">
        <v>67</v>
      </c>
      <c r="E1629" s="132" t="s">
        <v>110</v>
      </c>
      <c r="F1629" s="139" t="s">
        <v>71</v>
      </c>
      <c r="G1629" s="132">
        <v>1</v>
      </c>
      <c r="H1629" s="132">
        <v>10</v>
      </c>
    </row>
    <row r="1630" spans="1:8" x14ac:dyDescent="0.25">
      <c r="A1630" s="132">
        <v>1</v>
      </c>
      <c r="B1630" s="132" t="s">
        <v>229</v>
      </c>
      <c r="C1630" s="132" t="s">
        <v>231</v>
      </c>
      <c r="D1630" s="132" t="s">
        <v>67</v>
      </c>
      <c r="E1630" s="132" t="s">
        <v>110</v>
      </c>
      <c r="F1630" s="139" t="s">
        <v>71</v>
      </c>
      <c r="G1630" s="132">
        <v>1</v>
      </c>
      <c r="H1630" s="132">
        <v>10</v>
      </c>
    </row>
    <row r="1631" spans="1:8" x14ac:dyDescent="0.25">
      <c r="A1631" s="132">
        <v>1</v>
      </c>
      <c r="B1631" s="132" t="s">
        <v>229</v>
      </c>
      <c r="C1631" s="132" t="s">
        <v>231</v>
      </c>
      <c r="D1631" s="132" t="s">
        <v>67</v>
      </c>
      <c r="E1631" s="132" t="s">
        <v>110</v>
      </c>
      <c r="F1631" s="139" t="s">
        <v>71</v>
      </c>
      <c r="G1631" s="132">
        <v>1</v>
      </c>
      <c r="H1631" s="132">
        <v>10</v>
      </c>
    </row>
    <row r="1632" spans="1:8" x14ac:dyDescent="0.25">
      <c r="A1632" s="132">
        <v>1</v>
      </c>
      <c r="B1632" s="132" t="s">
        <v>229</v>
      </c>
      <c r="C1632" s="132" t="s">
        <v>231</v>
      </c>
      <c r="D1632" s="132" t="s">
        <v>67</v>
      </c>
      <c r="E1632" s="132" t="s">
        <v>110</v>
      </c>
      <c r="F1632" s="139" t="s">
        <v>71</v>
      </c>
      <c r="G1632" s="132">
        <v>1</v>
      </c>
      <c r="H1632" s="132">
        <v>10</v>
      </c>
    </row>
    <row r="1633" spans="1:8" x14ac:dyDescent="0.25">
      <c r="A1633" s="132">
        <v>1</v>
      </c>
      <c r="B1633" s="132" t="s">
        <v>229</v>
      </c>
      <c r="C1633" s="132" t="s">
        <v>231</v>
      </c>
      <c r="D1633" s="132" t="s">
        <v>67</v>
      </c>
      <c r="E1633" s="132" t="s">
        <v>110</v>
      </c>
      <c r="F1633" s="139" t="s">
        <v>71</v>
      </c>
      <c r="G1633" s="132">
        <v>1</v>
      </c>
      <c r="H1633" s="132">
        <v>10</v>
      </c>
    </row>
    <row r="1634" spans="1:8" x14ac:dyDescent="0.25">
      <c r="A1634" s="132">
        <v>1</v>
      </c>
      <c r="B1634" s="132" t="s">
        <v>229</v>
      </c>
      <c r="C1634" s="132" t="s">
        <v>231</v>
      </c>
      <c r="D1634" s="132" t="s">
        <v>67</v>
      </c>
      <c r="E1634" s="132" t="s">
        <v>110</v>
      </c>
      <c r="F1634" s="139" t="s">
        <v>71</v>
      </c>
      <c r="G1634" s="132">
        <v>1</v>
      </c>
      <c r="H1634" s="132">
        <v>10</v>
      </c>
    </row>
    <row r="1635" spans="1:8" x14ac:dyDescent="0.25">
      <c r="A1635" s="132">
        <v>1</v>
      </c>
      <c r="B1635" s="132" t="s">
        <v>229</v>
      </c>
      <c r="C1635" s="132" t="s">
        <v>231</v>
      </c>
      <c r="D1635" s="132" t="s">
        <v>67</v>
      </c>
      <c r="E1635" s="132" t="s">
        <v>110</v>
      </c>
      <c r="F1635" s="139" t="s">
        <v>71</v>
      </c>
      <c r="G1635" s="132">
        <v>1</v>
      </c>
      <c r="H1635" s="132">
        <v>10</v>
      </c>
    </row>
    <row r="1636" spans="1:8" x14ac:dyDescent="0.25">
      <c r="A1636" s="132">
        <v>1</v>
      </c>
      <c r="B1636" s="132" t="s">
        <v>229</v>
      </c>
      <c r="C1636" s="132" t="s">
        <v>231</v>
      </c>
      <c r="D1636" s="132" t="s">
        <v>67</v>
      </c>
      <c r="E1636" s="132" t="s">
        <v>110</v>
      </c>
      <c r="F1636" s="139" t="s">
        <v>71</v>
      </c>
      <c r="G1636" s="132">
        <v>1</v>
      </c>
      <c r="H1636" s="132">
        <v>10</v>
      </c>
    </row>
    <row r="1637" spans="1:8" x14ac:dyDescent="0.25">
      <c r="A1637" s="132">
        <v>1</v>
      </c>
      <c r="B1637" s="132" t="s">
        <v>229</v>
      </c>
      <c r="C1637" s="132" t="s">
        <v>231</v>
      </c>
      <c r="D1637" s="132" t="s">
        <v>67</v>
      </c>
      <c r="E1637" s="132" t="s">
        <v>110</v>
      </c>
      <c r="F1637" s="139" t="s">
        <v>71</v>
      </c>
      <c r="G1637" s="132">
        <v>1</v>
      </c>
      <c r="H1637" s="132">
        <v>10</v>
      </c>
    </row>
    <row r="1638" spans="1:8" x14ac:dyDescent="0.25">
      <c r="A1638" s="132">
        <v>1</v>
      </c>
      <c r="B1638" s="132" t="s">
        <v>229</v>
      </c>
      <c r="C1638" s="132" t="s">
        <v>231</v>
      </c>
      <c r="D1638" s="132" t="s">
        <v>67</v>
      </c>
      <c r="E1638" s="132" t="s">
        <v>110</v>
      </c>
      <c r="F1638" s="139" t="s">
        <v>71</v>
      </c>
      <c r="G1638" s="132">
        <v>1</v>
      </c>
      <c r="H1638" s="132">
        <v>10</v>
      </c>
    </row>
    <row r="1639" spans="1:8" x14ac:dyDescent="0.25">
      <c r="A1639" s="132">
        <v>1</v>
      </c>
      <c r="B1639" s="132" t="s">
        <v>229</v>
      </c>
      <c r="C1639" s="132" t="s">
        <v>231</v>
      </c>
      <c r="D1639" s="132" t="s">
        <v>67</v>
      </c>
      <c r="E1639" s="132" t="s">
        <v>110</v>
      </c>
      <c r="F1639" s="139" t="s">
        <v>71</v>
      </c>
      <c r="G1639" s="132">
        <v>1</v>
      </c>
      <c r="H1639" s="132">
        <v>10</v>
      </c>
    </row>
    <row r="1640" spans="1:8" x14ac:dyDescent="0.25">
      <c r="A1640" s="132">
        <v>1</v>
      </c>
      <c r="B1640" s="132" t="s">
        <v>229</v>
      </c>
      <c r="C1640" s="132" t="s">
        <v>231</v>
      </c>
      <c r="D1640" s="132" t="s">
        <v>67</v>
      </c>
      <c r="E1640" s="132" t="s">
        <v>110</v>
      </c>
      <c r="F1640" s="139" t="s">
        <v>71</v>
      </c>
      <c r="G1640" s="132">
        <v>1</v>
      </c>
      <c r="H1640" s="132">
        <v>10</v>
      </c>
    </row>
    <row r="1641" spans="1:8" x14ac:dyDescent="0.25">
      <c r="A1641" s="132">
        <v>1</v>
      </c>
      <c r="B1641" s="132" t="s">
        <v>229</v>
      </c>
      <c r="C1641" s="132" t="s">
        <v>231</v>
      </c>
      <c r="D1641" s="132" t="s">
        <v>67</v>
      </c>
      <c r="E1641" s="132" t="s">
        <v>110</v>
      </c>
      <c r="F1641" s="139" t="s">
        <v>71</v>
      </c>
      <c r="G1641" s="132">
        <v>1</v>
      </c>
      <c r="H1641" s="132">
        <v>10</v>
      </c>
    </row>
    <row r="1642" spans="1:8" x14ac:dyDescent="0.25">
      <c r="A1642" s="132">
        <v>1</v>
      </c>
      <c r="B1642" s="132" t="s">
        <v>229</v>
      </c>
      <c r="C1642" s="132" t="s">
        <v>231</v>
      </c>
      <c r="D1642" s="132" t="s">
        <v>67</v>
      </c>
      <c r="E1642" s="132" t="s">
        <v>110</v>
      </c>
      <c r="F1642" s="139" t="s">
        <v>71</v>
      </c>
      <c r="G1642" s="132">
        <v>1</v>
      </c>
      <c r="H1642" s="132">
        <v>10</v>
      </c>
    </row>
    <row r="1643" spans="1:8" x14ac:dyDescent="0.25">
      <c r="A1643" s="132">
        <v>1</v>
      </c>
      <c r="B1643" s="132" t="s">
        <v>229</v>
      </c>
      <c r="C1643" s="132" t="s">
        <v>231</v>
      </c>
      <c r="D1643" s="132" t="s">
        <v>67</v>
      </c>
      <c r="E1643" s="132" t="s">
        <v>110</v>
      </c>
      <c r="F1643" s="139" t="s">
        <v>71</v>
      </c>
      <c r="G1643" s="132">
        <v>1</v>
      </c>
      <c r="H1643" s="132">
        <v>10</v>
      </c>
    </row>
    <row r="1644" spans="1:8" x14ac:dyDescent="0.25">
      <c r="A1644" s="132">
        <v>1</v>
      </c>
      <c r="B1644" s="132" t="s">
        <v>229</v>
      </c>
      <c r="C1644" s="132" t="s">
        <v>231</v>
      </c>
      <c r="D1644" s="132" t="s">
        <v>67</v>
      </c>
      <c r="E1644" s="132" t="s">
        <v>110</v>
      </c>
      <c r="F1644" s="139" t="s">
        <v>71</v>
      </c>
      <c r="G1644" s="132">
        <v>1</v>
      </c>
      <c r="H1644" s="132">
        <v>10</v>
      </c>
    </row>
    <row r="1645" spans="1:8" x14ac:dyDescent="0.25">
      <c r="A1645" s="132">
        <v>1</v>
      </c>
      <c r="B1645" s="132" t="s">
        <v>229</v>
      </c>
      <c r="C1645" s="132" t="s">
        <v>231</v>
      </c>
      <c r="D1645" s="132" t="s">
        <v>67</v>
      </c>
      <c r="E1645" s="132" t="s">
        <v>110</v>
      </c>
      <c r="F1645" s="139" t="s">
        <v>71</v>
      </c>
      <c r="G1645" s="132">
        <v>1</v>
      </c>
      <c r="H1645" s="132">
        <v>10</v>
      </c>
    </row>
    <row r="1646" spans="1:8" x14ac:dyDescent="0.25">
      <c r="A1646" s="132">
        <v>1</v>
      </c>
      <c r="B1646" s="132" t="s">
        <v>229</v>
      </c>
      <c r="C1646" s="132" t="s">
        <v>231</v>
      </c>
      <c r="D1646" s="132" t="s">
        <v>67</v>
      </c>
      <c r="E1646" s="132" t="s">
        <v>110</v>
      </c>
      <c r="F1646" s="139" t="s">
        <v>71</v>
      </c>
      <c r="G1646" s="132">
        <v>1</v>
      </c>
      <c r="H1646" s="132">
        <v>10</v>
      </c>
    </row>
    <row r="1647" spans="1:8" x14ac:dyDescent="0.25">
      <c r="A1647" s="132">
        <v>1</v>
      </c>
      <c r="B1647" s="132" t="s">
        <v>229</v>
      </c>
      <c r="C1647" s="132" t="s">
        <v>231</v>
      </c>
      <c r="D1647" s="132" t="s">
        <v>67</v>
      </c>
      <c r="E1647" s="132" t="s">
        <v>110</v>
      </c>
      <c r="F1647" s="139" t="s">
        <v>71</v>
      </c>
      <c r="G1647" s="132">
        <v>1</v>
      </c>
      <c r="H1647" s="132">
        <v>10</v>
      </c>
    </row>
    <row r="1648" spans="1:8" x14ac:dyDescent="0.25">
      <c r="A1648" s="132">
        <v>1</v>
      </c>
      <c r="B1648" s="132" t="s">
        <v>229</v>
      </c>
      <c r="C1648" s="132" t="s">
        <v>231</v>
      </c>
      <c r="D1648" s="132" t="s">
        <v>67</v>
      </c>
      <c r="E1648" s="132" t="s">
        <v>110</v>
      </c>
      <c r="F1648" s="139" t="s">
        <v>71</v>
      </c>
      <c r="G1648" s="132">
        <v>1</v>
      </c>
      <c r="H1648" s="132">
        <v>15</v>
      </c>
    </row>
    <row r="1649" spans="1:8" x14ac:dyDescent="0.25">
      <c r="A1649" s="132">
        <v>1</v>
      </c>
      <c r="B1649" s="132" t="s">
        <v>229</v>
      </c>
      <c r="C1649" s="132" t="s">
        <v>231</v>
      </c>
      <c r="D1649" s="132" t="s">
        <v>67</v>
      </c>
      <c r="E1649" s="132" t="s">
        <v>110</v>
      </c>
      <c r="F1649" s="139" t="s">
        <v>71</v>
      </c>
      <c r="G1649" s="132">
        <v>1</v>
      </c>
      <c r="H1649" s="132">
        <v>15</v>
      </c>
    </row>
    <row r="1650" spans="1:8" x14ac:dyDescent="0.25">
      <c r="A1650" s="132">
        <v>1</v>
      </c>
      <c r="B1650" s="132" t="s">
        <v>229</v>
      </c>
      <c r="C1650" s="132" t="s">
        <v>231</v>
      </c>
      <c r="D1650" s="132" t="s">
        <v>67</v>
      </c>
      <c r="E1650" s="132" t="s">
        <v>110</v>
      </c>
      <c r="F1650" s="139" t="s">
        <v>71</v>
      </c>
      <c r="G1650" s="132">
        <v>1</v>
      </c>
      <c r="H1650" s="132">
        <v>15</v>
      </c>
    </row>
    <row r="1651" spans="1:8" x14ac:dyDescent="0.25">
      <c r="A1651" s="132">
        <v>1</v>
      </c>
      <c r="B1651" s="132" t="s">
        <v>229</v>
      </c>
      <c r="C1651" s="132" t="s">
        <v>231</v>
      </c>
      <c r="D1651" s="132" t="s">
        <v>67</v>
      </c>
      <c r="E1651" s="132" t="s">
        <v>110</v>
      </c>
      <c r="F1651" s="139" t="s">
        <v>71</v>
      </c>
      <c r="G1651" s="132">
        <v>1</v>
      </c>
      <c r="H1651" s="132">
        <v>15</v>
      </c>
    </row>
    <row r="1652" spans="1:8" x14ac:dyDescent="0.25">
      <c r="A1652" s="132">
        <v>1</v>
      </c>
      <c r="B1652" s="132" t="s">
        <v>229</v>
      </c>
      <c r="C1652" s="132" t="s">
        <v>231</v>
      </c>
      <c r="D1652" s="132" t="s">
        <v>67</v>
      </c>
      <c r="E1652" s="132" t="s">
        <v>110</v>
      </c>
      <c r="F1652" s="139" t="s">
        <v>71</v>
      </c>
      <c r="G1652" s="132">
        <v>1</v>
      </c>
      <c r="H1652" s="132">
        <v>15</v>
      </c>
    </row>
    <row r="1653" spans="1:8" x14ac:dyDescent="0.25">
      <c r="A1653" s="132">
        <v>1</v>
      </c>
      <c r="B1653" s="132" t="s">
        <v>229</v>
      </c>
      <c r="C1653" s="132" t="s">
        <v>231</v>
      </c>
      <c r="D1653" s="132" t="s">
        <v>67</v>
      </c>
      <c r="E1653" s="132" t="s">
        <v>110</v>
      </c>
      <c r="F1653" s="139" t="s">
        <v>71</v>
      </c>
      <c r="G1653" s="132">
        <v>1</v>
      </c>
      <c r="H1653" s="132">
        <v>15</v>
      </c>
    </row>
    <row r="1654" spans="1:8" x14ac:dyDescent="0.25">
      <c r="A1654" s="132">
        <v>1</v>
      </c>
      <c r="B1654" s="132" t="s">
        <v>229</v>
      </c>
      <c r="C1654" s="132" t="s">
        <v>231</v>
      </c>
      <c r="D1654" s="132" t="s">
        <v>67</v>
      </c>
      <c r="E1654" s="132" t="s">
        <v>110</v>
      </c>
      <c r="F1654" s="139" t="s">
        <v>71</v>
      </c>
      <c r="G1654" s="132">
        <v>1</v>
      </c>
      <c r="H1654" s="132">
        <v>15</v>
      </c>
    </row>
    <row r="1655" spans="1:8" x14ac:dyDescent="0.25">
      <c r="A1655" s="132">
        <v>1</v>
      </c>
      <c r="B1655" s="132" t="s">
        <v>229</v>
      </c>
      <c r="C1655" s="132" t="s">
        <v>231</v>
      </c>
      <c r="D1655" s="132" t="s">
        <v>67</v>
      </c>
      <c r="E1655" s="132" t="s">
        <v>110</v>
      </c>
      <c r="F1655" s="139" t="s">
        <v>71</v>
      </c>
      <c r="G1655" s="132">
        <v>1</v>
      </c>
      <c r="H1655" s="132">
        <v>15</v>
      </c>
    </row>
    <row r="1656" spans="1:8" x14ac:dyDescent="0.25">
      <c r="A1656" s="132">
        <v>1</v>
      </c>
      <c r="B1656" s="132" t="s">
        <v>229</v>
      </c>
      <c r="C1656" s="132" t="s">
        <v>231</v>
      </c>
      <c r="D1656" s="132" t="s">
        <v>67</v>
      </c>
      <c r="E1656" s="132" t="s">
        <v>110</v>
      </c>
      <c r="F1656" s="139" t="s">
        <v>71</v>
      </c>
      <c r="G1656" s="132">
        <v>1</v>
      </c>
      <c r="H1656" s="132">
        <v>15</v>
      </c>
    </row>
    <row r="1657" spans="1:8" x14ac:dyDescent="0.25">
      <c r="A1657" s="132">
        <v>1</v>
      </c>
      <c r="B1657" s="132" t="s">
        <v>229</v>
      </c>
      <c r="C1657" s="132" t="s">
        <v>231</v>
      </c>
      <c r="D1657" s="132" t="s">
        <v>67</v>
      </c>
      <c r="E1657" s="132" t="s">
        <v>110</v>
      </c>
      <c r="F1657" s="139" t="s">
        <v>71</v>
      </c>
      <c r="G1657" s="132">
        <v>1</v>
      </c>
      <c r="H1657" s="132">
        <v>15</v>
      </c>
    </row>
    <row r="1658" spans="1:8" x14ac:dyDescent="0.25">
      <c r="A1658" s="132">
        <v>1</v>
      </c>
      <c r="B1658" s="132" t="s">
        <v>229</v>
      </c>
      <c r="C1658" s="132" t="s">
        <v>231</v>
      </c>
      <c r="D1658" s="132" t="s">
        <v>67</v>
      </c>
      <c r="E1658" s="132" t="s">
        <v>110</v>
      </c>
      <c r="F1658" s="139" t="s">
        <v>71</v>
      </c>
      <c r="G1658" s="132">
        <v>1</v>
      </c>
      <c r="H1658" s="132">
        <v>15</v>
      </c>
    </row>
    <row r="1659" spans="1:8" x14ac:dyDescent="0.25">
      <c r="A1659" s="132">
        <v>1</v>
      </c>
      <c r="B1659" s="132" t="s">
        <v>229</v>
      </c>
      <c r="C1659" s="132" t="s">
        <v>231</v>
      </c>
      <c r="D1659" s="132" t="s">
        <v>67</v>
      </c>
      <c r="E1659" s="132" t="s">
        <v>110</v>
      </c>
      <c r="F1659" s="139" t="s">
        <v>71</v>
      </c>
      <c r="G1659" s="132">
        <v>1</v>
      </c>
      <c r="H1659" s="132">
        <v>15</v>
      </c>
    </row>
    <row r="1660" spans="1:8" x14ac:dyDescent="0.25">
      <c r="A1660" s="132">
        <v>1</v>
      </c>
      <c r="B1660" s="132" t="s">
        <v>229</v>
      </c>
      <c r="C1660" s="132" t="s">
        <v>231</v>
      </c>
      <c r="D1660" s="132" t="s">
        <v>67</v>
      </c>
      <c r="E1660" s="132" t="s">
        <v>110</v>
      </c>
      <c r="F1660" s="139" t="s">
        <v>71</v>
      </c>
      <c r="G1660" s="132">
        <v>1</v>
      </c>
      <c r="H1660" s="132">
        <v>15</v>
      </c>
    </row>
    <row r="1661" spans="1:8" x14ac:dyDescent="0.25">
      <c r="A1661" s="132">
        <v>1</v>
      </c>
      <c r="B1661" s="132" t="s">
        <v>229</v>
      </c>
      <c r="C1661" s="132" t="s">
        <v>231</v>
      </c>
      <c r="D1661" s="132" t="s">
        <v>67</v>
      </c>
      <c r="E1661" s="132" t="s">
        <v>110</v>
      </c>
      <c r="F1661" s="139" t="s">
        <v>71</v>
      </c>
      <c r="G1661" s="132">
        <v>1</v>
      </c>
      <c r="H1661" s="132">
        <v>15</v>
      </c>
    </row>
    <row r="1662" spans="1:8" x14ac:dyDescent="0.25">
      <c r="A1662" s="132">
        <v>1</v>
      </c>
      <c r="B1662" s="132" t="s">
        <v>229</v>
      </c>
      <c r="C1662" s="132" t="s">
        <v>231</v>
      </c>
      <c r="D1662" s="132" t="s">
        <v>67</v>
      </c>
      <c r="E1662" s="132" t="s">
        <v>110</v>
      </c>
      <c r="F1662" s="139" t="s">
        <v>71</v>
      </c>
      <c r="G1662" s="132">
        <v>1</v>
      </c>
      <c r="H1662" s="132">
        <v>20</v>
      </c>
    </row>
    <row r="1663" spans="1:8" x14ac:dyDescent="0.25">
      <c r="A1663" s="132">
        <v>1</v>
      </c>
      <c r="B1663" s="132" t="s">
        <v>229</v>
      </c>
      <c r="C1663" s="132" t="s">
        <v>231</v>
      </c>
      <c r="D1663" s="132" t="s">
        <v>67</v>
      </c>
      <c r="E1663" s="132" t="s">
        <v>110</v>
      </c>
      <c r="F1663" s="139" t="s">
        <v>71</v>
      </c>
      <c r="G1663" s="132">
        <v>1</v>
      </c>
      <c r="H1663" s="132">
        <v>20</v>
      </c>
    </row>
    <row r="1664" spans="1:8" x14ac:dyDescent="0.25">
      <c r="A1664" s="132">
        <v>1</v>
      </c>
      <c r="B1664" s="132" t="s">
        <v>229</v>
      </c>
      <c r="C1664" s="132" t="s">
        <v>231</v>
      </c>
      <c r="D1664" s="132" t="s">
        <v>67</v>
      </c>
      <c r="E1664" s="132" t="s">
        <v>110</v>
      </c>
      <c r="F1664" s="139" t="s">
        <v>71</v>
      </c>
      <c r="G1664" s="132">
        <v>1</v>
      </c>
      <c r="H1664" s="132">
        <v>25</v>
      </c>
    </row>
    <row r="1665" spans="1:8" x14ac:dyDescent="0.25">
      <c r="A1665" s="132">
        <v>1</v>
      </c>
      <c r="B1665" s="132" t="s">
        <v>229</v>
      </c>
      <c r="C1665" s="132" t="s">
        <v>231</v>
      </c>
      <c r="D1665" s="132" t="s">
        <v>67</v>
      </c>
      <c r="E1665" s="132" t="s">
        <v>110</v>
      </c>
      <c r="F1665" s="139" t="s">
        <v>71</v>
      </c>
      <c r="G1665" s="132">
        <v>1</v>
      </c>
      <c r="H1665" s="132">
        <v>25</v>
      </c>
    </row>
    <row r="1666" spans="1:8" x14ac:dyDescent="0.25">
      <c r="A1666" s="132">
        <v>1</v>
      </c>
      <c r="B1666" s="132" t="s">
        <v>229</v>
      </c>
      <c r="C1666" s="132" t="s">
        <v>231</v>
      </c>
      <c r="D1666" s="132" t="s">
        <v>67</v>
      </c>
      <c r="E1666" s="132" t="s">
        <v>110</v>
      </c>
      <c r="F1666" s="139" t="s">
        <v>71</v>
      </c>
      <c r="G1666" s="132">
        <v>1</v>
      </c>
      <c r="H1666" s="132">
        <v>25</v>
      </c>
    </row>
    <row r="1667" spans="1:8" x14ac:dyDescent="0.25">
      <c r="A1667" s="132">
        <v>1</v>
      </c>
      <c r="B1667" s="132" t="s">
        <v>229</v>
      </c>
      <c r="C1667" s="132" t="s">
        <v>231</v>
      </c>
      <c r="D1667" s="132" t="s">
        <v>67</v>
      </c>
      <c r="E1667" s="132" t="s">
        <v>110</v>
      </c>
      <c r="F1667" s="139" t="s">
        <v>71</v>
      </c>
      <c r="G1667" s="132">
        <v>1</v>
      </c>
      <c r="H1667" s="132">
        <v>25</v>
      </c>
    </row>
    <row r="1668" spans="1:8" x14ac:dyDescent="0.25">
      <c r="A1668" s="132">
        <v>1</v>
      </c>
      <c r="B1668" s="132" t="s">
        <v>229</v>
      </c>
      <c r="C1668" s="132" t="s">
        <v>231</v>
      </c>
      <c r="D1668" s="132" t="s">
        <v>67</v>
      </c>
      <c r="E1668" s="132" t="s">
        <v>110</v>
      </c>
      <c r="F1668" s="139" t="s">
        <v>71</v>
      </c>
      <c r="G1668" s="132">
        <v>1</v>
      </c>
      <c r="H1668" s="132">
        <v>25</v>
      </c>
    </row>
    <row r="1669" spans="1:8" x14ac:dyDescent="0.25">
      <c r="A1669" s="132">
        <v>1</v>
      </c>
      <c r="B1669" s="132" t="s">
        <v>229</v>
      </c>
      <c r="C1669" s="132" t="s">
        <v>231</v>
      </c>
      <c r="D1669" s="132" t="s">
        <v>67</v>
      </c>
      <c r="E1669" s="132" t="s">
        <v>110</v>
      </c>
      <c r="F1669" s="139" t="s">
        <v>71</v>
      </c>
      <c r="G1669" s="132">
        <v>1</v>
      </c>
      <c r="H1669" s="132">
        <v>25</v>
      </c>
    </row>
    <row r="1670" spans="1:8" x14ac:dyDescent="0.25">
      <c r="A1670" s="132">
        <v>1</v>
      </c>
      <c r="B1670" s="132" t="s">
        <v>229</v>
      </c>
      <c r="C1670" s="132" t="s">
        <v>231</v>
      </c>
      <c r="D1670" s="132" t="s">
        <v>67</v>
      </c>
      <c r="E1670" s="132" t="s">
        <v>110</v>
      </c>
      <c r="F1670" s="139" t="s">
        <v>71</v>
      </c>
      <c r="G1670" s="132">
        <v>1</v>
      </c>
      <c r="H1670" s="132">
        <v>25</v>
      </c>
    </row>
    <row r="1671" spans="1:8" x14ac:dyDescent="0.25">
      <c r="A1671" s="132">
        <v>1</v>
      </c>
      <c r="B1671" s="132" t="s">
        <v>229</v>
      </c>
      <c r="C1671" s="132" t="s">
        <v>231</v>
      </c>
      <c r="D1671" s="132" t="s">
        <v>67</v>
      </c>
      <c r="E1671" s="132" t="s">
        <v>110</v>
      </c>
      <c r="F1671" s="139" t="s">
        <v>71</v>
      </c>
      <c r="G1671" s="132">
        <v>1</v>
      </c>
      <c r="H1671" s="132">
        <v>30</v>
      </c>
    </row>
    <row r="1672" spans="1:8" x14ac:dyDescent="0.25">
      <c r="A1672" s="132">
        <v>1</v>
      </c>
      <c r="B1672" s="132" t="s">
        <v>229</v>
      </c>
      <c r="C1672" s="132" t="s">
        <v>231</v>
      </c>
      <c r="D1672" s="132" t="s">
        <v>67</v>
      </c>
      <c r="E1672" s="132" t="s">
        <v>110</v>
      </c>
      <c r="F1672" s="139" t="s">
        <v>71</v>
      </c>
      <c r="G1672" s="132">
        <v>1</v>
      </c>
      <c r="H1672" s="132">
        <v>30</v>
      </c>
    </row>
    <row r="1673" spans="1:8" x14ac:dyDescent="0.25">
      <c r="A1673" s="132">
        <v>1</v>
      </c>
      <c r="B1673" s="132" t="s">
        <v>229</v>
      </c>
      <c r="C1673" s="132" t="s">
        <v>231</v>
      </c>
      <c r="D1673" s="132" t="s">
        <v>67</v>
      </c>
      <c r="E1673" s="132" t="s">
        <v>110</v>
      </c>
      <c r="F1673" s="139" t="s">
        <v>71</v>
      </c>
      <c r="G1673" s="132">
        <v>1</v>
      </c>
      <c r="H1673" s="132">
        <v>35</v>
      </c>
    </row>
    <row r="1674" spans="1:8" x14ac:dyDescent="0.25">
      <c r="A1674" s="132">
        <v>1</v>
      </c>
      <c r="B1674" s="132" t="s">
        <v>229</v>
      </c>
      <c r="C1674" s="132" t="s">
        <v>231</v>
      </c>
      <c r="D1674" s="132" t="s">
        <v>67</v>
      </c>
      <c r="E1674" s="132" t="s">
        <v>110</v>
      </c>
      <c r="F1674" s="139" t="s">
        <v>71</v>
      </c>
      <c r="G1674" s="132">
        <v>1</v>
      </c>
      <c r="H1674" s="132">
        <v>35</v>
      </c>
    </row>
    <row r="1675" spans="1:8" x14ac:dyDescent="0.25">
      <c r="A1675" s="132">
        <v>1</v>
      </c>
      <c r="B1675" s="132" t="s">
        <v>229</v>
      </c>
      <c r="C1675" s="132" t="s">
        <v>231</v>
      </c>
      <c r="D1675" s="132" t="s">
        <v>67</v>
      </c>
      <c r="E1675" s="132" t="s">
        <v>110</v>
      </c>
      <c r="F1675" s="139" t="s">
        <v>71</v>
      </c>
      <c r="G1675" s="132">
        <v>1</v>
      </c>
      <c r="H1675" s="132">
        <v>35</v>
      </c>
    </row>
    <row r="1676" spans="1:8" x14ac:dyDescent="0.25">
      <c r="A1676" s="132">
        <v>1</v>
      </c>
      <c r="B1676" s="132" t="s">
        <v>229</v>
      </c>
      <c r="C1676" s="132" t="s">
        <v>231</v>
      </c>
      <c r="D1676" s="132" t="s">
        <v>67</v>
      </c>
      <c r="E1676" s="132" t="s">
        <v>110</v>
      </c>
      <c r="F1676" s="139" t="s">
        <v>71</v>
      </c>
      <c r="G1676" s="132">
        <v>1</v>
      </c>
      <c r="H1676" s="132">
        <v>35</v>
      </c>
    </row>
    <row r="1677" spans="1:8" x14ac:dyDescent="0.25">
      <c r="A1677" s="132">
        <v>1</v>
      </c>
      <c r="B1677" s="132" t="s">
        <v>229</v>
      </c>
      <c r="C1677" s="132" t="s">
        <v>231</v>
      </c>
      <c r="D1677" s="132" t="s">
        <v>67</v>
      </c>
      <c r="E1677" s="132" t="s">
        <v>110</v>
      </c>
      <c r="F1677" s="139" t="s">
        <v>71</v>
      </c>
      <c r="G1677" s="132">
        <v>1</v>
      </c>
      <c r="H1677" s="132">
        <v>40</v>
      </c>
    </row>
    <row r="1678" spans="1:8" x14ac:dyDescent="0.25">
      <c r="A1678" s="132">
        <v>1</v>
      </c>
      <c r="B1678" s="132" t="s">
        <v>229</v>
      </c>
      <c r="C1678" s="132" t="s">
        <v>231</v>
      </c>
      <c r="D1678" s="132" t="s">
        <v>67</v>
      </c>
      <c r="E1678" s="132" t="s">
        <v>110</v>
      </c>
      <c r="F1678" s="139" t="s">
        <v>71</v>
      </c>
      <c r="G1678" s="132">
        <v>1</v>
      </c>
      <c r="H1678" s="132">
        <v>40</v>
      </c>
    </row>
    <row r="1679" spans="1:8" x14ac:dyDescent="0.25">
      <c r="A1679" s="132">
        <v>1</v>
      </c>
      <c r="B1679" s="132" t="s">
        <v>229</v>
      </c>
      <c r="C1679" s="132" t="s">
        <v>231</v>
      </c>
      <c r="D1679" s="132" t="s">
        <v>67</v>
      </c>
      <c r="E1679" s="132" t="s">
        <v>110</v>
      </c>
      <c r="F1679" s="139" t="s">
        <v>71</v>
      </c>
      <c r="G1679" s="132">
        <v>1</v>
      </c>
      <c r="H1679" s="132">
        <v>40</v>
      </c>
    </row>
    <row r="1680" spans="1:8" x14ac:dyDescent="0.25">
      <c r="A1680" s="132">
        <v>1</v>
      </c>
      <c r="B1680" s="132" t="s">
        <v>229</v>
      </c>
      <c r="C1680" s="132" t="s">
        <v>231</v>
      </c>
      <c r="D1680" s="132" t="s">
        <v>67</v>
      </c>
      <c r="E1680" s="132" t="s">
        <v>110</v>
      </c>
      <c r="F1680" s="139" t="s">
        <v>71</v>
      </c>
      <c r="G1680" s="132">
        <v>1</v>
      </c>
      <c r="H1680" s="132">
        <v>40</v>
      </c>
    </row>
    <row r="1681" spans="1:8" x14ac:dyDescent="0.25">
      <c r="A1681" s="132">
        <v>1</v>
      </c>
      <c r="B1681" s="132" t="s">
        <v>229</v>
      </c>
      <c r="C1681" s="132" t="s">
        <v>231</v>
      </c>
      <c r="D1681" s="132" t="s">
        <v>67</v>
      </c>
      <c r="E1681" s="132" t="s">
        <v>110</v>
      </c>
      <c r="F1681" s="139" t="s">
        <v>71</v>
      </c>
      <c r="G1681" s="132">
        <v>1</v>
      </c>
      <c r="H1681" s="132">
        <v>40</v>
      </c>
    </row>
    <row r="1682" spans="1:8" x14ac:dyDescent="0.25">
      <c r="A1682" s="132">
        <v>1</v>
      </c>
      <c r="B1682" s="132" t="s">
        <v>229</v>
      </c>
      <c r="C1682" s="132" t="s">
        <v>231</v>
      </c>
      <c r="D1682" s="132" t="s">
        <v>67</v>
      </c>
      <c r="E1682" s="132" t="s">
        <v>110</v>
      </c>
      <c r="F1682" s="139" t="s">
        <v>71</v>
      </c>
      <c r="G1682" s="132">
        <v>1</v>
      </c>
      <c r="H1682" s="132">
        <v>40</v>
      </c>
    </row>
    <row r="1683" spans="1:8" x14ac:dyDescent="0.25">
      <c r="A1683" s="132">
        <v>1</v>
      </c>
      <c r="B1683" s="132" t="s">
        <v>229</v>
      </c>
      <c r="C1683" s="132" t="s">
        <v>231</v>
      </c>
      <c r="D1683" s="132" t="s">
        <v>67</v>
      </c>
      <c r="E1683" s="132" t="s">
        <v>110</v>
      </c>
      <c r="F1683" s="139" t="s">
        <v>71</v>
      </c>
      <c r="G1683" s="132">
        <v>1</v>
      </c>
      <c r="H1683" s="132">
        <v>40</v>
      </c>
    </row>
    <row r="1684" spans="1:8" x14ac:dyDescent="0.25">
      <c r="A1684" s="132">
        <v>1</v>
      </c>
      <c r="B1684" s="132" t="s">
        <v>229</v>
      </c>
      <c r="C1684" s="132" t="s">
        <v>231</v>
      </c>
      <c r="D1684" s="132" t="s">
        <v>67</v>
      </c>
      <c r="E1684" s="132" t="s">
        <v>110</v>
      </c>
      <c r="F1684" s="139" t="s">
        <v>71</v>
      </c>
      <c r="G1684" s="132">
        <v>1</v>
      </c>
      <c r="H1684" s="132">
        <v>70</v>
      </c>
    </row>
    <row r="1685" spans="1:8" x14ac:dyDescent="0.25">
      <c r="A1685" s="132">
        <v>1</v>
      </c>
      <c r="B1685" s="132" t="s">
        <v>229</v>
      </c>
      <c r="C1685" s="132" t="s">
        <v>231</v>
      </c>
      <c r="D1685" s="132" t="s">
        <v>67</v>
      </c>
      <c r="E1685" s="132" t="s">
        <v>110</v>
      </c>
      <c r="F1685" s="139" t="s">
        <v>71</v>
      </c>
      <c r="G1685" s="132">
        <v>1</v>
      </c>
      <c r="H1685" s="132">
        <v>50</v>
      </c>
    </row>
    <row r="1686" spans="1:8" x14ac:dyDescent="0.25">
      <c r="A1686" s="132">
        <v>1</v>
      </c>
      <c r="B1686" s="132" t="s">
        <v>229</v>
      </c>
      <c r="C1686" s="132" t="s">
        <v>231</v>
      </c>
      <c r="D1686" s="132" t="s">
        <v>67</v>
      </c>
      <c r="E1686" s="132" t="s">
        <v>110</v>
      </c>
      <c r="F1686" s="139" t="s">
        <v>71</v>
      </c>
      <c r="G1686" s="132">
        <v>1</v>
      </c>
      <c r="H1686" s="132">
        <v>50</v>
      </c>
    </row>
    <row r="1687" spans="1:8" x14ac:dyDescent="0.25">
      <c r="A1687" s="132">
        <v>1</v>
      </c>
      <c r="B1687" s="132" t="s">
        <v>229</v>
      </c>
      <c r="C1687" s="132" t="s">
        <v>231</v>
      </c>
      <c r="D1687" s="132" t="s">
        <v>67</v>
      </c>
      <c r="E1687" s="132" t="s">
        <v>110</v>
      </c>
      <c r="F1687" s="139" t="s">
        <v>71</v>
      </c>
      <c r="G1687" s="132">
        <v>1</v>
      </c>
      <c r="H1687" s="132">
        <v>50</v>
      </c>
    </row>
    <row r="1688" spans="1:8" x14ac:dyDescent="0.25">
      <c r="A1688" s="132">
        <v>1</v>
      </c>
      <c r="B1688" s="132" t="s">
        <v>229</v>
      </c>
      <c r="C1688" s="132" t="s">
        <v>231</v>
      </c>
      <c r="D1688" s="132" t="s">
        <v>67</v>
      </c>
      <c r="E1688" s="132" t="s">
        <v>110</v>
      </c>
      <c r="F1688" s="139" t="s">
        <v>71</v>
      </c>
      <c r="G1688" s="132">
        <v>1</v>
      </c>
      <c r="H1688" s="132">
        <v>50</v>
      </c>
    </row>
    <row r="1689" spans="1:8" x14ac:dyDescent="0.25">
      <c r="A1689" s="132">
        <v>1</v>
      </c>
      <c r="B1689" s="132" t="s">
        <v>229</v>
      </c>
      <c r="C1689" s="132" t="s">
        <v>231</v>
      </c>
      <c r="D1689" s="132" t="s">
        <v>67</v>
      </c>
      <c r="E1689" s="132" t="s">
        <v>110</v>
      </c>
      <c r="F1689" s="139" t="s">
        <v>71</v>
      </c>
      <c r="G1689" s="132">
        <v>1</v>
      </c>
      <c r="H1689" s="132">
        <v>50</v>
      </c>
    </row>
    <row r="1690" spans="1:8" x14ac:dyDescent="0.25">
      <c r="A1690" s="132">
        <v>1</v>
      </c>
      <c r="B1690" s="132" t="s">
        <v>229</v>
      </c>
      <c r="C1690" s="132" t="s">
        <v>231</v>
      </c>
      <c r="D1690" s="132" t="s">
        <v>67</v>
      </c>
      <c r="E1690" s="132" t="s">
        <v>110</v>
      </c>
      <c r="F1690" s="139" t="s">
        <v>72</v>
      </c>
      <c r="G1690" s="132">
        <v>1</v>
      </c>
      <c r="H1690" s="132">
        <v>20</v>
      </c>
    </row>
    <row r="1691" spans="1:8" x14ac:dyDescent="0.25">
      <c r="A1691" s="132">
        <v>1</v>
      </c>
      <c r="B1691" s="132" t="s">
        <v>229</v>
      </c>
      <c r="C1691" s="132" t="s">
        <v>231</v>
      </c>
      <c r="D1691" s="132" t="s">
        <v>67</v>
      </c>
      <c r="E1691" s="132" t="s">
        <v>110</v>
      </c>
      <c r="F1691" s="139" t="s">
        <v>72</v>
      </c>
      <c r="G1691" s="132">
        <v>1</v>
      </c>
      <c r="H1691" s="132">
        <v>20</v>
      </c>
    </row>
    <row r="1692" spans="1:8" x14ac:dyDescent="0.25">
      <c r="A1692" s="132">
        <v>1</v>
      </c>
      <c r="B1692" s="132" t="s">
        <v>229</v>
      </c>
      <c r="C1692" s="132" t="s">
        <v>231</v>
      </c>
      <c r="D1692" s="132" t="s">
        <v>67</v>
      </c>
      <c r="E1692" s="132" t="s">
        <v>110</v>
      </c>
      <c r="F1692" s="139" t="s">
        <v>72</v>
      </c>
      <c r="G1692" s="132">
        <v>1</v>
      </c>
      <c r="H1692" s="132">
        <v>20</v>
      </c>
    </row>
    <row r="1693" spans="1:8" x14ac:dyDescent="0.25">
      <c r="A1693" s="132">
        <v>1</v>
      </c>
      <c r="B1693" s="132" t="s">
        <v>229</v>
      </c>
      <c r="C1693" s="132" t="s">
        <v>231</v>
      </c>
      <c r="D1693" s="132" t="s">
        <v>67</v>
      </c>
      <c r="E1693" s="132" t="s">
        <v>110</v>
      </c>
      <c r="F1693" s="139" t="s">
        <v>72</v>
      </c>
      <c r="G1693" s="132">
        <v>1</v>
      </c>
      <c r="H1693" s="132">
        <v>15</v>
      </c>
    </row>
    <row r="1694" spans="1:8" x14ac:dyDescent="0.25">
      <c r="A1694" s="132">
        <v>1</v>
      </c>
      <c r="B1694" s="132" t="s">
        <v>229</v>
      </c>
      <c r="C1694" s="132" t="s">
        <v>231</v>
      </c>
      <c r="D1694" s="132" t="s">
        <v>67</v>
      </c>
      <c r="E1694" s="132" t="s">
        <v>110</v>
      </c>
      <c r="F1694" s="139" t="s">
        <v>72</v>
      </c>
      <c r="G1694" s="132">
        <v>1</v>
      </c>
      <c r="H1694" s="132">
        <v>15</v>
      </c>
    </row>
    <row r="1695" spans="1:8" x14ac:dyDescent="0.25">
      <c r="A1695" s="132">
        <v>1</v>
      </c>
      <c r="B1695" s="132" t="s">
        <v>229</v>
      </c>
      <c r="C1695" s="132" t="s">
        <v>231</v>
      </c>
      <c r="D1695" s="132" t="s">
        <v>67</v>
      </c>
      <c r="E1695" s="132" t="s">
        <v>110</v>
      </c>
      <c r="F1695" s="139" t="s">
        <v>72</v>
      </c>
      <c r="G1695" s="132">
        <v>1</v>
      </c>
      <c r="H1695" s="132">
        <v>15</v>
      </c>
    </row>
    <row r="1696" spans="1:8" x14ac:dyDescent="0.25">
      <c r="A1696" s="132">
        <v>1</v>
      </c>
      <c r="B1696" s="132" t="s">
        <v>229</v>
      </c>
      <c r="C1696" s="132" t="s">
        <v>231</v>
      </c>
      <c r="D1696" s="132" t="s">
        <v>67</v>
      </c>
      <c r="E1696" s="132" t="s">
        <v>110</v>
      </c>
      <c r="F1696" s="139" t="s">
        <v>72</v>
      </c>
      <c r="G1696" s="132">
        <v>1</v>
      </c>
      <c r="H1696" s="132">
        <v>10</v>
      </c>
    </row>
    <row r="1697" spans="1:8" x14ac:dyDescent="0.25">
      <c r="A1697" s="132">
        <v>1</v>
      </c>
      <c r="B1697" s="132" t="s">
        <v>229</v>
      </c>
      <c r="C1697" s="132" t="s">
        <v>231</v>
      </c>
      <c r="D1697" s="132" t="s">
        <v>67</v>
      </c>
      <c r="E1697" s="132" t="s">
        <v>110</v>
      </c>
      <c r="F1697" s="139" t="s">
        <v>72</v>
      </c>
      <c r="G1697" s="132">
        <v>1</v>
      </c>
      <c r="H1697" s="132">
        <v>10</v>
      </c>
    </row>
    <row r="1698" spans="1:8" x14ac:dyDescent="0.25">
      <c r="A1698" s="132">
        <v>1</v>
      </c>
      <c r="B1698" s="132" t="s">
        <v>229</v>
      </c>
      <c r="C1698" s="132" t="s">
        <v>231</v>
      </c>
      <c r="D1698" s="132" t="s">
        <v>67</v>
      </c>
      <c r="E1698" s="132" t="s">
        <v>110</v>
      </c>
      <c r="F1698" s="139" t="s">
        <v>72</v>
      </c>
      <c r="G1698" s="132">
        <v>1</v>
      </c>
      <c r="H1698" s="132">
        <v>10</v>
      </c>
    </row>
    <row r="1699" spans="1:8" x14ac:dyDescent="0.25">
      <c r="A1699" s="132">
        <v>1</v>
      </c>
      <c r="B1699" s="132" t="s">
        <v>229</v>
      </c>
      <c r="C1699" s="132" t="s">
        <v>231</v>
      </c>
      <c r="D1699" s="132" t="s">
        <v>67</v>
      </c>
      <c r="E1699" s="132" t="s">
        <v>110</v>
      </c>
      <c r="F1699" s="139" t="s">
        <v>72</v>
      </c>
      <c r="G1699" s="132">
        <v>1</v>
      </c>
      <c r="H1699" s="132">
        <v>10</v>
      </c>
    </row>
    <row r="1700" spans="1:8" x14ac:dyDescent="0.25">
      <c r="A1700" s="132">
        <v>1</v>
      </c>
      <c r="B1700" s="132" t="s">
        <v>229</v>
      </c>
      <c r="C1700" s="132" t="s">
        <v>231</v>
      </c>
      <c r="D1700" s="132" t="s">
        <v>67</v>
      </c>
      <c r="E1700" s="132" t="s">
        <v>110</v>
      </c>
      <c r="F1700" s="139" t="s">
        <v>72</v>
      </c>
      <c r="G1700" s="132">
        <v>1</v>
      </c>
      <c r="H1700" s="132">
        <v>5</v>
      </c>
    </row>
    <row r="1701" spans="1:8" x14ac:dyDescent="0.25">
      <c r="A1701" s="132">
        <v>1</v>
      </c>
      <c r="B1701" s="132" t="s">
        <v>229</v>
      </c>
      <c r="C1701" s="132" t="s">
        <v>231</v>
      </c>
      <c r="D1701" s="132" t="s">
        <v>67</v>
      </c>
      <c r="E1701" s="132" t="s">
        <v>110</v>
      </c>
      <c r="F1701" s="139" t="s">
        <v>72</v>
      </c>
      <c r="G1701" s="132">
        <v>1</v>
      </c>
      <c r="H1701" s="132">
        <v>25</v>
      </c>
    </row>
    <row r="1702" spans="1:8" x14ac:dyDescent="0.25">
      <c r="A1702" s="132">
        <v>1</v>
      </c>
      <c r="B1702" s="132" t="s">
        <v>229</v>
      </c>
      <c r="C1702" s="132" t="s">
        <v>231</v>
      </c>
      <c r="D1702" s="132" t="s">
        <v>67</v>
      </c>
      <c r="E1702" s="132" t="s">
        <v>110</v>
      </c>
      <c r="F1702" s="139" t="s">
        <v>72</v>
      </c>
      <c r="G1702" s="132">
        <v>1</v>
      </c>
      <c r="H1702" s="132">
        <v>40</v>
      </c>
    </row>
    <row r="1703" spans="1:8" x14ac:dyDescent="0.25">
      <c r="A1703" s="132">
        <v>1</v>
      </c>
      <c r="B1703" s="132" t="s">
        <v>229</v>
      </c>
      <c r="C1703" s="132" t="s">
        <v>232</v>
      </c>
      <c r="D1703" s="132" t="s">
        <v>67</v>
      </c>
      <c r="E1703" s="132" t="s">
        <v>110</v>
      </c>
      <c r="F1703" s="139" t="s">
        <v>40</v>
      </c>
      <c r="G1703" s="132">
        <v>1</v>
      </c>
      <c r="H1703" s="132">
        <v>5</v>
      </c>
    </row>
    <row r="1704" spans="1:8" x14ac:dyDescent="0.25">
      <c r="A1704" s="132">
        <v>1</v>
      </c>
      <c r="B1704" s="132" t="s">
        <v>229</v>
      </c>
      <c r="C1704" s="132" t="s">
        <v>232</v>
      </c>
      <c r="D1704" s="132" t="s">
        <v>67</v>
      </c>
      <c r="E1704" s="132" t="s">
        <v>110</v>
      </c>
      <c r="F1704" s="139" t="s">
        <v>40</v>
      </c>
      <c r="G1704" s="132">
        <v>1</v>
      </c>
      <c r="H1704" s="132">
        <v>5</v>
      </c>
    </row>
    <row r="1705" spans="1:8" x14ac:dyDescent="0.25">
      <c r="A1705" s="132">
        <v>1</v>
      </c>
      <c r="B1705" s="132" t="s">
        <v>229</v>
      </c>
      <c r="C1705" s="132" t="s">
        <v>232</v>
      </c>
      <c r="D1705" s="132" t="s">
        <v>67</v>
      </c>
      <c r="E1705" s="132" t="s">
        <v>110</v>
      </c>
      <c r="F1705" s="139" t="s">
        <v>40</v>
      </c>
      <c r="G1705" s="132">
        <v>1</v>
      </c>
      <c r="H1705" s="132">
        <v>5</v>
      </c>
    </row>
    <row r="1706" spans="1:8" x14ac:dyDescent="0.25">
      <c r="A1706" s="132">
        <v>1</v>
      </c>
      <c r="B1706" s="132" t="s">
        <v>229</v>
      </c>
      <c r="C1706" s="132" t="s">
        <v>232</v>
      </c>
      <c r="D1706" s="132" t="s">
        <v>67</v>
      </c>
      <c r="E1706" s="132" t="s">
        <v>110</v>
      </c>
      <c r="F1706" s="139" t="s">
        <v>40</v>
      </c>
      <c r="G1706" s="132">
        <v>1</v>
      </c>
      <c r="H1706" s="132">
        <v>5</v>
      </c>
    </row>
    <row r="1707" spans="1:8" x14ac:dyDescent="0.25">
      <c r="A1707" s="132">
        <v>1</v>
      </c>
      <c r="B1707" s="132" t="s">
        <v>229</v>
      </c>
      <c r="C1707" s="132" t="s">
        <v>232</v>
      </c>
      <c r="D1707" s="132" t="s">
        <v>67</v>
      </c>
      <c r="E1707" s="132" t="s">
        <v>110</v>
      </c>
      <c r="F1707" s="139" t="s">
        <v>40</v>
      </c>
      <c r="G1707" s="132">
        <v>1</v>
      </c>
      <c r="H1707" s="132">
        <v>5</v>
      </c>
    </row>
    <row r="1708" spans="1:8" x14ac:dyDescent="0.25">
      <c r="A1708" s="132">
        <v>1</v>
      </c>
      <c r="B1708" s="132" t="s">
        <v>229</v>
      </c>
      <c r="C1708" s="132" t="s">
        <v>232</v>
      </c>
      <c r="D1708" s="132" t="s">
        <v>67</v>
      </c>
      <c r="E1708" s="132" t="s">
        <v>110</v>
      </c>
      <c r="F1708" s="139" t="s">
        <v>40</v>
      </c>
      <c r="G1708" s="132">
        <v>1</v>
      </c>
      <c r="H1708" s="132">
        <v>5</v>
      </c>
    </row>
    <row r="1709" spans="1:8" x14ac:dyDescent="0.25">
      <c r="A1709" s="132">
        <v>1</v>
      </c>
      <c r="B1709" s="132" t="s">
        <v>229</v>
      </c>
      <c r="C1709" s="132" t="s">
        <v>232</v>
      </c>
      <c r="D1709" s="132" t="s">
        <v>67</v>
      </c>
      <c r="E1709" s="132" t="s">
        <v>110</v>
      </c>
      <c r="F1709" s="139" t="s">
        <v>40</v>
      </c>
      <c r="G1709" s="132">
        <v>1</v>
      </c>
      <c r="H1709" s="132">
        <v>5</v>
      </c>
    </row>
    <row r="1710" spans="1:8" x14ac:dyDescent="0.25">
      <c r="A1710" s="132">
        <v>1</v>
      </c>
      <c r="B1710" s="132" t="s">
        <v>229</v>
      </c>
      <c r="C1710" s="132" t="s">
        <v>232</v>
      </c>
      <c r="D1710" s="132" t="s">
        <v>67</v>
      </c>
      <c r="E1710" s="132" t="s">
        <v>110</v>
      </c>
      <c r="F1710" s="139" t="s">
        <v>40</v>
      </c>
      <c r="G1710" s="132">
        <v>1</v>
      </c>
      <c r="H1710" s="132">
        <v>5</v>
      </c>
    </row>
    <row r="1711" spans="1:8" x14ac:dyDescent="0.25">
      <c r="A1711" s="132">
        <v>1</v>
      </c>
      <c r="B1711" s="132" t="s">
        <v>229</v>
      </c>
      <c r="C1711" s="132" t="s">
        <v>232</v>
      </c>
      <c r="D1711" s="132" t="s">
        <v>67</v>
      </c>
      <c r="E1711" s="132" t="s">
        <v>110</v>
      </c>
      <c r="F1711" s="139" t="s">
        <v>40</v>
      </c>
      <c r="G1711" s="132">
        <v>1</v>
      </c>
      <c r="H1711" s="132">
        <v>5</v>
      </c>
    </row>
    <row r="1712" spans="1:8" x14ac:dyDescent="0.25">
      <c r="A1712" s="132">
        <v>1</v>
      </c>
      <c r="B1712" s="132" t="s">
        <v>229</v>
      </c>
      <c r="C1712" s="132" t="s">
        <v>232</v>
      </c>
      <c r="D1712" s="132" t="s">
        <v>67</v>
      </c>
      <c r="E1712" s="132" t="s">
        <v>110</v>
      </c>
      <c r="F1712" s="139" t="s">
        <v>40</v>
      </c>
      <c r="G1712" s="132">
        <v>1</v>
      </c>
      <c r="H1712" s="132">
        <v>5</v>
      </c>
    </row>
    <row r="1713" spans="1:8" x14ac:dyDescent="0.25">
      <c r="A1713" s="132">
        <v>1</v>
      </c>
      <c r="B1713" s="132" t="s">
        <v>229</v>
      </c>
      <c r="C1713" s="132" t="s">
        <v>232</v>
      </c>
      <c r="D1713" s="132" t="s">
        <v>67</v>
      </c>
      <c r="E1713" s="132" t="s">
        <v>110</v>
      </c>
      <c r="F1713" s="139" t="s">
        <v>40</v>
      </c>
      <c r="G1713" s="132">
        <v>1</v>
      </c>
      <c r="H1713" s="132">
        <v>10</v>
      </c>
    </row>
    <row r="1714" spans="1:8" x14ac:dyDescent="0.25">
      <c r="A1714" s="132">
        <v>1</v>
      </c>
      <c r="B1714" s="132" t="s">
        <v>229</v>
      </c>
      <c r="C1714" s="132" t="s">
        <v>232</v>
      </c>
      <c r="D1714" s="132" t="s">
        <v>67</v>
      </c>
      <c r="E1714" s="132" t="s">
        <v>110</v>
      </c>
      <c r="F1714" s="139" t="s">
        <v>40</v>
      </c>
      <c r="G1714" s="132">
        <v>1</v>
      </c>
      <c r="H1714" s="132">
        <v>10</v>
      </c>
    </row>
    <row r="1715" spans="1:8" x14ac:dyDescent="0.25">
      <c r="A1715" s="132">
        <v>1</v>
      </c>
      <c r="B1715" s="132" t="s">
        <v>229</v>
      </c>
      <c r="C1715" s="132" t="s">
        <v>232</v>
      </c>
      <c r="D1715" s="132" t="s">
        <v>67</v>
      </c>
      <c r="E1715" s="132" t="s">
        <v>110</v>
      </c>
      <c r="F1715" s="139" t="s">
        <v>40</v>
      </c>
      <c r="G1715" s="132">
        <v>1</v>
      </c>
      <c r="H1715" s="132">
        <v>10</v>
      </c>
    </row>
    <row r="1716" spans="1:8" x14ac:dyDescent="0.25">
      <c r="A1716" s="132">
        <v>1</v>
      </c>
      <c r="B1716" s="132" t="s">
        <v>229</v>
      </c>
      <c r="C1716" s="132" t="s">
        <v>232</v>
      </c>
      <c r="D1716" s="132" t="s">
        <v>67</v>
      </c>
      <c r="E1716" s="132" t="s">
        <v>110</v>
      </c>
      <c r="F1716" s="139" t="s">
        <v>40</v>
      </c>
      <c r="G1716" s="132">
        <v>1</v>
      </c>
      <c r="H1716" s="132">
        <v>10</v>
      </c>
    </row>
    <row r="1717" spans="1:8" x14ac:dyDescent="0.25">
      <c r="A1717" s="132">
        <v>1</v>
      </c>
      <c r="B1717" s="132" t="s">
        <v>229</v>
      </c>
      <c r="C1717" s="132" t="s">
        <v>232</v>
      </c>
      <c r="D1717" s="132" t="s">
        <v>67</v>
      </c>
      <c r="E1717" s="132" t="s">
        <v>110</v>
      </c>
      <c r="F1717" s="139" t="s">
        <v>40</v>
      </c>
      <c r="G1717" s="132">
        <v>1</v>
      </c>
      <c r="H1717" s="132">
        <v>10</v>
      </c>
    </row>
    <row r="1718" spans="1:8" x14ac:dyDescent="0.25">
      <c r="A1718" s="132">
        <v>1</v>
      </c>
      <c r="B1718" s="132" t="s">
        <v>229</v>
      </c>
      <c r="C1718" s="132" t="s">
        <v>232</v>
      </c>
      <c r="D1718" s="132" t="s">
        <v>67</v>
      </c>
      <c r="E1718" s="132" t="s">
        <v>110</v>
      </c>
      <c r="F1718" s="139" t="s">
        <v>40</v>
      </c>
      <c r="G1718" s="132">
        <v>1</v>
      </c>
      <c r="H1718" s="132">
        <v>10</v>
      </c>
    </row>
    <row r="1719" spans="1:8" x14ac:dyDescent="0.25">
      <c r="A1719" s="132">
        <v>1</v>
      </c>
      <c r="B1719" s="132" t="s">
        <v>229</v>
      </c>
      <c r="C1719" s="132" t="s">
        <v>232</v>
      </c>
      <c r="D1719" s="132" t="s">
        <v>67</v>
      </c>
      <c r="E1719" s="132" t="s">
        <v>110</v>
      </c>
      <c r="F1719" s="139" t="s">
        <v>40</v>
      </c>
      <c r="G1719" s="132">
        <v>1</v>
      </c>
      <c r="H1719" s="132">
        <v>10</v>
      </c>
    </row>
    <row r="1720" spans="1:8" x14ac:dyDescent="0.25">
      <c r="A1720" s="132">
        <v>1</v>
      </c>
      <c r="B1720" s="132" t="s">
        <v>229</v>
      </c>
      <c r="C1720" s="132" t="s">
        <v>232</v>
      </c>
      <c r="D1720" s="132" t="s">
        <v>67</v>
      </c>
      <c r="E1720" s="132" t="s">
        <v>110</v>
      </c>
      <c r="F1720" s="139" t="s">
        <v>40</v>
      </c>
      <c r="G1720" s="132">
        <v>1</v>
      </c>
      <c r="H1720" s="132">
        <v>10</v>
      </c>
    </row>
    <row r="1721" spans="1:8" x14ac:dyDescent="0.25">
      <c r="A1721" s="132">
        <v>1</v>
      </c>
      <c r="B1721" s="132" t="s">
        <v>229</v>
      </c>
      <c r="C1721" s="132" t="s">
        <v>232</v>
      </c>
      <c r="D1721" s="132" t="s">
        <v>67</v>
      </c>
      <c r="E1721" s="132" t="s">
        <v>110</v>
      </c>
      <c r="F1721" s="139" t="s">
        <v>40</v>
      </c>
      <c r="G1721" s="132">
        <v>1</v>
      </c>
      <c r="H1721" s="132">
        <v>10</v>
      </c>
    </row>
    <row r="1722" spans="1:8" x14ac:dyDescent="0.25">
      <c r="A1722" s="132">
        <v>1</v>
      </c>
      <c r="B1722" s="132" t="s">
        <v>229</v>
      </c>
      <c r="C1722" s="132" t="s">
        <v>232</v>
      </c>
      <c r="D1722" s="132" t="s">
        <v>67</v>
      </c>
      <c r="E1722" s="132" t="s">
        <v>110</v>
      </c>
      <c r="F1722" s="139" t="s">
        <v>40</v>
      </c>
      <c r="G1722" s="132">
        <v>1</v>
      </c>
      <c r="H1722" s="132">
        <v>10</v>
      </c>
    </row>
    <row r="1723" spans="1:8" x14ac:dyDescent="0.25">
      <c r="A1723" s="132">
        <v>1</v>
      </c>
      <c r="B1723" s="132" t="s">
        <v>229</v>
      </c>
      <c r="C1723" s="132" t="s">
        <v>232</v>
      </c>
      <c r="D1723" s="132" t="s">
        <v>67</v>
      </c>
      <c r="E1723" s="132" t="s">
        <v>110</v>
      </c>
      <c r="F1723" s="139" t="s">
        <v>40</v>
      </c>
      <c r="G1723" s="132">
        <v>1</v>
      </c>
      <c r="H1723" s="132">
        <v>15</v>
      </c>
    </row>
    <row r="1724" spans="1:8" x14ac:dyDescent="0.25">
      <c r="A1724" s="132">
        <v>1</v>
      </c>
      <c r="B1724" s="132" t="s">
        <v>229</v>
      </c>
      <c r="C1724" s="132" t="s">
        <v>232</v>
      </c>
      <c r="D1724" s="132" t="s">
        <v>67</v>
      </c>
      <c r="E1724" s="132" t="s">
        <v>110</v>
      </c>
      <c r="F1724" s="139" t="s">
        <v>40</v>
      </c>
      <c r="G1724" s="132">
        <v>1</v>
      </c>
      <c r="H1724" s="132">
        <v>15</v>
      </c>
    </row>
    <row r="1725" spans="1:8" x14ac:dyDescent="0.25">
      <c r="A1725" s="132">
        <v>1</v>
      </c>
      <c r="B1725" s="132" t="s">
        <v>229</v>
      </c>
      <c r="C1725" s="132" t="s">
        <v>232</v>
      </c>
      <c r="D1725" s="132" t="s">
        <v>67</v>
      </c>
      <c r="E1725" s="132" t="s">
        <v>110</v>
      </c>
      <c r="F1725" s="139" t="s">
        <v>40</v>
      </c>
      <c r="G1725" s="132">
        <v>1</v>
      </c>
      <c r="H1725" s="132">
        <v>15</v>
      </c>
    </row>
    <row r="1726" spans="1:8" x14ac:dyDescent="0.25">
      <c r="A1726" s="132">
        <v>1</v>
      </c>
      <c r="B1726" s="132" t="s">
        <v>229</v>
      </c>
      <c r="C1726" s="132" t="s">
        <v>232</v>
      </c>
      <c r="D1726" s="132" t="s">
        <v>67</v>
      </c>
      <c r="E1726" s="132" t="s">
        <v>110</v>
      </c>
      <c r="F1726" s="139" t="s">
        <v>40</v>
      </c>
      <c r="G1726" s="132">
        <v>1</v>
      </c>
      <c r="H1726" s="132">
        <v>15</v>
      </c>
    </row>
    <row r="1727" spans="1:8" x14ac:dyDescent="0.25">
      <c r="A1727" s="132">
        <v>1</v>
      </c>
      <c r="B1727" s="132" t="s">
        <v>229</v>
      </c>
      <c r="C1727" s="132" t="s">
        <v>232</v>
      </c>
      <c r="D1727" s="132" t="s">
        <v>67</v>
      </c>
      <c r="E1727" s="132" t="s">
        <v>110</v>
      </c>
      <c r="F1727" s="139" t="s">
        <v>40</v>
      </c>
      <c r="G1727" s="132">
        <v>1</v>
      </c>
      <c r="H1727" s="132">
        <v>15</v>
      </c>
    </row>
    <row r="1728" spans="1:8" x14ac:dyDescent="0.25">
      <c r="A1728" s="132">
        <v>1</v>
      </c>
      <c r="B1728" s="132" t="s">
        <v>229</v>
      </c>
      <c r="C1728" s="132" t="s">
        <v>232</v>
      </c>
      <c r="D1728" s="132" t="s">
        <v>67</v>
      </c>
      <c r="E1728" s="132" t="s">
        <v>110</v>
      </c>
      <c r="F1728" s="139" t="s">
        <v>40</v>
      </c>
      <c r="G1728" s="132">
        <v>1</v>
      </c>
      <c r="H1728" s="132">
        <v>15</v>
      </c>
    </row>
    <row r="1729" spans="1:8" x14ac:dyDescent="0.25">
      <c r="A1729" s="132">
        <v>1</v>
      </c>
      <c r="B1729" s="132" t="s">
        <v>229</v>
      </c>
      <c r="C1729" s="132" t="s">
        <v>232</v>
      </c>
      <c r="D1729" s="132" t="s">
        <v>67</v>
      </c>
      <c r="E1729" s="132" t="s">
        <v>110</v>
      </c>
      <c r="F1729" s="139" t="s">
        <v>40</v>
      </c>
      <c r="G1729" s="132">
        <v>1</v>
      </c>
      <c r="H1729" s="132">
        <v>15</v>
      </c>
    </row>
    <row r="1730" spans="1:8" x14ac:dyDescent="0.25">
      <c r="A1730" s="132">
        <v>1</v>
      </c>
      <c r="B1730" s="132" t="s">
        <v>229</v>
      </c>
      <c r="C1730" s="132" t="s">
        <v>232</v>
      </c>
      <c r="D1730" s="132" t="s">
        <v>67</v>
      </c>
      <c r="E1730" s="132" t="s">
        <v>110</v>
      </c>
      <c r="F1730" s="139" t="s">
        <v>40</v>
      </c>
      <c r="G1730" s="132">
        <v>1</v>
      </c>
      <c r="H1730" s="132">
        <v>20</v>
      </c>
    </row>
    <row r="1731" spans="1:8" x14ac:dyDescent="0.25">
      <c r="A1731" s="132">
        <v>1</v>
      </c>
      <c r="B1731" s="132" t="s">
        <v>229</v>
      </c>
      <c r="C1731" s="132" t="s">
        <v>232</v>
      </c>
      <c r="D1731" s="132" t="s">
        <v>67</v>
      </c>
      <c r="E1731" s="132" t="s">
        <v>110</v>
      </c>
      <c r="F1731" s="139" t="s">
        <v>40</v>
      </c>
      <c r="G1731" s="132">
        <v>1</v>
      </c>
      <c r="H1731" s="132">
        <v>35</v>
      </c>
    </row>
    <row r="1732" spans="1:8" x14ac:dyDescent="0.25">
      <c r="A1732" s="132">
        <v>1</v>
      </c>
      <c r="B1732" s="132" t="s">
        <v>229</v>
      </c>
      <c r="C1732" s="132" t="s">
        <v>232</v>
      </c>
      <c r="D1732" s="132" t="s">
        <v>67</v>
      </c>
      <c r="E1732" s="132" t="s">
        <v>110</v>
      </c>
      <c r="F1732" s="139" t="s">
        <v>40</v>
      </c>
      <c r="G1732" s="132">
        <v>1</v>
      </c>
      <c r="H1732" s="132">
        <v>35</v>
      </c>
    </row>
    <row r="1733" spans="1:8" x14ac:dyDescent="0.25">
      <c r="A1733" s="132">
        <v>1</v>
      </c>
      <c r="B1733" s="132" t="s">
        <v>229</v>
      </c>
      <c r="C1733" s="132" t="s">
        <v>232</v>
      </c>
      <c r="D1733" s="132" t="s">
        <v>67</v>
      </c>
      <c r="E1733" s="132" t="s">
        <v>110</v>
      </c>
      <c r="F1733" s="139" t="s">
        <v>40</v>
      </c>
      <c r="G1733" s="132">
        <v>1</v>
      </c>
      <c r="H1733" s="132">
        <v>55</v>
      </c>
    </row>
    <row r="1734" spans="1:8" x14ac:dyDescent="0.25">
      <c r="A1734" s="132">
        <v>1</v>
      </c>
      <c r="B1734" s="132" t="s">
        <v>229</v>
      </c>
      <c r="C1734" s="132" t="s">
        <v>232</v>
      </c>
      <c r="D1734" s="132" t="s">
        <v>67</v>
      </c>
      <c r="E1734" s="132" t="s">
        <v>110</v>
      </c>
      <c r="F1734" s="139" t="s">
        <v>69</v>
      </c>
      <c r="G1734" s="132">
        <v>1</v>
      </c>
      <c r="H1734" s="132">
        <v>10</v>
      </c>
    </row>
    <row r="1735" spans="1:8" x14ac:dyDescent="0.25">
      <c r="A1735" s="132">
        <v>1</v>
      </c>
      <c r="B1735" s="132" t="s">
        <v>229</v>
      </c>
      <c r="C1735" s="132" t="s">
        <v>232</v>
      </c>
      <c r="D1735" s="132" t="s">
        <v>67</v>
      </c>
      <c r="E1735" s="132" t="s">
        <v>110</v>
      </c>
      <c r="F1735" s="139" t="s">
        <v>69</v>
      </c>
      <c r="G1735" s="132">
        <v>1</v>
      </c>
      <c r="H1735" s="132">
        <v>10</v>
      </c>
    </row>
    <row r="1736" spans="1:8" x14ac:dyDescent="0.25">
      <c r="A1736" s="132">
        <v>1</v>
      </c>
      <c r="B1736" s="132" t="s">
        <v>229</v>
      </c>
      <c r="C1736" s="132" t="s">
        <v>232</v>
      </c>
      <c r="D1736" s="132" t="s">
        <v>67</v>
      </c>
      <c r="E1736" s="132" t="s">
        <v>110</v>
      </c>
      <c r="F1736" s="139" t="s">
        <v>70</v>
      </c>
      <c r="G1736" s="132">
        <v>1</v>
      </c>
      <c r="H1736" s="132">
        <v>30</v>
      </c>
    </row>
    <row r="1737" spans="1:8" x14ac:dyDescent="0.25">
      <c r="A1737" s="132">
        <v>1</v>
      </c>
      <c r="B1737" s="132" t="s">
        <v>229</v>
      </c>
      <c r="C1737" s="132" t="s">
        <v>232</v>
      </c>
      <c r="D1737" s="132" t="s">
        <v>67</v>
      </c>
      <c r="E1737" s="132" t="s">
        <v>110</v>
      </c>
      <c r="F1737" s="139" t="s">
        <v>71</v>
      </c>
      <c r="G1737" s="132">
        <v>1</v>
      </c>
      <c r="H1737" s="132">
        <v>5</v>
      </c>
    </row>
    <row r="1738" spans="1:8" x14ac:dyDescent="0.25">
      <c r="A1738" s="132">
        <v>1</v>
      </c>
      <c r="B1738" s="132" t="s">
        <v>229</v>
      </c>
      <c r="C1738" s="132" t="s">
        <v>232</v>
      </c>
      <c r="D1738" s="132" t="s">
        <v>67</v>
      </c>
      <c r="E1738" s="132" t="s">
        <v>110</v>
      </c>
      <c r="F1738" s="139" t="s">
        <v>71</v>
      </c>
      <c r="G1738" s="132">
        <v>1</v>
      </c>
      <c r="H1738" s="132">
        <v>5</v>
      </c>
    </row>
    <row r="1739" spans="1:8" x14ac:dyDescent="0.25">
      <c r="A1739" s="132">
        <v>1</v>
      </c>
      <c r="B1739" s="132" t="s">
        <v>229</v>
      </c>
      <c r="C1739" s="132" t="s">
        <v>232</v>
      </c>
      <c r="D1739" s="132" t="s">
        <v>67</v>
      </c>
      <c r="E1739" s="132" t="s">
        <v>110</v>
      </c>
      <c r="F1739" s="139" t="s">
        <v>71</v>
      </c>
      <c r="G1739" s="132">
        <v>1</v>
      </c>
      <c r="H1739" s="132">
        <v>5</v>
      </c>
    </row>
    <row r="1740" spans="1:8" x14ac:dyDescent="0.25">
      <c r="A1740" s="132">
        <v>1</v>
      </c>
      <c r="B1740" s="132" t="s">
        <v>229</v>
      </c>
      <c r="C1740" s="132" t="s">
        <v>232</v>
      </c>
      <c r="D1740" s="132" t="s">
        <v>67</v>
      </c>
      <c r="E1740" s="132" t="s">
        <v>110</v>
      </c>
      <c r="F1740" s="139" t="s">
        <v>71</v>
      </c>
      <c r="G1740" s="132">
        <v>1</v>
      </c>
      <c r="H1740" s="132">
        <v>5</v>
      </c>
    </row>
    <row r="1741" spans="1:8" x14ac:dyDescent="0.25">
      <c r="A1741" s="132">
        <v>1</v>
      </c>
      <c r="B1741" s="132" t="s">
        <v>229</v>
      </c>
      <c r="C1741" s="132" t="s">
        <v>232</v>
      </c>
      <c r="D1741" s="132" t="s">
        <v>67</v>
      </c>
      <c r="E1741" s="132" t="s">
        <v>110</v>
      </c>
      <c r="F1741" s="139" t="s">
        <v>71</v>
      </c>
      <c r="G1741" s="132">
        <v>1</v>
      </c>
      <c r="H1741" s="132">
        <v>5</v>
      </c>
    </row>
    <row r="1742" spans="1:8" x14ac:dyDescent="0.25">
      <c r="A1742" s="132">
        <v>1</v>
      </c>
      <c r="B1742" s="132" t="s">
        <v>229</v>
      </c>
      <c r="C1742" s="132" t="s">
        <v>232</v>
      </c>
      <c r="D1742" s="132" t="s">
        <v>67</v>
      </c>
      <c r="E1742" s="132" t="s">
        <v>110</v>
      </c>
      <c r="F1742" s="139" t="s">
        <v>71</v>
      </c>
      <c r="G1742" s="132">
        <v>1</v>
      </c>
      <c r="H1742" s="132">
        <v>5</v>
      </c>
    </row>
    <row r="1743" spans="1:8" x14ac:dyDescent="0.25">
      <c r="A1743" s="132">
        <v>1</v>
      </c>
      <c r="B1743" s="132" t="s">
        <v>229</v>
      </c>
      <c r="C1743" s="132" t="s">
        <v>232</v>
      </c>
      <c r="D1743" s="132" t="s">
        <v>67</v>
      </c>
      <c r="E1743" s="132" t="s">
        <v>110</v>
      </c>
      <c r="F1743" s="139" t="s">
        <v>71</v>
      </c>
      <c r="G1743" s="132">
        <v>1</v>
      </c>
      <c r="H1743" s="132">
        <v>5</v>
      </c>
    </row>
    <row r="1744" spans="1:8" x14ac:dyDescent="0.25">
      <c r="A1744" s="132">
        <v>1</v>
      </c>
      <c r="B1744" s="132" t="s">
        <v>229</v>
      </c>
      <c r="C1744" s="132" t="s">
        <v>232</v>
      </c>
      <c r="D1744" s="132" t="s">
        <v>67</v>
      </c>
      <c r="E1744" s="132" t="s">
        <v>110</v>
      </c>
      <c r="F1744" s="139" t="s">
        <v>71</v>
      </c>
      <c r="G1744" s="132">
        <v>1</v>
      </c>
      <c r="H1744" s="132">
        <v>5</v>
      </c>
    </row>
    <row r="1745" spans="1:8" x14ac:dyDescent="0.25">
      <c r="A1745" s="132">
        <v>1</v>
      </c>
      <c r="B1745" s="132" t="s">
        <v>229</v>
      </c>
      <c r="C1745" s="132" t="s">
        <v>232</v>
      </c>
      <c r="D1745" s="132" t="s">
        <v>67</v>
      </c>
      <c r="E1745" s="132" t="s">
        <v>110</v>
      </c>
      <c r="F1745" s="139" t="s">
        <v>71</v>
      </c>
      <c r="G1745" s="132">
        <v>1</v>
      </c>
      <c r="H1745" s="132">
        <v>5</v>
      </c>
    </row>
    <row r="1746" spans="1:8" x14ac:dyDescent="0.25">
      <c r="A1746" s="132">
        <v>1</v>
      </c>
      <c r="B1746" s="132" t="s">
        <v>229</v>
      </c>
      <c r="C1746" s="132" t="s">
        <v>232</v>
      </c>
      <c r="D1746" s="132" t="s">
        <v>67</v>
      </c>
      <c r="E1746" s="132" t="s">
        <v>110</v>
      </c>
      <c r="F1746" s="139" t="s">
        <v>71</v>
      </c>
      <c r="G1746" s="132">
        <v>1</v>
      </c>
      <c r="H1746" s="132">
        <v>5</v>
      </c>
    </row>
    <row r="1747" spans="1:8" x14ac:dyDescent="0.25">
      <c r="A1747" s="132">
        <v>1</v>
      </c>
      <c r="B1747" s="132" t="s">
        <v>229</v>
      </c>
      <c r="C1747" s="132" t="s">
        <v>232</v>
      </c>
      <c r="D1747" s="132" t="s">
        <v>67</v>
      </c>
      <c r="E1747" s="132" t="s">
        <v>110</v>
      </c>
      <c r="F1747" s="139" t="s">
        <v>71</v>
      </c>
      <c r="G1747" s="132">
        <v>1</v>
      </c>
      <c r="H1747" s="132">
        <v>5</v>
      </c>
    </row>
    <row r="1748" spans="1:8" x14ac:dyDescent="0.25">
      <c r="A1748" s="132">
        <v>1</v>
      </c>
      <c r="B1748" s="132" t="s">
        <v>229</v>
      </c>
      <c r="C1748" s="132" t="s">
        <v>232</v>
      </c>
      <c r="D1748" s="132" t="s">
        <v>67</v>
      </c>
      <c r="E1748" s="132" t="s">
        <v>110</v>
      </c>
      <c r="F1748" s="139" t="s">
        <v>71</v>
      </c>
      <c r="G1748" s="132">
        <v>1</v>
      </c>
      <c r="H1748" s="132">
        <v>5</v>
      </c>
    </row>
    <row r="1749" spans="1:8" x14ac:dyDescent="0.25">
      <c r="A1749" s="132">
        <v>1</v>
      </c>
      <c r="B1749" s="132" t="s">
        <v>229</v>
      </c>
      <c r="C1749" s="132" t="s">
        <v>232</v>
      </c>
      <c r="D1749" s="132" t="s">
        <v>67</v>
      </c>
      <c r="E1749" s="132" t="s">
        <v>110</v>
      </c>
      <c r="F1749" s="139" t="s">
        <v>71</v>
      </c>
      <c r="G1749" s="132">
        <v>1</v>
      </c>
      <c r="H1749" s="132">
        <v>5</v>
      </c>
    </row>
    <row r="1750" spans="1:8" x14ac:dyDescent="0.25">
      <c r="A1750" s="132">
        <v>1</v>
      </c>
      <c r="B1750" s="132" t="s">
        <v>229</v>
      </c>
      <c r="C1750" s="132" t="s">
        <v>232</v>
      </c>
      <c r="D1750" s="132" t="s">
        <v>67</v>
      </c>
      <c r="E1750" s="132" t="s">
        <v>110</v>
      </c>
      <c r="F1750" s="139" t="s">
        <v>71</v>
      </c>
      <c r="G1750" s="132">
        <v>1</v>
      </c>
      <c r="H1750" s="132">
        <v>5</v>
      </c>
    </row>
    <row r="1751" spans="1:8" x14ac:dyDescent="0.25">
      <c r="A1751" s="132">
        <v>1</v>
      </c>
      <c r="B1751" s="132" t="s">
        <v>229</v>
      </c>
      <c r="C1751" s="132" t="s">
        <v>232</v>
      </c>
      <c r="D1751" s="132" t="s">
        <v>67</v>
      </c>
      <c r="E1751" s="132" t="s">
        <v>110</v>
      </c>
      <c r="F1751" s="139" t="s">
        <v>71</v>
      </c>
      <c r="G1751" s="132">
        <v>1</v>
      </c>
      <c r="H1751" s="132">
        <v>5</v>
      </c>
    </row>
    <row r="1752" spans="1:8" x14ac:dyDescent="0.25">
      <c r="A1752" s="132">
        <v>1</v>
      </c>
      <c r="B1752" s="132" t="s">
        <v>229</v>
      </c>
      <c r="C1752" s="132" t="s">
        <v>232</v>
      </c>
      <c r="D1752" s="132" t="s">
        <v>67</v>
      </c>
      <c r="E1752" s="132" t="s">
        <v>110</v>
      </c>
      <c r="F1752" s="139" t="s">
        <v>71</v>
      </c>
      <c r="G1752" s="132">
        <v>1</v>
      </c>
      <c r="H1752" s="132">
        <v>5</v>
      </c>
    </row>
    <row r="1753" spans="1:8" x14ac:dyDescent="0.25">
      <c r="A1753" s="132">
        <v>1</v>
      </c>
      <c r="B1753" s="132" t="s">
        <v>229</v>
      </c>
      <c r="C1753" s="132" t="s">
        <v>232</v>
      </c>
      <c r="D1753" s="132" t="s">
        <v>67</v>
      </c>
      <c r="E1753" s="132" t="s">
        <v>110</v>
      </c>
      <c r="F1753" s="139" t="s">
        <v>71</v>
      </c>
      <c r="G1753" s="132">
        <v>1</v>
      </c>
      <c r="H1753" s="132">
        <v>5</v>
      </c>
    </row>
    <row r="1754" spans="1:8" x14ac:dyDescent="0.25">
      <c r="A1754" s="132">
        <v>1</v>
      </c>
      <c r="B1754" s="132" t="s">
        <v>229</v>
      </c>
      <c r="C1754" s="132" t="s">
        <v>232</v>
      </c>
      <c r="D1754" s="132" t="s">
        <v>67</v>
      </c>
      <c r="E1754" s="132" t="s">
        <v>110</v>
      </c>
      <c r="F1754" s="139" t="s">
        <v>71</v>
      </c>
      <c r="G1754" s="132">
        <v>1</v>
      </c>
      <c r="H1754" s="132">
        <v>5</v>
      </c>
    </row>
    <row r="1755" spans="1:8" x14ac:dyDescent="0.25">
      <c r="A1755" s="132">
        <v>1</v>
      </c>
      <c r="B1755" s="132" t="s">
        <v>229</v>
      </c>
      <c r="C1755" s="132" t="s">
        <v>232</v>
      </c>
      <c r="D1755" s="132" t="s">
        <v>67</v>
      </c>
      <c r="E1755" s="132" t="s">
        <v>110</v>
      </c>
      <c r="F1755" s="139" t="s">
        <v>71</v>
      </c>
      <c r="G1755" s="132">
        <v>1</v>
      </c>
      <c r="H1755" s="132">
        <v>5</v>
      </c>
    </row>
    <row r="1756" spans="1:8" x14ac:dyDescent="0.25">
      <c r="A1756" s="132">
        <v>1</v>
      </c>
      <c r="B1756" s="132" t="s">
        <v>229</v>
      </c>
      <c r="C1756" s="132" t="s">
        <v>232</v>
      </c>
      <c r="D1756" s="132" t="s">
        <v>67</v>
      </c>
      <c r="E1756" s="132" t="s">
        <v>110</v>
      </c>
      <c r="F1756" s="139" t="s">
        <v>71</v>
      </c>
      <c r="G1756" s="132">
        <v>1</v>
      </c>
      <c r="H1756" s="132">
        <v>5</v>
      </c>
    </row>
    <row r="1757" spans="1:8" x14ac:dyDescent="0.25">
      <c r="A1757" s="132">
        <v>1</v>
      </c>
      <c r="B1757" s="132" t="s">
        <v>229</v>
      </c>
      <c r="C1757" s="132" t="s">
        <v>232</v>
      </c>
      <c r="D1757" s="132" t="s">
        <v>67</v>
      </c>
      <c r="E1757" s="132" t="s">
        <v>110</v>
      </c>
      <c r="F1757" s="139" t="s">
        <v>71</v>
      </c>
      <c r="G1757" s="132">
        <v>1</v>
      </c>
      <c r="H1757" s="132">
        <v>5</v>
      </c>
    </row>
    <row r="1758" spans="1:8" x14ac:dyDescent="0.25">
      <c r="A1758" s="132">
        <v>1</v>
      </c>
      <c r="B1758" s="132" t="s">
        <v>229</v>
      </c>
      <c r="C1758" s="132" t="s">
        <v>232</v>
      </c>
      <c r="D1758" s="132" t="s">
        <v>67</v>
      </c>
      <c r="E1758" s="132" t="s">
        <v>110</v>
      </c>
      <c r="F1758" s="139" t="s">
        <v>71</v>
      </c>
      <c r="G1758" s="132">
        <v>1</v>
      </c>
      <c r="H1758" s="132">
        <v>5</v>
      </c>
    </row>
    <row r="1759" spans="1:8" x14ac:dyDescent="0.25">
      <c r="A1759" s="132">
        <v>1</v>
      </c>
      <c r="B1759" s="132" t="s">
        <v>229</v>
      </c>
      <c r="C1759" s="132" t="s">
        <v>232</v>
      </c>
      <c r="D1759" s="132" t="s">
        <v>67</v>
      </c>
      <c r="E1759" s="132" t="s">
        <v>110</v>
      </c>
      <c r="F1759" s="139" t="s">
        <v>71</v>
      </c>
      <c r="G1759" s="132">
        <v>1</v>
      </c>
      <c r="H1759" s="132">
        <v>5</v>
      </c>
    </row>
    <row r="1760" spans="1:8" x14ac:dyDescent="0.25">
      <c r="A1760" s="132">
        <v>1</v>
      </c>
      <c r="B1760" s="132" t="s">
        <v>229</v>
      </c>
      <c r="C1760" s="132" t="s">
        <v>232</v>
      </c>
      <c r="D1760" s="132" t="s">
        <v>67</v>
      </c>
      <c r="E1760" s="132" t="s">
        <v>110</v>
      </c>
      <c r="F1760" s="139" t="s">
        <v>71</v>
      </c>
      <c r="G1760" s="132">
        <v>1</v>
      </c>
      <c r="H1760" s="132">
        <v>5</v>
      </c>
    </row>
    <row r="1761" spans="1:8" x14ac:dyDescent="0.25">
      <c r="A1761" s="132">
        <v>1</v>
      </c>
      <c r="B1761" s="132" t="s">
        <v>229</v>
      </c>
      <c r="C1761" s="132" t="s">
        <v>232</v>
      </c>
      <c r="D1761" s="132" t="s">
        <v>67</v>
      </c>
      <c r="E1761" s="132" t="s">
        <v>110</v>
      </c>
      <c r="F1761" s="139" t="s">
        <v>71</v>
      </c>
      <c r="G1761" s="132">
        <v>1</v>
      </c>
      <c r="H1761" s="132">
        <v>10</v>
      </c>
    </row>
    <row r="1762" spans="1:8" x14ac:dyDescent="0.25">
      <c r="A1762" s="132">
        <v>1</v>
      </c>
      <c r="B1762" s="132" t="s">
        <v>229</v>
      </c>
      <c r="C1762" s="132" t="s">
        <v>232</v>
      </c>
      <c r="D1762" s="132" t="s">
        <v>67</v>
      </c>
      <c r="E1762" s="132" t="s">
        <v>110</v>
      </c>
      <c r="F1762" s="139" t="s">
        <v>71</v>
      </c>
      <c r="G1762" s="132">
        <v>1</v>
      </c>
      <c r="H1762" s="132">
        <v>10</v>
      </c>
    </row>
    <row r="1763" spans="1:8" x14ac:dyDescent="0.25">
      <c r="A1763" s="132">
        <v>1</v>
      </c>
      <c r="B1763" s="132" t="s">
        <v>229</v>
      </c>
      <c r="C1763" s="132" t="s">
        <v>232</v>
      </c>
      <c r="D1763" s="132" t="s">
        <v>67</v>
      </c>
      <c r="E1763" s="132" t="s">
        <v>110</v>
      </c>
      <c r="F1763" s="139" t="s">
        <v>71</v>
      </c>
      <c r="G1763" s="132">
        <v>1</v>
      </c>
      <c r="H1763" s="132">
        <v>10</v>
      </c>
    </row>
    <row r="1764" spans="1:8" x14ac:dyDescent="0.25">
      <c r="A1764" s="132">
        <v>1</v>
      </c>
      <c r="B1764" s="132" t="s">
        <v>229</v>
      </c>
      <c r="C1764" s="132" t="s">
        <v>232</v>
      </c>
      <c r="D1764" s="132" t="s">
        <v>67</v>
      </c>
      <c r="E1764" s="132" t="s">
        <v>110</v>
      </c>
      <c r="F1764" s="139" t="s">
        <v>71</v>
      </c>
      <c r="G1764" s="132">
        <v>1</v>
      </c>
      <c r="H1764" s="132">
        <v>10</v>
      </c>
    </row>
    <row r="1765" spans="1:8" x14ac:dyDescent="0.25">
      <c r="A1765" s="132">
        <v>1</v>
      </c>
      <c r="B1765" s="132" t="s">
        <v>229</v>
      </c>
      <c r="C1765" s="132" t="s">
        <v>232</v>
      </c>
      <c r="D1765" s="132" t="s">
        <v>67</v>
      </c>
      <c r="E1765" s="132" t="s">
        <v>110</v>
      </c>
      <c r="F1765" s="139" t="s">
        <v>71</v>
      </c>
      <c r="G1765" s="132">
        <v>1</v>
      </c>
      <c r="H1765" s="132">
        <v>10</v>
      </c>
    </row>
    <row r="1766" spans="1:8" x14ac:dyDescent="0.25">
      <c r="A1766" s="132">
        <v>1</v>
      </c>
      <c r="B1766" s="132" t="s">
        <v>229</v>
      </c>
      <c r="C1766" s="132" t="s">
        <v>232</v>
      </c>
      <c r="D1766" s="132" t="s">
        <v>67</v>
      </c>
      <c r="E1766" s="132" t="s">
        <v>110</v>
      </c>
      <c r="F1766" s="139" t="s">
        <v>71</v>
      </c>
      <c r="G1766" s="132">
        <v>1</v>
      </c>
      <c r="H1766" s="132">
        <v>10</v>
      </c>
    </row>
    <row r="1767" spans="1:8" x14ac:dyDescent="0.25">
      <c r="A1767" s="132">
        <v>1</v>
      </c>
      <c r="B1767" s="132" t="s">
        <v>229</v>
      </c>
      <c r="C1767" s="132" t="s">
        <v>232</v>
      </c>
      <c r="D1767" s="132" t="s">
        <v>67</v>
      </c>
      <c r="E1767" s="132" t="s">
        <v>110</v>
      </c>
      <c r="F1767" s="139" t="s">
        <v>71</v>
      </c>
      <c r="G1767" s="132">
        <v>1</v>
      </c>
      <c r="H1767" s="132">
        <v>10</v>
      </c>
    </row>
    <row r="1768" spans="1:8" x14ac:dyDescent="0.25">
      <c r="A1768" s="132">
        <v>1</v>
      </c>
      <c r="B1768" s="132" t="s">
        <v>229</v>
      </c>
      <c r="C1768" s="132" t="s">
        <v>232</v>
      </c>
      <c r="D1768" s="132" t="s">
        <v>67</v>
      </c>
      <c r="E1768" s="132" t="s">
        <v>110</v>
      </c>
      <c r="F1768" s="139" t="s">
        <v>71</v>
      </c>
      <c r="G1768" s="132">
        <v>1</v>
      </c>
      <c r="H1768" s="132">
        <v>10</v>
      </c>
    </row>
    <row r="1769" spans="1:8" x14ac:dyDescent="0.25">
      <c r="A1769" s="132">
        <v>1</v>
      </c>
      <c r="B1769" s="132" t="s">
        <v>229</v>
      </c>
      <c r="C1769" s="132" t="s">
        <v>232</v>
      </c>
      <c r="D1769" s="132" t="s">
        <v>67</v>
      </c>
      <c r="E1769" s="132" t="s">
        <v>110</v>
      </c>
      <c r="F1769" s="139" t="s">
        <v>71</v>
      </c>
      <c r="G1769" s="132">
        <v>1</v>
      </c>
      <c r="H1769" s="132">
        <v>10</v>
      </c>
    </row>
    <row r="1770" spans="1:8" x14ac:dyDescent="0.25">
      <c r="A1770" s="132">
        <v>1</v>
      </c>
      <c r="B1770" s="132" t="s">
        <v>229</v>
      </c>
      <c r="C1770" s="132" t="s">
        <v>232</v>
      </c>
      <c r="D1770" s="132" t="s">
        <v>67</v>
      </c>
      <c r="E1770" s="132" t="s">
        <v>110</v>
      </c>
      <c r="F1770" s="139" t="s">
        <v>71</v>
      </c>
      <c r="G1770" s="132">
        <v>1</v>
      </c>
      <c r="H1770" s="132">
        <v>10</v>
      </c>
    </row>
    <row r="1771" spans="1:8" x14ac:dyDescent="0.25">
      <c r="A1771" s="132">
        <v>1</v>
      </c>
      <c r="B1771" s="132" t="s">
        <v>229</v>
      </c>
      <c r="C1771" s="132" t="s">
        <v>232</v>
      </c>
      <c r="D1771" s="132" t="s">
        <v>67</v>
      </c>
      <c r="E1771" s="132" t="s">
        <v>110</v>
      </c>
      <c r="F1771" s="139" t="s">
        <v>71</v>
      </c>
      <c r="G1771" s="132">
        <v>1</v>
      </c>
      <c r="H1771" s="132">
        <v>10</v>
      </c>
    </row>
    <row r="1772" spans="1:8" x14ac:dyDescent="0.25">
      <c r="A1772" s="132">
        <v>1</v>
      </c>
      <c r="B1772" s="132" t="s">
        <v>229</v>
      </c>
      <c r="C1772" s="132" t="s">
        <v>232</v>
      </c>
      <c r="D1772" s="132" t="s">
        <v>67</v>
      </c>
      <c r="E1772" s="132" t="s">
        <v>110</v>
      </c>
      <c r="F1772" s="139" t="s">
        <v>71</v>
      </c>
      <c r="G1772" s="132">
        <v>1</v>
      </c>
      <c r="H1772" s="132">
        <v>10</v>
      </c>
    </row>
    <row r="1773" spans="1:8" x14ac:dyDescent="0.25">
      <c r="A1773" s="132">
        <v>1</v>
      </c>
      <c r="B1773" s="132" t="s">
        <v>229</v>
      </c>
      <c r="C1773" s="132" t="s">
        <v>232</v>
      </c>
      <c r="D1773" s="132" t="s">
        <v>67</v>
      </c>
      <c r="E1773" s="132" t="s">
        <v>110</v>
      </c>
      <c r="F1773" s="139" t="s">
        <v>71</v>
      </c>
      <c r="G1773" s="132">
        <v>1</v>
      </c>
      <c r="H1773" s="132">
        <v>10</v>
      </c>
    </row>
    <row r="1774" spans="1:8" x14ac:dyDescent="0.25">
      <c r="A1774" s="132">
        <v>1</v>
      </c>
      <c r="B1774" s="132" t="s">
        <v>229</v>
      </c>
      <c r="C1774" s="132" t="s">
        <v>232</v>
      </c>
      <c r="D1774" s="132" t="s">
        <v>67</v>
      </c>
      <c r="E1774" s="132" t="s">
        <v>110</v>
      </c>
      <c r="F1774" s="139" t="s">
        <v>71</v>
      </c>
      <c r="G1774" s="132">
        <v>1</v>
      </c>
      <c r="H1774" s="132">
        <v>10</v>
      </c>
    </row>
    <row r="1775" spans="1:8" x14ac:dyDescent="0.25">
      <c r="A1775" s="132">
        <v>1</v>
      </c>
      <c r="B1775" s="132" t="s">
        <v>229</v>
      </c>
      <c r="C1775" s="132" t="s">
        <v>232</v>
      </c>
      <c r="D1775" s="132" t="s">
        <v>67</v>
      </c>
      <c r="E1775" s="132" t="s">
        <v>110</v>
      </c>
      <c r="F1775" s="139" t="s">
        <v>71</v>
      </c>
      <c r="G1775" s="132">
        <v>1</v>
      </c>
      <c r="H1775" s="132">
        <v>10</v>
      </c>
    </row>
    <row r="1776" spans="1:8" x14ac:dyDescent="0.25">
      <c r="A1776" s="132">
        <v>1</v>
      </c>
      <c r="B1776" s="132" t="s">
        <v>229</v>
      </c>
      <c r="C1776" s="132" t="s">
        <v>232</v>
      </c>
      <c r="D1776" s="132" t="s">
        <v>67</v>
      </c>
      <c r="E1776" s="132" t="s">
        <v>110</v>
      </c>
      <c r="F1776" s="139" t="s">
        <v>71</v>
      </c>
      <c r="G1776" s="132">
        <v>1</v>
      </c>
      <c r="H1776" s="132">
        <v>10</v>
      </c>
    </row>
    <row r="1777" spans="1:8" x14ac:dyDescent="0.25">
      <c r="A1777" s="132">
        <v>1</v>
      </c>
      <c r="B1777" s="132" t="s">
        <v>229</v>
      </c>
      <c r="C1777" s="132" t="s">
        <v>232</v>
      </c>
      <c r="D1777" s="132" t="s">
        <v>67</v>
      </c>
      <c r="E1777" s="132" t="s">
        <v>110</v>
      </c>
      <c r="F1777" s="139" t="s">
        <v>71</v>
      </c>
      <c r="G1777" s="132">
        <v>1</v>
      </c>
      <c r="H1777" s="132">
        <v>10</v>
      </c>
    </row>
    <row r="1778" spans="1:8" x14ac:dyDescent="0.25">
      <c r="A1778" s="132">
        <v>1</v>
      </c>
      <c r="B1778" s="132" t="s">
        <v>229</v>
      </c>
      <c r="C1778" s="132" t="s">
        <v>232</v>
      </c>
      <c r="D1778" s="132" t="s">
        <v>67</v>
      </c>
      <c r="E1778" s="132" t="s">
        <v>110</v>
      </c>
      <c r="F1778" s="139" t="s">
        <v>71</v>
      </c>
      <c r="G1778" s="132">
        <v>1</v>
      </c>
      <c r="H1778" s="132">
        <v>10</v>
      </c>
    </row>
    <row r="1779" spans="1:8" x14ac:dyDescent="0.25">
      <c r="A1779" s="132">
        <v>1</v>
      </c>
      <c r="B1779" s="132" t="s">
        <v>229</v>
      </c>
      <c r="C1779" s="132" t="s">
        <v>232</v>
      </c>
      <c r="D1779" s="132" t="s">
        <v>67</v>
      </c>
      <c r="E1779" s="132" t="s">
        <v>110</v>
      </c>
      <c r="F1779" s="139" t="s">
        <v>71</v>
      </c>
      <c r="G1779" s="132">
        <v>1</v>
      </c>
      <c r="H1779" s="132">
        <v>10</v>
      </c>
    </row>
    <row r="1780" spans="1:8" x14ac:dyDescent="0.25">
      <c r="A1780" s="132">
        <v>1</v>
      </c>
      <c r="B1780" s="132" t="s">
        <v>229</v>
      </c>
      <c r="C1780" s="132" t="s">
        <v>232</v>
      </c>
      <c r="D1780" s="132" t="s">
        <v>67</v>
      </c>
      <c r="E1780" s="132" t="s">
        <v>110</v>
      </c>
      <c r="F1780" s="139" t="s">
        <v>71</v>
      </c>
      <c r="G1780" s="132">
        <v>1</v>
      </c>
      <c r="H1780" s="132">
        <v>10</v>
      </c>
    </row>
    <row r="1781" spans="1:8" x14ac:dyDescent="0.25">
      <c r="A1781" s="132">
        <v>1</v>
      </c>
      <c r="B1781" s="132" t="s">
        <v>229</v>
      </c>
      <c r="C1781" s="132" t="s">
        <v>232</v>
      </c>
      <c r="D1781" s="132" t="s">
        <v>67</v>
      </c>
      <c r="E1781" s="132" t="s">
        <v>110</v>
      </c>
      <c r="F1781" s="139" t="s">
        <v>71</v>
      </c>
      <c r="G1781" s="132">
        <v>1</v>
      </c>
      <c r="H1781" s="132">
        <v>10</v>
      </c>
    </row>
    <row r="1782" spans="1:8" x14ac:dyDescent="0.25">
      <c r="A1782" s="132">
        <v>1</v>
      </c>
      <c r="B1782" s="132" t="s">
        <v>229</v>
      </c>
      <c r="C1782" s="132" t="s">
        <v>232</v>
      </c>
      <c r="D1782" s="132" t="s">
        <v>67</v>
      </c>
      <c r="E1782" s="132" t="s">
        <v>110</v>
      </c>
      <c r="F1782" s="139" t="s">
        <v>71</v>
      </c>
      <c r="G1782" s="132">
        <v>1</v>
      </c>
      <c r="H1782" s="132">
        <v>10</v>
      </c>
    </row>
    <row r="1783" spans="1:8" x14ac:dyDescent="0.25">
      <c r="A1783" s="132">
        <v>1</v>
      </c>
      <c r="B1783" s="132" t="s">
        <v>229</v>
      </c>
      <c r="C1783" s="132" t="s">
        <v>232</v>
      </c>
      <c r="D1783" s="132" t="s">
        <v>67</v>
      </c>
      <c r="E1783" s="132" t="s">
        <v>110</v>
      </c>
      <c r="F1783" s="139" t="s">
        <v>71</v>
      </c>
      <c r="G1783" s="132">
        <v>1</v>
      </c>
      <c r="H1783" s="132">
        <v>10</v>
      </c>
    </row>
    <row r="1784" spans="1:8" x14ac:dyDescent="0.25">
      <c r="A1784" s="132">
        <v>1</v>
      </c>
      <c r="B1784" s="132" t="s">
        <v>229</v>
      </c>
      <c r="C1784" s="132" t="s">
        <v>232</v>
      </c>
      <c r="D1784" s="132" t="s">
        <v>67</v>
      </c>
      <c r="E1784" s="132" t="s">
        <v>110</v>
      </c>
      <c r="F1784" s="139" t="s">
        <v>71</v>
      </c>
      <c r="G1784" s="132">
        <v>1</v>
      </c>
      <c r="H1784" s="132">
        <v>10</v>
      </c>
    </row>
    <row r="1785" spans="1:8" x14ac:dyDescent="0.25">
      <c r="A1785" s="132">
        <v>1</v>
      </c>
      <c r="B1785" s="132" t="s">
        <v>229</v>
      </c>
      <c r="C1785" s="132" t="s">
        <v>232</v>
      </c>
      <c r="D1785" s="132" t="s">
        <v>67</v>
      </c>
      <c r="E1785" s="132" t="s">
        <v>110</v>
      </c>
      <c r="F1785" s="139" t="s">
        <v>71</v>
      </c>
      <c r="G1785" s="132">
        <v>1</v>
      </c>
      <c r="H1785" s="132">
        <v>10</v>
      </c>
    </row>
    <row r="1786" spans="1:8" x14ac:dyDescent="0.25">
      <c r="A1786" s="132">
        <v>1</v>
      </c>
      <c r="B1786" s="132" t="s">
        <v>229</v>
      </c>
      <c r="C1786" s="132" t="s">
        <v>232</v>
      </c>
      <c r="D1786" s="132" t="s">
        <v>67</v>
      </c>
      <c r="E1786" s="132" t="s">
        <v>110</v>
      </c>
      <c r="F1786" s="139" t="s">
        <v>71</v>
      </c>
      <c r="G1786" s="132">
        <v>1</v>
      </c>
      <c r="H1786" s="132">
        <v>10</v>
      </c>
    </row>
    <row r="1787" spans="1:8" x14ac:dyDescent="0.25">
      <c r="A1787" s="132">
        <v>1</v>
      </c>
      <c r="B1787" s="132" t="s">
        <v>229</v>
      </c>
      <c r="C1787" s="132" t="s">
        <v>232</v>
      </c>
      <c r="D1787" s="132" t="s">
        <v>67</v>
      </c>
      <c r="E1787" s="132" t="s">
        <v>110</v>
      </c>
      <c r="F1787" s="139" t="s">
        <v>71</v>
      </c>
      <c r="G1787" s="132">
        <v>1</v>
      </c>
      <c r="H1787" s="132">
        <v>10</v>
      </c>
    </row>
    <row r="1788" spans="1:8" x14ac:dyDescent="0.25">
      <c r="A1788" s="132">
        <v>1</v>
      </c>
      <c r="B1788" s="132" t="s">
        <v>229</v>
      </c>
      <c r="C1788" s="132" t="s">
        <v>232</v>
      </c>
      <c r="D1788" s="132" t="s">
        <v>67</v>
      </c>
      <c r="E1788" s="132" t="s">
        <v>110</v>
      </c>
      <c r="F1788" s="139" t="s">
        <v>71</v>
      </c>
      <c r="G1788" s="132">
        <v>1</v>
      </c>
      <c r="H1788" s="132">
        <v>10</v>
      </c>
    </row>
    <row r="1789" spans="1:8" x14ac:dyDescent="0.25">
      <c r="A1789" s="132">
        <v>1</v>
      </c>
      <c r="B1789" s="132" t="s">
        <v>229</v>
      </c>
      <c r="C1789" s="132" t="s">
        <v>232</v>
      </c>
      <c r="D1789" s="132" t="s">
        <v>67</v>
      </c>
      <c r="E1789" s="132" t="s">
        <v>110</v>
      </c>
      <c r="F1789" s="139" t="s">
        <v>71</v>
      </c>
      <c r="G1789" s="132">
        <v>1</v>
      </c>
      <c r="H1789" s="132">
        <v>10</v>
      </c>
    </row>
    <row r="1790" spans="1:8" x14ac:dyDescent="0.25">
      <c r="A1790" s="132">
        <v>1</v>
      </c>
      <c r="B1790" s="132" t="s">
        <v>229</v>
      </c>
      <c r="C1790" s="132" t="s">
        <v>232</v>
      </c>
      <c r="D1790" s="132" t="s">
        <v>67</v>
      </c>
      <c r="E1790" s="132" t="s">
        <v>110</v>
      </c>
      <c r="F1790" s="139" t="s">
        <v>71</v>
      </c>
      <c r="G1790" s="132">
        <v>1</v>
      </c>
      <c r="H1790" s="132">
        <v>10</v>
      </c>
    </row>
    <row r="1791" spans="1:8" x14ac:dyDescent="0.25">
      <c r="A1791" s="132">
        <v>1</v>
      </c>
      <c r="B1791" s="132" t="s">
        <v>229</v>
      </c>
      <c r="C1791" s="132" t="s">
        <v>232</v>
      </c>
      <c r="D1791" s="132" t="s">
        <v>67</v>
      </c>
      <c r="E1791" s="132" t="s">
        <v>110</v>
      </c>
      <c r="F1791" s="139" t="s">
        <v>71</v>
      </c>
      <c r="G1791" s="132">
        <v>1</v>
      </c>
      <c r="H1791" s="132">
        <v>10</v>
      </c>
    </row>
    <row r="1792" spans="1:8" x14ac:dyDescent="0.25">
      <c r="A1792" s="132">
        <v>1</v>
      </c>
      <c r="B1792" s="132" t="s">
        <v>229</v>
      </c>
      <c r="C1792" s="132" t="s">
        <v>232</v>
      </c>
      <c r="D1792" s="132" t="s">
        <v>67</v>
      </c>
      <c r="E1792" s="132" t="s">
        <v>110</v>
      </c>
      <c r="F1792" s="139" t="s">
        <v>71</v>
      </c>
      <c r="G1792" s="132">
        <v>1</v>
      </c>
      <c r="H1792" s="132">
        <v>15</v>
      </c>
    </row>
    <row r="1793" spans="1:8" x14ac:dyDescent="0.25">
      <c r="A1793" s="132">
        <v>1</v>
      </c>
      <c r="B1793" s="132" t="s">
        <v>229</v>
      </c>
      <c r="C1793" s="132" t="s">
        <v>232</v>
      </c>
      <c r="D1793" s="132" t="s">
        <v>67</v>
      </c>
      <c r="E1793" s="132" t="s">
        <v>110</v>
      </c>
      <c r="F1793" s="139" t="s">
        <v>71</v>
      </c>
      <c r="G1793" s="132">
        <v>1</v>
      </c>
      <c r="H1793" s="132">
        <v>15</v>
      </c>
    </row>
    <row r="1794" spans="1:8" x14ac:dyDescent="0.25">
      <c r="A1794" s="132">
        <v>1</v>
      </c>
      <c r="B1794" s="132" t="s">
        <v>229</v>
      </c>
      <c r="C1794" s="132" t="s">
        <v>232</v>
      </c>
      <c r="D1794" s="132" t="s">
        <v>67</v>
      </c>
      <c r="E1794" s="132" t="s">
        <v>110</v>
      </c>
      <c r="F1794" s="139" t="s">
        <v>71</v>
      </c>
      <c r="G1794" s="132">
        <v>1</v>
      </c>
      <c r="H1794" s="132">
        <v>15</v>
      </c>
    </row>
    <row r="1795" spans="1:8" x14ac:dyDescent="0.25">
      <c r="A1795" s="132">
        <v>1</v>
      </c>
      <c r="B1795" s="132" t="s">
        <v>229</v>
      </c>
      <c r="C1795" s="132" t="s">
        <v>232</v>
      </c>
      <c r="D1795" s="132" t="s">
        <v>67</v>
      </c>
      <c r="E1795" s="132" t="s">
        <v>110</v>
      </c>
      <c r="F1795" s="139" t="s">
        <v>71</v>
      </c>
      <c r="G1795" s="132">
        <v>1</v>
      </c>
      <c r="H1795" s="132">
        <v>15</v>
      </c>
    </row>
    <row r="1796" spans="1:8" x14ac:dyDescent="0.25">
      <c r="A1796" s="132">
        <v>1</v>
      </c>
      <c r="B1796" s="132" t="s">
        <v>229</v>
      </c>
      <c r="C1796" s="132" t="s">
        <v>232</v>
      </c>
      <c r="D1796" s="132" t="s">
        <v>67</v>
      </c>
      <c r="E1796" s="132" t="s">
        <v>110</v>
      </c>
      <c r="F1796" s="139" t="s">
        <v>71</v>
      </c>
      <c r="G1796" s="132">
        <v>1</v>
      </c>
      <c r="H1796" s="132">
        <v>15</v>
      </c>
    </row>
    <row r="1797" spans="1:8" x14ac:dyDescent="0.25">
      <c r="A1797" s="132">
        <v>1</v>
      </c>
      <c r="B1797" s="132" t="s">
        <v>229</v>
      </c>
      <c r="C1797" s="132" t="s">
        <v>232</v>
      </c>
      <c r="D1797" s="132" t="s">
        <v>67</v>
      </c>
      <c r="E1797" s="132" t="s">
        <v>110</v>
      </c>
      <c r="F1797" s="139" t="s">
        <v>71</v>
      </c>
      <c r="G1797" s="132">
        <v>1</v>
      </c>
      <c r="H1797" s="132">
        <v>15</v>
      </c>
    </row>
    <row r="1798" spans="1:8" x14ac:dyDescent="0.25">
      <c r="A1798" s="132">
        <v>1</v>
      </c>
      <c r="B1798" s="132" t="s">
        <v>229</v>
      </c>
      <c r="C1798" s="132" t="s">
        <v>232</v>
      </c>
      <c r="D1798" s="132" t="s">
        <v>67</v>
      </c>
      <c r="E1798" s="132" t="s">
        <v>110</v>
      </c>
      <c r="F1798" s="139" t="s">
        <v>71</v>
      </c>
      <c r="G1798" s="132">
        <v>1</v>
      </c>
      <c r="H1798" s="132">
        <v>15</v>
      </c>
    </row>
    <row r="1799" spans="1:8" x14ac:dyDescent="0.25">
      <c r="A1799" s="132">
        <v>1</v>
      </c>
      <c r="B1799" s="132" t="s">
        <v>229</v>
      </c>
      <c r="C1799" s="132" t="s">
        <v>232</v>
      </c>
      <c r="D1799" s="132" t="s">
        <v>67</v>
      </c>
      <c r="E1799" s="132" t="s">
        <v>110</v>
      </c>
      <c r="F1799" s="139" t="s">
        <v>71</v>
      </c>
      <c r="G1799" s="132">
        <v>1</v>
      </c>
      <c r="H1799" s="132">
        <v>15</v>
      </c>
    </row>
    <row r="1800" spans="1:8" x14ac:dyDescent="0.25">
      <c r="A1800" s="132">
        <v>1</v>
      </c>
      <c r="B1800" s="132" t="s">
        <v>229</v>
      </c>
      <c r="C1800" s="132" t="s">
        <v>232</v>
      </c>
      <c r="D1800" s="132" t="s">
        <v>67</v>
      </c>
      <c r="E1800" s="132" t="s">
        <v>110</v>
      </c>
      <c r="F1800" s="139" t="s">
        <v>71</v>
      </c>
      <c r="G1800" s="132">
        <v>1</v>
      </c>
      <c r="H1800" s="132">
        <v>15</v>
      </c>
    </row>
    <row r="1801" spans="1:8" x14ac:dyDescent="0.25">
      <c r="A1801" s="132">
        <v>1</v>
      </c>
      <c r="B1801" s="132" t="s">
        <v>229</v>
      </c>
      <c r="C1801" s="132" t="s">
        <v>232</v>
      </c>
      <c r="D1801" s="132" t="s">
        <v>67</v>
      </c>
      <c r="E1801" s="132" t="s">
        <v>110</v>
      </c>
      <c r="F1801" s="139" t="s">
        <v>71</v>
      </c>
      <c r="G1801" s="132">
        <v>1</v>
      </c>
      <c r="H1801" s="132">
        <v>15</v>
      </c>
    </row>
    <row r="1802" spans="1:8" x14ac:dyDescent="0.25">
      <c r="A1802" s="132">
        <v>1</v>
      </c>
      <c r="B1802" s="132" t="s">
        <v>229</v>
      </c>
      <c r="C1802" s="132" t="s">
        <v>232</v>
      </c>
      <c r="D1802" s="132" t="s">
        <v>67</v>
      </c>
      <c r="E1802" s="132" t="s">
        <v>110</v>
      </c>
      <c r="F1802" s="139" t="s">
        <v>71</v>
      </c>
      <c r="G1802" s="132">
        <v>1</v>
      </c>
      <c r="H1802" s="132">
        <v>15</v>
      </c>
    </row>
    <row r="1803" spans="1:8" x14ac:dyDescent="0.25">
      <c r="A1803" s="132">
        <v>1</v>
      </c>
      <c r="B1803" s="132" t="s">
        <v>229</v>
      </c>
      <c r="C1803" s="132" t="s">
        <v>232</v>
      </c>
      <c r="D1803" s="132" t="s">
        <v>67</v>
      </c>
      <c r="E1803" s="132" t="s">
        <v>110</v>
      </c>
      <c r="F1803" s="139" t="s">
        <v>71</v>
      </c>
      <c r="G1803" s="132">
        <v>1</v>
      </c>
      <c r="H1803" s="132">
        <v>15</v>
      </c>
    </row>
    <row r="1804" spans="1:8" x14ac:dyDescent="0.25">
      <c r="A1804" s="132">
        <v>1</v>
      </c>
      <c r="B1804" s="132" t="s">
        <v>229</v>
      </c>
      <c r="C1804" s="132" t="s">
        <v>232</v>
      </c>
      <c r="D1804" s="132" t="s">
        <v>67</v>
      </c>
      <c r="E1804" s="132" t="s">
        <v>110</v>
      </c>
      <c r="F1804" s="139" t="s">
        <v>71</v>
      </c>
      <c r="G1804" s="132">
        <v>1</v>
      </c>
      <c r="H1804" s="132">
        <v>15</v>
      </c>
    </row>
    <row r="1805" spans="1:8" x14ac:dyDescent="0.25">
      <c r="A1805" s="132">
        <v>1</v>
      </c>
      <c r="B1805" s="132" t="s">
        <v>229</v>
      </c>
      <c r="C1805" s="132" t="s">
        <v>232</v>
      </c>
      <c r="D1805" s="132" t="s">
        <v>67</v>
      </c>
      <c r="E1805" s="132" t="s">
        <v>110</v>
      </c>
      <c r="F1805" s="139" t="s">
        <v>71</v>
      </c>
      <c r="G1805" s="132">
        <v>1</v>
      </c>
      <c r="H1805" s="132">
        <v>15</v>
      </c>
    </row>
    <row r="1806" spans="1:8" x14ac:dyDescent="0.25">
      <c r="A1806" s="132">
        <v>1</v>
      </c>
      <c r="B1806" s="132" t="s">
        <v>229</v>
      </c>
      <c r="C1806" s="132" t="s">
        <v>232</v>
      </c>
      <c r="D1806" s="132" t="s">
        <v>67</v>
      </c>
      <c r="E1806" s="132" t="s">
        <v>110</v>
      </c>
      <c r="F1806" s="139" t="s">
        <v>71</v>
      </c>
      <c r="G1806" s="132">
        <v>1</v>
      </c>
      <c r="H1806" s="132">
        <v>20</v>
      </c>
    </row>
    <row r="1807" spans="1:8" x14ac:dyDescent="0.25">
      <c r="A1807" s="132">
        <v>1</v>
      </c>
      <c r="B1807" s="132" t="s">
        <v>229</v>
      </c>
      <c r="C1807" s="132" t="s">
        <v>232</v>
      </c>
      <c r="D1807" s="132" t="s">
        <v>67</v>
      </c>
      <c r="E1807" s="132" t="s">
        <v>110</v>
      </c>
      <c r="F1807" s="139" t="s">
        <v>71</v>
      </c>
      <c r="G1807" s="132">
        <v>1</v>
      </c>
      <c r="H1807" s="132">
        <v>20</v>
      </c>
    </row>
    <row r="1808" spans="1:8" x14ac:dyDescent="0.25">
      <c r="A1808" s="132">
        <v>1</v>
      </c>
      <c r="B1808" s="132" t="s">
        <v>229</v>
      </c>
      <c r="C1808" s="132" t="s">
        <v>232</v>
      </c>
      <c r="D1808" s="132" t="s">
        <v>67</v>
      </c>
      <c r="E1808" s="132" t="s">
        <v>110</v>
      </c>
      <c r="F1808" s="139" t="s">
        <v>71</v>
      </c>
      <c r="G1808" s="132">
        <v>1</v>
      </c>
      <c r="H1808" s="132">
        <v>20</v>
      </c>
    </row>
    <row r="1809" spans="1:8" x14ac:dyDescent="0.25">
      <c r="A1809" s="132">
        <v>1</v>
      </c>
      <c r="B1809" s="132" t="s">
        <v>229</v>
      </c>
      <c r="C1809" s="132" t="s">
        <v>232</v>
      </c>
      <c r="D1809" s="132" t="s">
        <v>67</v>
      </c>
      <c r="E1809" s="132" t="s">
        <v>110</v>
      </c>
      <c r="F1809" s="139" t="s">
        <v>71</v>
      </c>
      <c r="G1809" s="132">
        <v>1</v>
      </c>
      <c r="H1809" s="132">
        <v>20</v>
      </c>
    </row>
    <row r="1810" spans="1:8" x14ac:dyDescent="0.25">
      <c r="A1810" s="132">
        <v>1</v>
      </c>
      <c r="B1810" s="132" t="s">
        <v>229</v>
      </c>
      <c r="C1810" s="132" t="s">
        <v>232</v>
      </c>
      <c r="D1810" s="132" t="s">
        <v>67</v>
      </c>
      <c r="E1810" s="132" t="s">
        <v>110</v>
      </c>
      <c r="F1810" s="139" t="s">
        <v>71</v>
      </c>
      <c r="G1810" s="132">
        <v>1</v>
      </c>
      <c r="H1810" s="132">
        <v>20</v>
      </c>
    </row>
    <row r="1811" spans="1:8" x14ac:dyDescent="0.25">
      <c r="A1811" s="132">
        <v>1</v>
      </c>
      <c r="B1811" s="132" t="s">
        <v>229</v>
      </c>
      <c r="C1811" s="132" t="s">
        <v>232</v>
      </c>
      <c r="D1811" s="132" t="s">
        <v>67</v>
      </c>
      <c r="E1811" s="132" t="s">
        <v>110</v>
      </c>
      <c r="F1811" s="139" t="s">
        <v>71</v>
      </c>
      <c r="G1811" s="132">
        <v>1</v>
      </c>
      <c r="H1811" s="132">
        <v>20</v>
      </c>
    </row>
    <row r="1812" spans="1:8" x14ac:dyDescent="0.25">
      <c r="A1812" s="132">
        <v>1</v>
      </c>
      <c r="B1812" s="132" t="s">
        <v>229</v>
      </c>
      <c r="C1812" s="132" t="s">
        <v>232</v>
      </c>
      <c r="D1812" s="132" t="s">
        <v>67</v>
      </c>
      <c r="E1812" s="132" t="s">
        <v>110</v>
      </c>
      <c r="F1812" s="139" t="s">
        <v>71</v>
      </c>
      <c r="G1812" s="132">
        <v>1</v>
      </c>
      <c r="H1812" s="132">
        <v>20</v>
      </c>
    </row>
    <row r="1813" spans="1:8" x14ac:dyDescent="0.25">
      <c r="A1813" s="132">
        <v>1</v>
      </c>
      <c r="B1813" s="132" t="s">
        <v>229</v>
      </c>
      <c r="C1813" s="132" t="s">
        <v>232</v>
      </c>
      <c r="D1813" s="132" t="s">
        <v>67</v>
      </c>
      <c r="E1813" s="132" t="s">
        <v>110</v>
      </c>
      <c r="F1813" s="139" t="s">
        <v>71</v>
      </c>
      <c r="G1813" s="132">
        <v>1</v>
      </c>
      <c r="H1813" s="132">
        <v>25</v>
      </c>
    </row>
    <row r="1814" spans="1:8" x14ac:dyDescent="0.25">
      <c r="A1814" s="132">
        <v>1</v>
      </c>
      <c r="B1814" s="132" t="s">
        <v>229</v>
      </c>
      <c r="C1814" s="132" t="s">
        <v>232</v>
      </c>
      <c r="D1814" s="132" t="s">
        <v>67</v>
      </c>
      <c r="E1814" s="132" t="s">
        <v>110</v>
      </c>
      <c r="F1814" s="139" t="s">
        <v>71</v>
      </c>
      <c r="G1814" s="132">
        <v>1</v>
      </c>
      <c r="H1814" s="132">
        <v>25</v>
      </c>
    </row>
    <row r="1815" spans="1:8" x14ac:dyDescent="0.25">
      <c r="A1815" s="132">
        <v>1</v>
      </c>
      <c r="B1815" s="132" t="s">
        <v>229</v>
      </c>
      <c r="C1815" s="132" t="s">
        <v>232</v>
      </c>
      <c r="D1815" s="132" t="s">
        <v>67</v>
      </c>
      <c r="E1815" s="132" t="s">
        <v>110</v>
      </c>
      <c r="F1815" s="139" t="s">
        <v>71</v>
      </c>
      <c r="G1815" s="132">
        <v>1</v>
      </c>
      <c r="H1815" s="132">
        <v>25</v>
      </c>
    </row>
    <row r="1816" spans="1:8" x14ac:dyDescent="0.25">
      <c r="A1816" s="132">
        <v>1</v>
      </c>
      <c r="B1816" s="132" t="s">
        <v>229</v>
      </c>
      <c r="C1816" s="132" t="s">
        <v>232</v>
      </c>
      <c r="D1816" s="132" t="s">
        <v>67</v>
      </c>
      <c r="E1816" s="132" t="s">
        <v>110</v>
      </c>
      <c r="F1816" s="139" t="s">
        <v>71</v>
      </c>
      <c r="G1816" s="132">
        <v>1</v>
      </c>
      <c r="H1816" s="132">
        <v>25</v>
      </c>
    </row>
    <row r="1817" spans="1:8" x14ac:dyDescent="0.25">
      <c r="A1817" s="132">
        <v>1</v>
      </c>
      <c r="B1817" s="132" t="s">
        <v>229</v>
      </c>
      <c r="C1817" s="132" t="s">
        <v>232</v>
      </c>
      <c r="D1817" s="132" t="s">
        <v>67</v>
      </c>
      <c r="E1817" s="132" t="s">
        <v>110</v>
      </c>
      <c r="F1817" s="139" t="s">
        <v>71</v>
      </c>
      <c r="G1817" s="132">
        <v>1</v>
      </c>
      <c r="H1817" s="132">
        <v>25</v>
      </c>
    </row>
    <row r="1818" spans="1:8" x14ac:dyDescent="0.25">
      <c r="A1818" s="132">
        <v>1</v>
      </c>
      <c r="B1818" s="132" t="s">
        <v>229</v>
      </c>
      <c r="C1818" s="132" t="s">
        <v>232</v>
      </c>
      <c r="D1818" s="132" t="s">
        <v>67</v>
      </c>
      <c r="E1818" s="132" t="s">
        <v>110</v>
      </c>
      <c r="F1818" s="139" t="s">
        <v>71</v>
      </c>
      <c r="G1818" s="132">
        <v>1</v>
      </c>
      <c r="H1818" s="132">
        <v>25</v>
      </c>
    </row>
    <row r="1819" spans="1:8" x14ac:dyDescent="0.25">
      <c r="A1819" s="132">
        <v>1</v>
      </c>
      <c r="B1819" s="132" t="s">
        <v>229</v>
      </c>
      <c r="C1819" s="132" t="s">
        <v>232</v>
      </c>
      <c r="D1819" s="132" t="s">
        <v>67</v>
      </c>
      <c r="E1819" s="132" t="s">
        <v>110</v>
      </c>
      <c r="F1819" s="139" t="s">
        <v>71</v>
      </c>
      <c r="G1819" s="132">
        <v>1</v>
      </c>
      <c r="H1819" s="132">
        <v>30</v>
      </c>
    </row>
    <row r="1820" spans="1:8" x14ac:dyDescent="0.25">
      <c r="A1820" s="132">
        <v>1</v>
      </c>
      <c r="B1820" s="132" t="s">
        <v>229</v>
      </c>
      <c r="C1820" s="132" t="s">
        <v>232</v>
      </c>
      <c r="D1820" s="132" t="s">
        <v>67</v>
      </c>
      <c r="E1820" s="132" t="s">
        <v>110</v>
      </c>
      <c r="F1820" s="139" t="s">
        <v>71</v>
      </c>
      <c r="G1820" s="132">
        <v>1</v>
      </c>
      <c r="H1820" s="132">
        <v>30</v>
      </c>
    </row>
    <row r="1821" spans="1:8" x14ac:dyDescent="0.25">
      <c r="A1821" s="132">
        <v>1</v>
      </c>
      <c r="B1821" s="132" t="s">
        <v>229</v>
      </c>
      <c r="C1821" s="132" t="s">
        <v>232</v>
      </c>
      <c r="D1821" s="132" t="s">
        <v>67</v>
      </c>
      <c r="E1821" s="132" t="s">
        <v>110</v>
      </c>
      <c r="F1821" s="139" t="s">
        <v>71</v>
      </c>
      <c r="G1821" s="132">
        <v>1</v>
      </c>
      <c r="H1821" s="132">
        <v>30</v>
      </c>
    </row>
    <row r="1822" spans="1:8" x14ac:dyDescent="0.25">
      <c r="A1822" s="132">
        <v>1</v>
      </c>
      <c r="B1822" s="132" t="s">
        <v>229</v>
      </c>
      <c r="C1822" s="132" t="s">
        <v>232</v>
      </c>
      <c r="D1822" s="132" t="s">
        <v>67</v>
      </c>
      <c r="E1822" s="132" t="s">
        <v>110</v>
      </c>
      <c r="F1822" s="139" t="s">
        <v>71</v>
      </c>
      <c r="G1822" s="132">
        <v>1</v>
      </c>
      <c r="H1822" s="132">
        <v>30</v>
      </c>
    </row>
    <row r="1823" spans="1:8" x14ac:dyDescent="0.25">
      <c r="A1823" s="132">
        <v>1</v>
      </c>
      <c r="B1823" s="132" t="s">
        <v>229</v>
      </c>
      <c r="C1823" s="132" t="s">
        <v>232</v>
      </c>
      <c r="D1823" s="132" t="s">
        <v>67</v>
      </c>
      <c r="E1823" s="132" t="s">
        <v>110</v>
      </c>
      <c r="F1823" s="139" t="s">
        <v>71</v>
      </c>
      <c r="G1823" s="132">
        <v>1</v>
      </c>
      <c r="H1823" s="132">
        <v>30</v>
      </c>
    </row>
    <row r="1824" spans="1:8" x14ac:dyDescent="0.25">
      <c r="A1824" s="132">
        <v>1</v>
      </c>
      <c r="B1824" s="132" t="s">
        <v>229</v>
      </c>
      <c r="C1824" s="132" t="s">
        <v>232</v>
      </c>
      <c r="D1824" s="132" t="s">
        <v>67</v>
      </c>
      <c r="E1824" s="132" t="s">
        <v>110</v>
      </c>
      <c r="F1824" s="139" t="s">
        <v>71</v>
      </c>
      <c r="G1824" s="132">
        <v>1</v>
      </c>
      <c r="H1824" s="132">
        <v>30</v>
      </c>
    </row>
    <row r="1825" spans="1:8" x14ac:dyDescent="0.25">
      <c r="A1825" s="132">
        <v>1</v>
      </c>
      <c r="B1825" s="132" t="s">
        <v>229</v>
      </c>
      <c r="C1825" s="132" t="s">
        <v>232</v>
      </c>
      <c r="D1825" s="132" t="s">
        <v>67</v>
      </c>
      <c r="E1825" s="132" t="s">
        <v>110</v>
      </c>
      <c r="F1825" s="139" t="s">
        <v>71</v>
      </c>
      <c r="G1825" s="132">
        <v>1</v>
      </c>
      <c r="H1825" s="132">
        <v>35</v>
      </c>
    </row>
    <row r="1826" spans="1:8" x14ac:dyDescent="0.25">
      <c r="A1826" s="132">
        <v>1</v>
      </c>
      <c r="B1826" s="132" t="s">
        <v>229</v>
      </c>
      <c r="C1826" s="132" t="s">
        <v>232</v>
      </c>
      <c r="D1826" s="132" t="s">
        <v>67</v>
      </c>
      <c r="E1826" s="132" t="s">
        <v>110</v>
      </c>
      <c r="F1826" s="139" t="s">
        <v>71</v>
      </c>
      <c r="G1826" s="132">
        <v>1</v>
      </c>
      <c r="H1826" s="132">
        <v>35</v>
      </c>
    </row>
    <row r="1827" spans="1:8" x14ac:dyDescent="0.25">
      <c r="A1827" s="132">
        <v>1</v>
      </c>
      <c r="B1827" s="132" t="s">
        <v>229</v>
      </c>
      <c r="C1827" s="132" t="s">
        <v>232</v>
      </c>
      <c r="D1827" s="132" t="s">
        <v>67</v>
      </c>
      <c r="E1827" s="132" t="s">
        <v>110</v>
      </c>
      <c r="F1827" s="139" t="s">
        <v>71</v>
      </c>
      <c r="G1827" s="132">
        <v>1</v>
      </c>
      <c r="H1827" s="132">
        <v>35</v>
      </c>
    </row>
    <row r="1828" spans="1:8" x14ac:dyDescent="0.25">
      <c r="A1828" s="132">
        <v>1</v>
      </c>
      <c r="B1828" s="132" t="s">
        <v>229</v>
      </c>
      <c r="C1828" s="132" t="s">
        <v>232</v>
      </c>
      <c r="D1828" s="132" t="s">
        <v>67</v>
      </c>
      <c r="E1828" s="132" t="s">
        <v>110</v>
      </c>
      <c r="F1828" s="139" t="s">
        <v>71</v>
      </c>
      <c r="G1828" s="132">
        <v>1</v>
      </c>
      <c r="H1828" s="132">
        <v>35</v>
      </c>
    </row>
    <row r="1829" spans="1:8" x14ac:dyDescent="0.25">
      <c r="A1829" s="132">
        <v>1</v>
      </c>
      <c r="B1829" s="132" t="s">
        <v>229</v>
      </c>
      <c r="C1829" s="132" t="s">
        <v>232</v>
      </c>
      <c r="D1829" s="132" t="s">
        <v>67</v>
      </c>
      <c r="E1829" s="132" t="s">
        <v>110</v>
      </c>
      <c r="F1829" s="139" t="s">
        <v>71</v>
      </c>
      <c r="G1829" s="132">
        <v>1</v>
      </c>
      <c r="H1829" s="132">
        <v>35</v>
      </c>
    </row>
    <row r="1830" spans="1:8" x14ac:dyDescent="0.25">
      <c r="A1830" s="132">
        <v>1</v>
      </c>
      <c r="B1830" s="132" t="s">
        <v>229</v>
      </c>
      <c r="C1830" s="132" t="s">
        <v>232</v>
      </c>
      <c r="D1830" s="132" t="s">
        <v>67</v>
      </c>
      <c r="E1830" s="132" t="s">
        <v>110</v>
      </c>
      <c r="F1830" s="139" t="s">
        <v>71</v>
      </c>
      <c r="G1830" s="132">
        <v>1</v>
      </c>
      <c r="H1830" s="132">
        <v>35</v>
      </c>
    </row>
    <row r="1831" spans="1:8" x14ac:dyDescent="0.25">
      <c r="A1831" s="132">
        <v>1</v>
      </c>
      <c r="B1831" s="132" t="s">
        <v>229</v>
      </c>
      <c r="C1831" s="132" t="s">
        <v>232</v>
      </c>
      <c r="D1831" s="132" t="s">
        <v>67</v>
      </c>
      <c r="E1831" s="132" t="s">
        <v>110</v>
      </c>
      <c r="F1831" s="139" t="s">
        <v>71</v>
      </c>
      <c r="G1831" s="132">
        <v>1</v>
      </c>
      <c r="H1831" s="132">
        <v>40</v>
      </c>
    </row>
    <row r="1832" spans="1:8" x14ac:dyDescent="0.25">
      <c r="A1832" s="132">
        <v>1</v>
      </c>
      <c r="B1832" s="132" t="s">
        <v>229</v>
      </c>
      <c r="C1832" s="132" t="s">
        <v>232</v>
      </c>
      <c r="D1832" s="132" t="s">
        <v>67</v>
      </c>
      <c r="E1832" s="132" t="s">
        <v>110</v>
      </c>
      <c r="F1832" s="139" t="s">
        <v>71</v>
      </c>
      <c r="G1832" s="132">
        <v>1</v>
      </c>
      <c r="H1832" s="132">
        <v>40</v>
      </c>
    </row>
    <row r="1833" spans="1:8" x14ac:dyDescent="0.25">
      <c r="A1833" s="132">
        <v>1</v>
      </c>
      <c r="B1833" s="132" t="s">
        <v>229</v>
      </c>
      <c r="C1833" s="132" t="s">
        <v>232</v>
      </c>
      <c r="D1833" s="132" t="s">
        <v>67</v>
      </c>
      <c r="E1833" s="132" t="s">
        <v>110</v>
      </c>
      <c r="F1833" s="139" t="s">
        <v>71</v>
      </c>
      <c r="G1833" s="132">
        <v>1</v>
      </c>
      <c r="H1833" s="132">
        <v>40</v>
      </c>
    </row>
    <row r="1834" spans="1:8" x14ac:dyDescent="0.25">
      <c r="A1834" s="132">
        <v>1</v>
      </c>
      <c r="B1834" s="132" t="s">
        <v>229</v>
      </c>
      <c r="C1834" s="132" t="s">
        <v>232</v>
      </c>
      <c r="D1834" s="132" t="s">
        <v>67</v>
      </c>
      <c r="E1834" s="132" t="s">
        <v>110</v>
      </c>
      <c r="F1834" s="139" t="s">
        <v>71</v>
      </c>
      <c r="G1834" s="132">
        <v>1</v>
      </c>
      <c r="H1834" s="132">
        <v>40</v>
      </c>
    </row>
    <row r="1835" spans="1:8" x14ac:dyDescent="0.25">
      <c r="A1835" s="132">
        <v>1</v>
      </c>
      <c r="B1835" s="132" t="s">
        <v>229</v>
      </c>
      <c r="C1835" s="132" t="s">
        <v>232</v>
      </c>
      <c r="D1835" s="132" t="s">
        <v>67</v>
      </c>
      <c r="E1835" s="132" t="s">
        <v>110</v>
      </c>
      <c r="F1835" s="139" t="s">
        <v>71</v>
      </c>
      <c r="G1835" s="132">
        <v>1</v>
      </c>
      <c r="H1835" s="132">
        <v>40</v>
      </c>
    </row>
    <row r="1836" spans="1:8" x14ac:dyDescent="0.25">
      <c r="A1836" s="132">
        <v>1</v>
      </c>
      <c r="B1836" s="132" t="s">
        <v>229</v>
      </c>
      <c r="C1836" s="132" t="s">
        <v>232</v>
      </c>
      <c r="D1836" s="132" t="s">
        <v>67</v>
      </c>
      <c r="E1836" s="132" t="s">
        <v>110</v>
      </c>
      <c r="F1836" s="139" t="s">
        <v>71</v>
      </c>
      <c r="G1836" s="132">
        <v>1</v>
      </c>
      <c r="H1836" s="132">
        <v>40</v>
      </c>
    </row>
    <row r="1837" spans="1:8" x14ac:dyDescent="0.25">
      <c r="A1837" s="132">
        <v>1</v>
      </c>
      <c r="B1837" s="132" t="s">
        <v>229</v>
      </c>
      <c r="C1837" s="132" t="s">
        <v>232</v>
      </c>
      <c r="D1837" s="132" t="s">
        <v>67</v>
      </c>
      <c r="E1837" s="132" t="s">
        <v>110</v>
      </c>
      <c r="F1837" s="139" t="s">
        <v>71</v>
      </c>
      <c r="G1837" s="132">
        <v>1</v>
      </c>
      <c r="H1837" s="132">
        <v>40</v>
      </c>
    </row>
    <row r="1838" spans="1:8" x14ac:dyDescent="0.25">
      <c r="A1838" s="132">
        <v>1</v>
      </c>
      <c r="B1838" s="132" t="s">
        <v>229</v>
      </c>
      <c r="C1838" s="132" t="s">
        <v>232</v>
      </c>
      <c r="D1838" s="132" t="s">
        <v>67</v>
      </c>
      <c r="E1838" s="132" t="s">
        <v>110</v>
      </c>
      <c r="F1838" s="139" t="s">
        <v>71</v>
      </c>
      <c r="G1838" s="132">
        <v>1</v>
      </c>
      <c r="H1838" s="132">
        <v>40</v>
      </c>
    </row>
    <row r="1839" spans="1:8" x14ac:dyDescent="0.25">
      <c r="A1839" s="132">
        <v>1</v>
      </c>
      <c r="B1839" s="132" t="s">
        <v>229</v>
      </c>
      <c r="C1839" s="132" t="s">
        <v>232</v>
      </c>
      <c r="D1839" s="132" t="s">
        <v>67</v>
      </c>
      <c r="E1839" s="132" t="s">
        <v>110</v>
      </c>
      <c r="F1839" s="139" t="s">
        <v>71</v>
      </c>
      <c r="G1839" s="132">
        <v>1</v>
      </c>
      <c r="H1839" s="132">
        <v>40</v>
      </c>
    </row>
    <row r="1840" spans="1:8" x14ac:dyDescent="0.25">
      <c r="A1840" s="132">
        <v>1</v>
      </c>
      <c r="B1840" s="132" t="s">
        <v>229</v>
      </c>
      <c r="C1840" s="132" t="s">
        <v>232</v>
      </c>
      <c r="D1840" s="132" t="s">
        <v>67</v>
      </c>
      <c r="E1840" s="132" t="s">
        <v>110</v>
      </c>
      <c r="F1840" s="139" t="s">
        <v>71</v>
      </c>
      <c r="G1840" s="132">
        <v>1</v>
      </c>
      <c r="H1840" s="132">
        <v>45</v>
      </c>
    </row>
    <row r="1841" spans="1:8" x14ac:dyDescent="0.25">
      <c r="A1841" s="132">
        <v>1</v>
      </c>
      <c r="B1841" s="132" t="s">
        <v>229</v>
      </c>
      <c r="C1841" s="132" t="s">
        <v>232</v>
      </c>
      <c r="D1841" s="132" t="s">
        <v>67</v>
      </c>
      <c r="E1841" s="132" t="s">
        <v>110</v>
      </c>
      <c r="F1841" s="139" t="s">
        <v>71</v>
      </c>
      <c r="G1841" s="132">
        <v>1</v>
      </c>
      <c r="H1841" s="132">
        <v>45</v>
      </c>
    </row>
    <row r="1842" spans="1:8" x14ac:dyDescent="0.25">
      <c r="A1842" s="132">
        <v>1</v>
      </c>
      <c r="B1842" s="132" t="s">
        <v>229</v>
      </c>
      <c r="C1842" s="132" t="s">
        <v>232</v>
      </c>
      <c r="D1842" s="132" t="s">
        <v>67</v>
      </c>
      <c r="E1842" s="132" t="s">
        <v>110</v>
      </c>
      <c r="F1842" s="139" t="s">
        <v>71</v>
      </c>
      <c r="G1842" s="132">
        <v>1</v>
      </c>
      <c r="H1842" s="132">
        <v>45</v>
      </c>
    </row>
    <row r="1843" spans="1:8" x14ac:dyDescent="0.25">
      <c r="A1843" s="132">
        <v>1</v>
      </c>
      <c r="B1843" s="132" t="s">
        <v>229</v>
      </c>
      <c r="C1843" s="132" t="s">
        <v>232</v>
      </c>
      <c r="D1843" s="132" t="s">
        <v>67</v>
      </c>
      <c r="E1843" s="132" t="s">
        <v>110</v>
      </c>
      <c r="F1843" s="139" t="s">
        <v>71</v>
      </c>
      <c r="G1843" s="132">
        <v>1</v>
      </c>
      <c r="H1843" s="132">
        <v>50</v>
      </c>
    </row>
    <row r="1844" spans="1:8" x14ac:dyDescent="0.25">
      <c r="A1844" s="132">
        <v>1</v>
      </c>
      <c r="B1844" s="132" t="s">
        <v>229</v>
      </c>
      <c r="C1844" s="132" t="s">
        <v>232</v>
      </c>
      <c r="D1844" s="132" t="s">
        <v>67</v>
      </c>
      <c r="E1844" s="132" t="s">
        <v>110</v>
      </c>
      <c r="F1844" s="139" t="s">
        <v>71</v>
      </c>
      <c r="G1844" s="132">
        <v>1</v>
      </c>
      <c r="H1844" s="132">
        <v>50</v>
      </c>
    </row>
    <row r="1845" spans="1:8" x14ac:dyDescent="0.25">
      <c r="A1845" s="132">
        <v>1</v>
      </c>
      <c r="B1845" s="132" t="s">
        <v>229</v>
      </c>
      <c r="C1845" s="132" t="s">
        <v>232</v>
      </c>
      <c r="D1845" s="132" t="s">
        <v>67</v>
      </c>
      <c r="E1845" s="132" t="s">
        <v>110</v>
      </c>
      <c r="F1845" s="139" t="s">
        <v>71</v>
      </c>
      <c r="G1845" s="132">
        <v>1</v>
      </c>
      <c r="H1845" s="132">
        <v>50</v>
      </c>
    </row>
    <row r="1846" spans="1:8" x14ac:dyDescent="0.25">
      <c r="A1846" s="132">
        <v>1</v>
      </c>
      <c r="B1846" s="132" t="s">
        <v>229</v>
      </c>
      <c r="C1846" s="132" t="s">
        <v>232</v>
      </c>
      <c r="D1846" s="132" t="s">
        <v>67</v>
      </c>
      <c r="E1846" s="132" t="s">
        <v>110</v>
      </c>
      <c r="F1846" s="139" t="s">
        <v>71</v>
      </c>
      <c r="G1846" s="132">
        <v>1</v>
      </c>
      <c r="H1846" s="132">
        <v>50</v>
      </c>
    </row>
    <row r="1847" spans="1:8" x14ac:dyDescent="0.25">
      <c r="A1847" s="132">
        <v>1</v>
      </c>
      <c r="B1847" s="132" t="s">
        <v>229</v>
      </c>
      <c r="C1847" s="132" t="s">
        <v>232</v>
      </c>
      <c r="D1847" s="132" t="s">
        <v>67</v>
      </c>
      <c r="E1847" s="132" t="s">
        <v>110</v>
      </c>
      <c r="F1847" s="139" t="s">
        <v>71</v>
      </c>
      <c r="G1847" s="132">
        <v>1</v>
      </c>
      <c r="H1847" s="132">
        <v>60</v>
      </c>
    </row>
    <row r="1848" spans="1:8" x14ac:dyDescent="0.25">
      <c r="A1848" s="132">
        <v>1</v>
      </c>
      <c r="B1848" s="132" t="s">
        <v>229</v>
      </c>
      <c r="C1848" s="132" t="s">
        <v>232</v>
      </c>
      <c r="D1848" s="132" t="s">
        <v>67</v>
      </c>
      <c r="E1848" s="132" t="s">
        <v>110</v>
      </c>
      <c r="F1848" s="139" t="s">
        <v>71</v>
      </c>
      <c r="G1848" s="132">
        <v>1</v>
      </c>
      <c r="H1848" s="132">
        <v>60</v>
      </c>
    </row>
    <row r="1849" spans="1:8" x14ac:dyDescent="0.25">
      <c r="A1849" s="132">
        <v>1</v>
      </c>
      <c r="B1849" s="132" t="s">
        <v>229</v>
      </c>
      <c r="C1849" s="132" t="s">
        <v>232</v>
      </c>
      <c r="D1849" s="132" t="s">
        <v>67</v>
      </c>
      <c r="E1849" s="132" t="s">
        <v>110</v>
      </c>
      <c r="F1849" s="139" t="s">
        <v>71</v>
      </c>
      <c r="G1849" s="132">
        <v>1</v>
      </c>
      <c r="H1849" s="132">
        <v>60</v>
      </c>
    </row>
    <row r="1850" spans="1:8" x14ac:dyDescent="0.25">
      <c r="A1850" s="132">
        <v>1</v>
      </c>
      <c r="B1850" s="132" t="s">
        <v>229</v>
      </c>
      <c r="C1850" s="132" t="s">
        <v>232</v>
      </c>
      <c r="D1850" s="132" t="s">
        <v>67</v>
      </c>
      <c r="E1850" s="132" t="s">
        <v>110</v>
      </c>
      <c r="F1850" s="139" t="s">
        <v>71</v>
      </c>
      <c r="G1850" s="132">
        <v>1</v>
      </c>
      <c r="H1850" s="132">
        <v>60</v>
      </c>
    </row>
    <row r="1851" spans="1:8" x14ac:dyDescent="0.25">
      <c r="A1851" s="132">
        <v>1</v>
      </c>
      <c r="B1851" s="132" t="s">
        <v>229</v>
      </c>
      <c r="C1851" s="132" t="s">
        <v>232</v>
      </c>
      <c r="D1851" s="132" t="s">
        <v>67</v>
      </c>
      <c r="E1851" s="132" t="s">
        <v>110</v>
      </c>
      <c r="F1851" s="139" t="s">
        <v>71</v>
      </c>
      <c r="G1851" s="132">
        <v>1</v>
      </c>
      <c r="H1851" s="132">
        <v>60</v>
      </c>
    </row>
    <row r="1852" spans="1:8" x14ac:dyDescent="0.25">
      <c r="A1852" s="132">
        <v>1</v>
      </c>
      <c r="B1852" s="132" t="s">
        <v>229</v>
      </c>
      <c r="C1852" s="132" t="s">
        <v>232</v>
      </c>
      <c r="D1852" s="132" t="s">
        <v>67</v>
      </c>
      <c r="E1852" s="132" t="s">
        <v>110</v>
      </c>
      <c r="F1852" s="139" t="s">
        <v>71</v>
      </c>
      <c r="G1852" s="132">
        <v>1</v>
      </c>
      <c r="H1852" s="132">
        <v>60</v>
      </c>
    </row>
    <row r="1853" spans="1:8" x14ac:dyDescent="0.25">
      <c r="A1853" s="132">
        <v>1</v>
      </c>
      <c r="B1853" s="132" t="s">
        <v>229</v>
      </c>
      <c r="C1853" s="132" t="s">
        <v>232</v>
      </c>
      <c r="D1853" s="132" t="s">
        <v>67</v>
      </c>
      <c r="E1853" s="132" t="s">
        <v>110</v>
      </c>
      <c r="F1853" s="139" t="s">
        <v>71</v>
      </c>
      <c r="G1853" s="132">
        <v>1</v>
      </c>
      <c r="H1853" s="132">
        <v>70</v>
      </c>
    </row>
    <row r="1854" spans="1:8" x14ac:dyDescent="0.25">
      <c r="A1854" s="132">
        <v>1</v>
      </c>
      <c r="B1854" s="132" t="s">
        <v>229</v>
      </c>
      <c r="C1854" s="132" t="s">
        <v>232</v>
      </c>
      <c r="D1854" s="132" t="s">
        <v>67</v>
      </c>
      <c r="E1854" s="132" t="s">
        <v>110</v>
      </c>
      <c r="F1854" s="139" t="s">
        <v>71</v>
      </c>
      <c r="G1854" s="132">
        <v>1</v>
      </c>
      <c r="H1854" s="132">
        <v>80</v>
      </c>
    </row>
    <row r="1855" spans="1:8" x14ac:dyDescent="0.25">
      <c r="A1855" s="132">
        <v>1</v>
      </c>
      <c r="B1855" s="132" t="s">
        <v>229</v>
      </c>
      <c r="C1855" s="132" t="s">
        <v>232</v>
      </c>
      <c r="D1855" s="132" t="s">
        <v>67</v>
      </c>
      <c r="E1855" s="132" t="s">
        <v>110</v>
      </c>
      <c r="F1855" s="139" t="s">
        <v>72</v>
      </c>
      <c r="G1855" s="132">
        <v>1</v>
      </c>
      <c r="H1855" s="132">
        <v>5</v>
      </c>
    </row>
    <row r="1856" spans="1:8" x14ac:dyDescent="0.25">
      <c r="A1856" s="132">
        <v>1</v>
      </c>
      <c r="B1856" s="132" t="s">
        <v>229</v>
      </c>
      <c r="C1856" s="132" t="s">
        <v>232</v>
      </c>
      <c r="D1856" s="132" t="s">
        <v>67</v>
      </c>
      <c r="E1856" s="132" t="s">
        <v>110</v>
      </c>
      <c r="F1856" s="139" t="s">
        <v>72</v>
      </c>
      <c r="G1856" s="132">
        <v>1</v>
      </c>
      <c r="H1856" s="132">
        <v>5</v>
      </c>
    </row>
    <row r="1857" spans="1:8" x14ac:dyDescent="0.25">
      <c r="A1857" s="132">
        <v>1</v>
      </c>
      <c r="B1857" s="132" t="s">
        <v>229</v>
      </c>
      <c r="C1857" s="132" t="s">
        <v>232</v>
      </c>
      <c r="D1857" s="132" t="s">
        <v>67</v>
      </c>
      <c r="E1857" s="132" t="s">
        <v>110</v>
      </c>
      <c r="F1857" s="139" t="s">
        <v>72</v>
      </c>
      <c r="G1857" s="132">
        <v>1</v>
      </c>
      <c r="H1857" s="132">
        <v>5</v>
      </c>
    </row>
    <row r="1858" spans="1:8" x14ac:dyDescent="0.25">
      <c r="A1858" s="132">
        <v>1</v>
      </c>
      <c r="B1858" s="132" t="s">
        <v>229</v>
      </c>
      <c r="C1858" s="132" t="s">
        <v>232</v>
      </c>
      <c r="D1858" s="132" t="s">
        <v>67</v>
      </c>
      <c r="E1858" s="132" t="s">
        <v>110</v>
      </c>
      <c r="F1858" s="139" t="s">
        <v>72</v>
      </c>
      <c r="G1858" s="132">
        <v>1</v>
      </c>
      <c r="H1858" s="132">
        <v>5</v>
      </c>
    </row>
    <row r="1859" spans="1:8" x14ac:dyDescent="0.25">
      <c r="A1859" s="132">
        <v>1</v>
      </c>
      <c r="B1859" s="132" t="s">
        <v>229</v>
      </c>
      <c r="C1859" s="132" t="s">
        <v>232</v>
      </c>
      <c r="D1859" s="132" t="s">
        <v>67</v>
      </c>
      <c r="E1859" s="132" t="s">
        <v>110</v>
      </c>
      <c r="F1859" s="139" t="s">
        <v>72</v>
      </c>
      <c r="G1859" s="132">
        <v>1</v>
      </c>
      <c r="H1859" s="132">
        <v>10</v>
      </c>
    </row>
    <row r="1860" spans="1:8" x14ac:dyDescent="0.25">
      <c r="A1860" s="132">
        <v>1</v>
      </c>
      <c r="B1860" s="132" t="s">
        <v>229</v>
      </c>
      <c r="C1860" s="132" t="s">
        <v>232</v>
      </c>
      <c r="D1860" s="132" t="s">
        <v>67</v>
      </c>
      <c r="E1860" s="132" t="s">
        <v>110</v>
      </c>
      <c r="F1860" s="139" t="s">
        <v>72</v>
      </c>
      <c r="G1860" s="132">
        <v>1</v>
      </c>
      <c r="H1860" s="132">
        <v>10</v>
      </c>
    </row>
    <row r="1861" spans="1:8" x14ac:dyDescent="0.25">
      <c r="A1861" s="132">
        <v>1</v>
      </c>
      <c r="B1861" s="132" t="s">
        <v>229</v>
      </c>
      <c r="C1861" s="132" t="s">
        <v>232</v>
      </c>
      <c r="D1861" s="132" t="s">
        <v>67</v>
      </c>
      <c r="E1861" s="132" t="s">
        <v>110</v>
      </c>
      <c r="F1861" s="139" t="s">
        <v>72</v>
      </c>
      <c r="G1861" s="132">
        <v>1</v>
      </c>
      <c r="H1861" s="132">
        <v>10</v>
      </c>
    </row>
    <row r="1862" spans="1:8" x14ac:dyDescent="0.25">
      <c r="A1862" s="132">
        <v>1</v>
      </c>
      <c r="B1862" s="132" t="s">
        <v>229</v>
      </c>
      <c r="C1862" s="132" t="s">
        <v>232</v>
      </c>
      <c r="D1862" s="132" t="s">
        <v>67</v>
      </c>
      <c r="E1862" s="132" t="s">
        <v>110</v>
      </c>
      <c r="F1862" s="139" t="s">
        <v>72</v>
      </c>
      <c r="G1862" s="132">
        <v>1</v>
      </c>
      <c r="H1862" s="132">
        <v>15</v>
      </c>
    </row>
    <row r="1863" spans="1:8" x14ac:dyDescent="0.25">
      <c r="A1863" s="132">
        <v>1</v>
      </c>
      <c r="B1863" s="132" t="s">
        <v>229</v>
      </c>
      <c r="C1863" s="132" t="s">
        <v>232</v>
      </c>
      <c r="D1863" s="132" t="s">
        <v>67</v>
      </c>
      <c r="E1863" s="132" t="s">
        <v>110</v>
      </c>
      <c r="F1863" s="139" t="s">
        <v>72</v>
      </c>
      <c r="G1863" s="132">
        <v>1</v>
      </c>
      <c r="H1863" s="132">
        <v>15</v>
      </c>
    </row>
    <row r="1864" spans="1:8" x14ac:dyDescent="0.25">
      <c r="A1864" s="132">
        <v>1</v>
      </c>
      <c r="B1864" s="132" t="s">
        <v>229</v>
      </c>
      <c r="C1864" s="132" t="s">
        <v>232</v>
      </c>
      <c r="D1864" s="132" t="s">
        <v>67</v>
      </c>
      <c r="E1864" s="132" t="s">
        <v>110</v>
      </c>
      <c r="F1864" s="139" t="s">
        <v>72</v>
      </c>
      <c r="G1864" s="132">
        <v>1</v>
      </c>
      <c r="H1864" s="132">
        <v>15</v>
      </c>
    </row>
    <row r="1865" spans="1:8" x14ac:dyDescent="0.25">
      <c r="A1865" s="132">
        <v>1</v>
      </c>
      <c r="B1865" s="132" t="s">
        <v>229</v>
      </c>
      <c r="C1865" s="132" t="s">
        <v>232</v>
      </c>
      <c r="D1865" s="132" t="s">
        <v>67</v>
      </c>
      <c r="E1865" s="132" t="s">
        <v>110</v>
      </c>
      <c r="F1865" s="139" t="s">
        <v>72</v>
      </c>
      <c r="G1865" s="132">
        <v>1</v>
      </c>
      <c r="H1865" s="132">
        <v>15</v>
      </c>
    </row>
    <row r="1866" spans="1:8" x14ac:dyDescent="0.25">
      <c r="A1866" s="132">
        <v>1</v>
      </c>
      <c r="B1866" s="132" t="s">
        <v>229</v>
      </c>
      <c r="C1866" s="132" t="s">
        <v>232</v>
      </c>
      <c r="D1866" s="132" t="s">
        <v>67</v>
      </c>
      <c r="E1866" s="132" t="s">
        <v>110</v>
      </c>
      <c r="F1866" s="139" t="s">
        <v>72</v>
      </c>
      <c r="G1866" s="132">
        <v>1</v>
      </c>
      <c r="H1866" s="132">
        <v>20</v>
      </c>
    </row>
    <row r="1867" spans="1:8" x14ac:dyDescent="0.25">
      <c r="A1867" s="132">
        <v>1</v>
      </c>
      <c r="B1867" s="132" t="s">
        <v>229</v>
      </c>
      <c r="C1867" s="132" t="s">
        <v>232</v>
      </c>
      <c r="D1867" s="132" t="s">
        <v>67</v>
      </c>
      <c r="E1867" s="132" t="s">
        <v>110</v>
      </c>
      <c r="F1867" s="139" t="s">
        <v>73</v>
      </c>
      <c r="G1867" s="132">
        <v>1</v>
      </c>
      <c r="H1867" s="132">
        <v>5</v>
      </c>
    </row>
    <row r="1868" spans="1:8" x14ac:dyDescent="0.25">
      <c r="A1868" s="132">
        <v>1</v>
      </c>
      <c r="B1868" s="132" t="s">
        <v>229</v>
      </c>
      <c r="C1868" s="132" t="s">
        <v>232</v>
      </c>
      <c r="D1868" s="132" t="s">
        <v>67</v>
      </c>
      <c r="E1868" s="132" t="s">
        <v>110</v>
      </c>
      <c r="F1868" s="139" t="s">
        <v>40</v>
      </c>
      <c r="G1868" s="132">
        <v>1</v>
      </c>
      <c r="H1868" s="132">
        <v>5</v>
      </c>
    </row>
    <row r="1869" spans="1:8" x14ac:dyDescent="0.25">
      <c r="A1869" s="132">
        <v>1</v>
      </c>
      <c r="B1869" s="132" t="s">
        <v>229</v>
      </c>
      <c r="C1869" s="132" t="s">
        <v>232</v>
      </c>
      <c r="D1869" s="132" t="s">
        <v>67</v>
      </c>
      <c r="E1869" s="132" t="s">
        <v>110</v>
      </c>
      <c r="F1869" s="139" t="s">
        <v>40</v>
      </c>
      <c r="G1869" s="132">
        <v>1</v>
      </c>
      <c r="H1869" s="132">
        <v>5</v>
      </c>
    </row>
    <row r="1870" spans="1:8" x14ac:dyDescent="0.25">
      <c r="A1870" s="132">
        <v>1</v>
      </c>
      <c r="B1870" s="132" t="s">
        <v>229</v>
      </c>
      <c r="C1870" s="132" t="s">
        <v>232</v>
      </c>
      <c r="D1870" s="132" t="s">
        <v>67</v>
      </c>
      <c r="E1870" s="132" t="s">
        <v>110</v>
      </c>
      <c r="F1870" s="139" t="s">
        <v>40</v>
      </c>
      <c r="G1870" s="132">
        <v>1</v>
      </c>
      <c r="H1870" s="132">
        <v>5</v>
      </c>
    </row>
    <row r="1871" spans="1:8" x14ac:dyDescent="0.25">
      <c r="A1871" s="132">
        <v>1</v>
      </c>
      <c r="B1871" s="132" t="s">
        <v>229</v>
      </c>
      <c r="C1871" s="132" t="s">
        <v>232</v>
      </c>
      <c r="D1871" s="132" t="s">
        <v>67</v>
      </c>
      <c r="E1871" s="132" t="s">
        <v>110</v>
      </c>
      <c r="F1871" s="139" t="s">
        <v>40</v>
      </c>
      <c r="G1871" s="132">
        <v>1</v>
      </c>
      <c r="H1871" s="132">
        <v>5</v>
      </c>
    </row>
    <row r="1872" spans="1:8" x14ac:dyDescent="0.25">
      <c r="A1872" s="132">
        <v>1</v>
      </c>
      <c r="B1872" s="132" t="s">
        <v>229</v>
      </c>
      <c r="C1872" s="132" t="s">
        <v>232</v>
      </c>
      <c r="D1872" s="132" t="s">
        <v>67</v>
      </c>
      <c r="E1872" s="132" t="s">
        <v>110</v>
      </c>
      <c r="F1872" s="139" t="s">
        <v>40</v>
      </c>
      <c r="G1872" s="132">
        <v>1</v>
      </c>
      <c r="H1872" s="132">
        <v>5</v>
      </c>
    </row>
    <row r="1873" spans="1:8" x14ac:dyDescent="0.25">
      <c r="A1873" s="132">
        <v>1</v>
      </c>
      <c r="B1873" s="132" t="s">
        <v>229</v>
      </c>
      <c r="C1873" s="132" t="s">
        <v>232</v>
      </c>
      <c r="D1873" s="132" t="s">
        <v>67</v>
      </c>
      <c r="E1873" s="132" t="s">
        <v>110</v>
      </c>
      <c r="F1873" s="139" t="s">
        <v>40</v>
      </c>
      <c r="G1873" s="132">
        <v>1</v>
      </c>
      <c r="H1873" s="132">
        <v>5</v>
      </c>
    </row>
    <row r="1874" spans="1:8" x14ac:dyDescent="0.25">
      <c r="A1874" s="132">
        <v>1</v>
      </c>
      <c r="B1874" s="132" t="s">
        <v>229</v>
      </c>
      <c r="C1874" s="132" t="s">
        <v>232</v>
      </c>
      <c r="D1874" s="132" t="s">
        <v>67</v>
      </c>
      <c r="E1874" s="132" t="s">
        <v>110</v>
      </c>
      <c r="F1874" s="139" t="s">
        <v>40</v>
      </c>
      <c r="G1874" s="132">
        <v>1</v>
      </c>
      <c r="H1874" s="132">
        <v>5</v>
      </c>
    </row>
  </sheetData>
  <sortState ref="M68:M72">
    <sortCondition ref="M68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2"/>
  <sheetViews>
    <sheetView topLeftCell="E16" workbookViewId="0">
      <selection activeCell="N23" sqref="N23:N28"/>
    </sheetView>
  </sheetViews>
  <sheetFormatPr defaultRowHeight="15" x14ac:dyDescent="0.25"/>
  <cols>
    <col min="1" max="1" width="9.140625" style="79"/>
    <col min="2" max="2" width="9.7109375" style="155" customWidth="1"/>
    <col min="3" max="3" width="15.140625" style="155" customWidth="1"/>
    <col min="4" max="4" width="17.42578125" style="155" customWidth="1"/>
    <col min="5" max="5" width="30.7109375" style="155" customWidth="1"/>
    <col min="6" max="16384" width="9.140625" style="79"/>
  </cols>
  <sheetData>
    <row r="1" spans="1:15" ht="45" x14ac:dyDescent="0.25">
      <c r="A1" s="2" t="s">
        <v>41</v>
      </c>
      <c r="B1" s="3" t="s">
        <v>304</v>
      </c>
      <c r="C1" s="3" t="s">
        <v>305</v>
      </c>
      <c r="D1" s="3" t="s">
        <v>20</v>
      </c>
      <c r="E1" s="4" t="s">
        <v>21</v>
      </c>
      <c r="F1" s="3" t="s">
        <v>22</v>
      </c>
      <c r="G1" s="3" t="s">
        <v>465</v>
      </c>
      <c r="H1" s="3"/>
    </row>
    <row r="2" spans="1:15" x14ac:dyDescent="0.25">
      <c r="A2" s="145">
        <v>1</v>
      </c>
      <c r="B2" s="150" t="s">
        <v>207</v>
      </c>
      <c r="C2" s="150" t="s">
        <v>208</v>
      </c>
      <c r="D2" s="151" t="s">
        <v>112</v>
      </c>
      <c r="E2" s="152" t="s">
        <v>11</v>
      </c>
      <c r="F2" s="146">
        <v>1</v>
      </c>
      <c r="G2" s="16">
        <v>12</v>
      </c>
      <c r="H2" s="16"/>
      <c r="I2" s="22" t="s">
        <v>459</v>
      </c>
      <c r="J2" s="22"/>
    </row>
    <row r="3" spans="1:15" ht="15.75" thickBot="1" x14ac:dyDescent="0.3">
      <c r="A3" s="145">
        <v>1</v>
      </c>
      <c r="B3" s="150" t="s">
        <v>207</v>
      </c>
      <c r="C3" s="150" t="s">
        <v>208</v>
      </c>
      <c r="D3" s="151" t="s">
        <v>112</v>
      </c>
      <c r="E3" s="152" t="s">
        <v>9</v>
      </c>
      <c r="F3" s="132">
        <v>1</v>
      </c>
      <c r="G3" s="16">
        <v>16</v>
      </c>
      <c r="H3" s="16"/>
      <c r="I3">
        <v>5</v>
      </c>
      <c r="J3" s="163" t="s">
        <v>468</v>
      </c>
      <c r="L3" s="79" t="s">
        <v>207</v>
      </c>
    </row>
    <row r="4" spans="1:15" x14ac:dyDescent="0.25">
      <c r="A4" s="145">
        <v>1</v>
      </c>
      <c r="B4" s="150" t="s">
        <v>207</v>
      </c>
      <c r="C4" s="150" t="s">
        <v>208</v>
      </c>
      <c r="D4" s="151" t="s">
        <v>112</v>
      </c>
      <c r="E4" s="152" t="s">
        <v>11</v>
      </c>
      <c r="F4" s="132">
        <v>1</v>
      </c>
      <c r="G4" s="16">
        <v>6</v>
      </c>
      <c r="H4" s="16"/>
      <c r="I4">
        <v>15</v>
      </c>
      <c r="J4" s="164" t="s">
        <v>469</v>
      </c>
      <c r="L4" s="169" t="s">
        <v>459</v>
      </c>
      <c r="M4" s="169" t="s">
        <v>467</v>
      </c>
    </row>
    <row r="5" spans="1:15" x14ac:dyDescent="0.25">
      <c r="A5" s="145">
        <v>1</v>
      </c>
      <c r="B5" s="150" t="s">
        <v>207</v>
      </c>
      <c r="C5" s="150" t="s">
        <v>208</v>
      </c>
      <c r="D5" s="151" t="s">
        <v>112</v>
      </c>
      <c r="E5" s="152" t="s">
        <v>10</v>
      </c>
      <c r="F5" s="132">
        <v>1</v>
      </c>
      <c r="G5" s="16">
        <v>10</v>
      </c>
      <c r="H5" s="16"/>
      <c r="I5">
        <v>25</v>
      </c>
      <c r="J5" s="164" t="s">
        <v>470</v>
      </c>
      <c r="L5" s="166">
        <v>5</v>
      </c>
      <c r="M5" s="167">
        <v>18</v>
      </c>
      <c r="N5" s="167">
        <f>M5/$N$10</f>
        <v>0.3</v>
      </c>
      <c r="O5" s="167"/>
    </row>
    <row r="6" spans="1:15" x14ac:dyDescent="0.25">
      <c r="A6" s="145">
        <v>1</v>
      </c>
      <c r="B6" s="150" t="s">
        <v>207</v>
      </c>
      <c r="C6" s="150" t="s">
        <v>208</v>
      </c>
      <c r="D6" s="151" t="s">
        <v>112</v>
      </c>
      <c r="E6" s="152" t="s">
        <v>11</v>
      </c>
      <c r="F6" s="132">
        <v>1</v>
      </c>
      <c r="G6" s="16">
        <v>30</v>
      </c>
      <c r="H6" s="16"/>
      <c r="I6">
        <v>35</v>
      </c>
      <c r="J6" s="164" t="s">
        <v>471</v>
      </c>
      <c r="L6" s="166">
        <v>15</v>
      </c>
      <c r="M6" s="167">
        <v>32</v>
      </c>
      <c r="N6" s="167">
        <f t="shared" ref="N6:N9" si="0">M6/$N$10</f>
        <v>0.53333333333333333</v>
      </c>
      <c r="O6" s="167"/>
    </row>
    <row r="7" spans="1:15" x14ac:dyDescent="0.25">
      <c r="A7" s="145">
        <v>1</v>
      </c>
      <c r="B7" s="150" t="s">
        <v>207</v>
      </c>
      <c r="C7" s="150" t="s">
        <v>208</v>
      </c>
      <c r="D7" s="151" t="s">
        <v>112</v>
      </c>
      <c r="E7" s="152" t="s">
        <v>10</v>
      </c>
      <c r="F7" s="132">
        <v>1</v>
      </c>
      <c r="G7" s="16">
        <v>12</v>
      </c>
      <c r="H7" s="16"/>
      <c r="I7">
        <v>200</v>
      </c>
      <c r="J7" s="164" t="s">
        <v>472</v>
      </c>
      <c r="L7" s="166">
        <v>25</v>
      </c>
      <c r="M7" s="167">
        <v>6</v>
      </c>
      <c r="N7" s="167">
        <f t="shared" si="0"/>
        <v>0.1</v>
      </c>
      <c r="O7" s="167"/>
    </row>
    <row r="8" spans="1:15" x14ac:dyDescent="0.25">
      <c r="A8" s="145">
        <v>1</v>
      </c>
      <c r="B8" s="150" t="s">
        <v>207</v>
      </c>
      <c r="C8" s="150" t="s">
        <v>208</v>
      </c>
      <c r="D8" s="151" t="s">
        <v>112</v>
      </c>
      <c r="E8" s="152" t="s">
        <v>10</v>
      </c>
      <c r="F8" s="132">
        <v>1</v>
      </c>
      <c r="G8" s="16">
        <v>13</v>
      </c>
      <c r="H8" s="16"/>
      <c r="L8" s="166">
        <v>35</v>
      </c>
      <c r="M8" s="167">
        <v>4</v>
      </c>
      <c r="N8" s="167">
        <f t="shared" si="0"/>
        <v>6.6666666666666666E-2</v>
      </c>
      <c r="O8" s="167"/>
    </row>
    <row r="9" spans="1:15" x14ac:dyDescent="0.25">
      <c r="A9" s="145">
        <v>1</v>
      </c>
      <c r="B9" s="150" t="s">
        <v>207</v>
      </c>
      <c r="C9" s="150" t="s">
        <v>208</v>
      </c>
      <c r="D9" s="151" t="s">
        <v>112</v>
      </c>
      <c r="E9" s="152" t="s">
        <v>7</v>
      </c>
      <c r="F9" s="132">
        <v>1</v>
      </c>
      <c r="G9" s="16">
        <v>4</v>
      </c>
      <c r="H9" s="16"/>
      <c r="L9" s="166">
        <v>200</v>
      </c>
      <c r="M9" s="167">
        <v>0</v>
      </c>
      <c r="N9" s="167">
        <f t="shared" si="0"/>
        <v>0</v>
      </c>
      <c r="O9" s="167"/>
    </row>
    <row r="10" spans="1:15" ht="15.75" thickBot="1" x14ac:dyDescent="0.3">
      <c r="A10" s="145">
        <v>1</v>
      </c>
      <c r="B10" s="150" t="s">
        <v>207</v>
      </c>
      <c r="C10" s="150" t="s">
        <v>208</v>
      </c>
      <c r="D10" s="151" t="s">
        <v>112</v>
      </c>
      <c r="E10" s="152" t="s">
        <v>56</v>
      </c>
      <c r="F10" s="132">
        <v>1</v>
      </c>
      <c r="G10" s="16">
        <v>25</v>
      </c>
      <c r="H10" s="16"/>
      <c r="L10" s="168" t="s">
        <v>466</v>
      </c>
      <c r="M10" s="168">
        <v>0</v>
      </c>
      <c r="N10" s="167">
        <f>SUM(M5:M9)</f>
        <v>60</v>
      </c>
      <c r="O10" s="167"/>
    </row>
    <row r="11" spans="1:15" x14ac:dyDescent="0.25">
      <c r="A11" s="145">
        <v>1</v>
      </c>
      <c r="B11" s="150" t="s">
        <v>207</v>
      </c>
      <c r="C11" s="150" t="s">
        <v>208</v>
      </c>
      <c r="D11" s="151" t="s">
        <v>112</v>
      </c>
      <c r="E11" s="152" t="s">
        <v>56</v>
      </c>
      <c r="F11" s="132">
        <v>1</v>
      </c>
      <c r="G11" s="16">
        <v>25</v>
      </c>
      <c r="H11" s="16"/>
    </row>
    <row r="12" spans="1:15" ht="15.75" thickBot="1" x14ac:dyDescent="0.3">
      <c r="A12" s="145">
        <v>1</v>
      </c>
      <c r="B12" s="150" t="s">
        <v>207</v>
      </c>
      <c r="C12" s="150" t="s">
        <v>208</v>
      </c>
      <c r="D12" s="151" t="s">
        <v>112</v>
      </c>
      <c r="E12" s="152" t="s">
        <v>56</v>
      </c>
      <c r="F12" s="132">
        <v>1</v>
      </c>
      <c r="G12" s="16">
        <v>3</v>
      </c>
      <c r="H12" s="16"/>
      <c r="L12" s="79" t="s">
        <v>0</v>
      </c>
    </row>
    <row r="13" spans="1:15" x14ac:dyDescent="0.25">
      <c r="A13" s="145">
        <v>1</v>
      </c>
      <c r="B13" s="150" t="s">
        <v>207</v>
      </c>
      <c r="C13" s="150" t="s">
        <v>208</v>
      </c>
      <c r="D13" s="151" t="s">
        <v>112</v>
      </c>
      <c r="E13" s="152" t="s">
        <v>17</v>
      </c>
      <c r="F13" s="132">
        <v>1</v>
      </c>
      <c r="G13" s="16">
        <v>4</v>
      </c>
      <c r="H13" s="16"/>
      <c r="L13" s="169" t="s">
        <v>459</v>
      </c>
      <c r="M13" s="169" t="s">
        <v>467</v>
      </c>
    </row>
    <row r="14" spans="1:15" x14ac:dyDescent="0.25">
      <c r="A14" s="145">
        <v>1</v>
      </c>
      <c r="B14" s="150" t="s">
        <v>207</v>
      </c>
      <c r="C14" s="150" t="s">
        <v>208</v>
      </c>
      <c r="D14" s="151" t="s">
        <v>112</v>
      </c>
      <c r="E14" s="152" t="s">
        <v>57</v>
      </c>
      <c r="F14" s="132">
        <v>1</v>
      </c>
      <c r="G14" s="16">
        <v>3</v>
      </c>
      <c r="H14" s="16"/>
      <c r="L14" s="166">
        <v>5</v>
      </c>
      <c r="M14" s="167">
        <v>18</v>
      </c>
      <c r="N14" s="167">
        <f>M14/$N$19</f>
        <v>0.26470588235294118</v>
      </c>
    </row>
    <row r="15" spans="1:15" x14ac:dyDescent="0.25">
      <c r="A15" s="145">
        <v>1</v>
      </c>
      <c r="B15" s="150" t="s">
        <v>207</v>
      </c>
      <c r="C15" s="150" t="s">
        <v>208</v>
      </c>
      <c r="D15" s="151" t="s">
        <v>112</v>
      </c>
      <c r="E15" s="152" t="s">
        <v>57</v>
      </c>
      <c r="F15" s="132">
        <v>1</v>
      </c>
      <c r="G15" s="16">
        <v>3</v>
      </c>
      <c r="H15" s="16"/>
      <c r="L15" s="166">
        <v>15</v>
      </c>
      <c r="M15" s="167">
        <v>39</v>
      </c>
      <c r="N15" s="167">
        <f t="shared" ref="N15:N18" si="1">M15/$N$19</f>
        <v>0.57352941176470584</v>
      </c>
    </row>
    <row r="16" spans="1:15" x14ac:dyDescent="0.25">
      <c r="A16" s="145">
        <v>1</v>
      </c>
      <c r="B16" s="150" t="s">
        <v>207</v>
      </c>
      <c r="C16" s="150" t="s">
        <v>208</v>
      </c>
      <c r="D16" s="151" t="s">
        <v>112</v>
      </c>
      <c r="E16" s="152" t="s">
        <v>11</v>
      </c>
      <c r="F16" s="132">
        <v>1</v>
      </c>
      <c r="G16" s="16">
        <v>4</v>
      </c>
      <c r="H16" s="16"/>
      <c r="L16" s="166">
        <v>25</v>
      </c>
      <c r="M16" s="167">
        <v>8</v>
      </c>
      <c r="N16" s="167">
        <f t="shared" si="1"/>
        <v>0.11764705882352941</v>
      </c>
    </row>
    <row r="17" spans="1:14" x14ac:dyDescent="0.25">
      <c r="A17" s="145">
        <v>1</v>
      </c>
      <c r="B17" s="150" t="s">
        <v>207</v>
      </c>
      <c r="C17" s="150" t="s">
        <v>208</v>
      </c>
      <c r="D17" s="151" t="s">
        <v>112</v>
      </c>
      <c r="E17" s="152" t="s">
        <v>11</v>
      </c>
      <c r="F17" s="132">
        <v>1</v>
      </c>
      <c r="G17" s="16">
        <v>15</v>
      </c>
      <c r="H17" s="16"/>
      <c r="L17" s="166">
        <v>35</v>
      </c>
      <c r="M17" s="167">
        <v>0</v>
      </c>
      <c r="N17" s="167">
        <f t="shared" si="1"/>
        <v>0</v>
      </c>
    </row>
    <row r="18" spans="1:14" x14ac:dyDescent="0.25">
      <c r="A18" s="145">
        <v>1</v>
      </c>
      <c r="B18" s="150" t="s">
        <v>207</v>
      </c>
      <c r="C18" s="150" t="s">
        <v>208</v>
      </c>
      <c r="D18" s="151" t="s">
        <v>112</v>
      </c>
      <c r="E18" s="152" t="s">
        <v>12</v>
      </c>
      <c r="F18" s="132">
        <v>1</v>
      </c>
      <c r="G18" s="16">
        <v>5</v>
      </c>
      <c r="H18" s="16"/>
      <c r="L18" s="166">
        <v>200</v>
      </c>
      <c r="M18" s="167">
        <v>3</v>
      </c>
      <c r="N18" s="167">
        <f t="shared" si="1"/>
        <v>4.4117647058823532E-2</v>
      </c>
    </row>
    <row r="19" spans="1:14" ht="15.75" thickBot="1" x14ac:dyDescent="0.3">
      <c r="A19" s="145">
        <v>1</v>
      </c>
      <c r="B19" s="150" t="s">
        <v>207</v>
      </c>
      <c r="C19" s="150" t="s">
        <v>208</v>
      </c>
      <c r="D19" s="151" t="s">
        <v>112</v>
      </c>
      <c r="E19" s="152" t="s">
        <v>10</v>
      </c>
      <c r="F19" s="132">
        <v>1</v>
      </c>
      <c r="G19" s="16">
        <v>10</v>
      </c>
      <c r="H19" s="16"/>
      <c r="L19" s="168" t="s">
        <v>466</v>
      </c>
      <c r="M19" s="168">
        <v>0</v>
      </c>
      <c r="N19" s="167">
        <f>SUM(M14:M18)</f>
        <v>68</v>
      </c>
    </row>
    <row r="20" spans="1:14" x14ac:dyDescent="0.25">
      <c r="A20" s="145">
        <v>1</v>
      </c>
      <c r="B20" s="150" t="s">
        <v>207</v>
      </c>
      <c r="C20" s="150" t="s">
        <v>208</v>
      </c>
      <c r="D20" s="151" t="s">
        <v>112</v>
      </c>
      <c r="E20" s="152" t="s">
        <v>10</v>
      </c>
      <c r="F20" s="132">
        <v>1</v>
      </c>
      <c r="G20" s="16">
        <v>7</v>
      </c>
      <c r="H20" s="16"/>
    </row>
    <row r="21" spans="1:14" ht="15.75" thickBot="1" x14ac:dyDescent="0.3">
      <c r="A21" s="145">
        <v>1</v>
      </c>
      <c r="B21" s="150" t="s">
        <v>207</v>
      </c>
      <c r="C21" s="150" t="s">
        <v>208</v>
      </c>
      <c r="D21" s="151" t="s">
        <v>112</v>
      </c>
      <c r="E21" s="152" t="s">
        <v>10</v>
      </c>
      <c r="F21" s="132">
        <v>1</v>
      </c>
      <c r="G21" s="16">
        <v>7</v>
      </c>
      <c r="H21" s="16"/>
      <c r="L21" s="79" t="s">
        <v>135</v>
      </c>
    </row>
    <row r="22" spans="1:14" x14ac:dyDescent="0.25">
      <c r="A22" s="145">
        <v>1</v>
      </c>
      <c r="B22" s="150" t="s">
        <v>207</v>
      </c>
      <c r="C22" s="150" t="s">
        <v>208</v>
      </c>
      <c r="D22" s="151" t="s">
        <v>112</v>
      </c>
      <c r="E22" s="152" t="s">
        <v>10</v>
      </c>
      <c r="F22" s="132">
        <v>1</v>
      </c>
      <c r="G22" s="16">
        <v>8</v>
      </c>
      <c r="H22" s="16"/>
      <c r="L22" s="169" t="s">
        <v>459</v>
      </c>
      <c r="M22" s="169" t="s">
        <v>467</v>
      </c>
    </row>
    <row r="23" spans="1:14" x14ac:dyDescent="0.25">
      <c r="A23" s="145">
        <v>1</v>
      </c>
      <c r="B23" s="150" t="s">
        <v>207</v>
      </c>
      <c r="C23" s="150" t="s">
        <v>208</v>
      </c>
      <c r="D23" s="151" t="s">
        <v>112</v>
      </c>
      <c r="E23" s="152" t="s">
        <v>10</v>
      </c>
      <c r="F23" s="132">
        <v>1</v>
      </c>
      <c r="G23" s="16">
        <v>4</v>
      </c>
      <c r="H23" s="16"/>
      <c r="L23" s="166">
        <v>5</v>
      </c>
      <c r="M23" s="167">
        <v>31</v>
      </c>
      <c r="N23" s="167">
        <f>M23/$N$28</f>
        <v>0.50819672131147542</v>
      </c>
    </row>
    <row r="24" spans="1:14" x14ac:dyDescent="0.25">
      <c r="A24" s="145">
        <v>1</v>
      </c>
      <c r="B24" s="150" t="s">
        <v>207</v>
      </c>
      <c r="C24" s="150" t="s">
        <v>208</v>
      </c>
      <c r="D24" s="151" t="s">
        <v>112</v>
      </c>
      <c r="E24" s="152" t="s">
        <v>148</v>
      </c>
      <c r="F24" s="132">
        <v>1</v>
      </c>
      <c r="G24" s="16">
        <v>7</v>
      </c>
      <c r="H24" s="16"/>
      <c r="L24" s="166">
        <v>15</v>
      </c>
      <c r="M24" s="167">
        <v>29</v>
      </c>
      <c r="N24" s="167">
        <f t="shared" ref="N24:N27" si="2">M24/$N$28</f>
        <v>0.47540983606557374</v>
      </c>
    </row>
    <row r="25" spans="1:14" x14ac:dyDescent="0.25">
      <c r="A25" s="145">
        <v>1</v>
      </c>
      <c r="B25" s="150" t="s">
        <v>207</v>
      </c>
      <c r="C25" s="150" t="s">
        <v>209</v>
      </c>
      <c r="D25" s="150" t="s">
        <v>112</v>
      </c>
      <c r="E25" s="152" t="s">
        <v>10</v>
      </c>
      <c r="F25" s="132">
        <v>1</v>
      </c>
      <c r="G25" s="17">
        <v>20</v>
      </c>
      <c r="H25" s="17"/>
      <c r="L25" s="166">
        <v>25</v>
      </c>
      <c r="M25" s="167">
        <v>1</v>
      </c>
      <c r="N25" s="167">
        <f t="shared" si="2"/>
        <v>1.6393442622950821E-2</v>
      </c>
    </row>
    <row r="26" spans="1:14" x14ac:dyDescent="0.25">
      <c r="A26" s="145">
        <v>1</v>
      </c>
      <c r="B26" s="150" t="s">
        <v>207</v>
      </c>
      <c r="C26" s="150" t="s">
        <v>209</v>
      </c>
      <c r="D26" s="150" t="s">
        <v>112</v>
      </c>
      <c r="E26" s="152" t="s">
        <v>10</v>
      </c>
      <c r="F26" s="132">
        <v>1</v>
      </c>
      <c r="G26" s="17">
        <v>7</v>
      </c>
      <c r="H26" s="17"/>
      <c r="L26" s="166">
        <v>35</v>
      </c>
      <c r="M26" s="167">
        <v>0</v>
      </c>
      <c r="N26" s="167">
        <f t="shared" si="2"/>
        <v>0</v>
      </c>
    </row>
    <row r="27" spans="1:14" x14ac:dyDescent="0.25">
      <c r="A27" s="145">
        <v>1</v>
      </c>
      <c r="B27" s="150" t="s">
        <v>207</v>
      </c>
      <c r="C27" s="150" t="s">
        <v>209</v>
      </c>
      <c r="D27" s="150" t="s">
        <v>112</v>
      </c>
      <c r="E27" s="152" t="s">
        <v>11</v>
      </c>
      <c r="F27" s="132">
        <v>1</v>
      </c>
      <c r="G27" s="17">
        <v>9</v>
      </c>
      <c r="H27" s="17"/>
      <c r="L27" s="166">
        <v>200</v>
      </c>
      <c r="M27" s="167">
        <v>0</v>
      </c>
      <c r="N27" s="167">
        <f t="shared" si="2"/>
        <v>0</v>
      </c>
    </row>
    <row r="28" spans="1:14" ht="15.75" thickBot="1" x14ac:dyDescent="0.3">
      <c r="A28" s="145">
        <v>1</v>
      </c>
      <c r="B28" s="150" t="s">
        <v>207</v>
      </c>
      <c r="C28" s="150" t="s">
        <v>209</v>
      </c>
      <c r="D28" s="150" t="s">
        <v>112</v>
      </c>
      <c r="E28" s="152" t="s">
        <v>10</v>
      </c>
      <c r="F28" s="132">
        <v>1</v>
      </c>
      <c r="G28" s="17">
        <v>9</v>
      </c>
      <c r="H28" s="17"/>
      <c r="L28" s="168" t="s">
        <v>466</v>
      </c>
      <c r="M28" s="168">
        <v>0</v>
      </c>
      <c r="N28" s="167">
        <f>SUM(M23:M27)</f>
        <v>61</v>
      </c>
    </row>
    <row r="29" spans="1:14" x14ac:dyDescent="0.25">
      <c r="A29" s="145">
        <v>1</v>
      </c>
      <c r="B29" s="150" t="s">
        <v>207</v>
      </c>
      <c r="C29" s="150" t="s">
        <v>209</v>
      </c>
      <c r="D29" s="150" t="s">
        <v>112</v>
      </c>
      <c r="E29" s="152" t="s">
        <v>10</v>
      </c>
      <c r="F29" s="132">
        <v>1</v>
      </c>
      <c r="G29" s="17">
        <v>11</v>
      </c>
      <c r="H29" s="17"/>
    </row>
    <row r="30" spans="1:14" ht="15.75" thickBot="1" x14ac:dyDescent="0.3">
      <c r="A30" s="145">
        <v>1</v>
      </c>
      <c r="B30" s="150" t="s">
        <v>207</v>
      </c>
      <c r="C30" s="150" t="s">
        <v>209</v>
      </c>
      <c r="D30" s="150" t="s">
        <v>112</v>
      </c>
      <c r="E30" s="152" t="s">
        <v>10</v>
      </c>
      <c r="F30" s="132">
        <v>1</v>
      </c>
      <c r="G30" s="17">
        <v>7</v>
      </c>
      <c r="H30" s="17"/>
      <c r="L30" s="79" t="s">
        <v>109</v>
      </c>
    </row>
    <row r="31" spans="1:14" x14ac:dyDescent="0.25">
      <c r="A31" s="145">
        <v>1</v>
      </c>
      <c r="B31" s="150" t="s">
        <v>207</v>
      </c>
      <c r="C31" s="150" t="s">
        <v>209</v>
      </c>
      <c r="D31" s="150" t="s">
        <v>112</v>
      </c>
      <c r="E31" s="152" t="s">
        <v>9</v>
      </c>
      <c r="F31" s="132">
        <v>1</v>
      </c>
      <c r="G31" s="17">
        <v>8</v>
      </c>
      <c r="H31" s="17"/>
      <c r="L31" s="169" t="s">
        <v>459</v>
      </c>
      <c r="M31" s="169" t="s">
        <v>467</v>
      </c>
    </row>
    <row r="32" spans="1:14" x14ac:dyDescent="0.25">
      <c r="A32" s="145">
        <v>1</v>
      </c>
      <c r="B32" s="150" t="s">
        <v>207</v>
      </c>
      <c r="C32" s="150" t="s">
        <v>209</v>
      </c>
      <c r="D32" s="150" t="s">
        <v>112</v>
      </c>
      <c r="E32" s="152" t="s">
        <v>10</v>
      </c>
      <c r="F32" s="132">
        <v>1</v>
      </c>
      <c r="G32" s="17">
        <v>15</v>
      </c>
      <c r="H32" s="17"/>
      <c r="L32" s="166">
        <v>5</v>
      </c>
      <c r="M32" s="167">
        <v>45</v>
      </c>
      <c r="N32" s="167">
        <f>M32/$N$37</f>
        <v>0.42857142857142855</v>
      </c>
    </row>
    <row r="33" spans="1:14" x14ac:dyDescent="0.25">
      <c r="A33" s="145">
        <v>1</v>
      </c>
      <c r="B33" s="150" t="s">
        <v>207</v>
      </c>
      <c r="C33" s="150" t="s">
        <v>209</v>
      </c>
      <c r="D33" s="150" t="s">
        <v>112</v>
      </c>
      <c r="E33" s="152" t="s">
        <v>7</v>
      </c>
      <c r="F33" s="132">
        <v>1</v>
      </c>
      <c r="G33" s="17">
        <v>10</v>
      </c>
      <c r="H33" s="17"/>
      <c r="L33" s="166">
        <v>15</v>
      </c>
      <c r="M33" s="167">
        <v>52</v>
      </c>
      <c r="N33" s="167">
        <f t="shared" ref="N33:N36" si="3">M33/$N$37</f>
        <v>0.49523809523809526</v>
      </c>
    </row>
    <row r="34" spans="1:14" x14ac:dyDescent="0.25">
      <c r="A34" s="145">
        <v>1</v>
      </c>
      <c r="B34" s="150" t="s">
        <v>207</v>
      </c>
      <c r="C34" s="150" t="s">
        <v>209</v>
      </c>
      <c r="D34" s="150" t="s">
        <v>112</v>
      </c>
      <c r="E34" s="152" t="s">
        <v>303</v>
      </c>
      <c r="F34" s="132">
        <v>1</v>
      </c>
      <c r="G34" s="17">
        <v>6</v>
      </c>
      <c r="H34" s="17"/>
      <c r="L34" s="166">
        <v>25</v>
      </c>
      <c r="M34" s="167">
        <v>7</v>
      </c>
      <c r="N34" s="167">
        <f t="shared" si="3"/>
        <v>6.6666666666666666E-2</v>
      </c>
    </row>
    <row r="35" spans="1:14" x14ac:dyDescent="0.25">
      <c r="A35" s="145">
        <v>1</v>
      </c>
      <c r="B35" s="150" t="s">
        <v>207</v>
      </c>
      <c r="C35" s="150" t="s">
        <v>209</v>
      </c>
      <c r="D35" s="150" t="s">
        <v>112</v>
      </c>
      <c r="E35" s="152" t="s">
        <v>303</v>
      </c>
      <c r="F35" s="132">
        <v>1</v>
      </c>
      <c r="G35" s="17">
        <v>35</v>
      </c>
      <c r="H35" s="17"/>
      <c r="L35" s="166">
        <v>35</v>
      </c>
      <c r="M35" s="167">
        <v>1</v>
      </c>
      <c r="N35" s="167">
        <f t="shared" si="3"/>
        <v>9.5238095238095247E-3</v>
      </c>
    </row>
    <row r="36" spans="1:14" x14ac:dyDescent="0.25">
      <c r="A36" s="145">
        <v>1</v>
      </c>
      <c r="B36" s="150" t="s">
        <v>207</v>
      </c>
      <c r="C36" s="150" t="s">
        <v>209</v>
      </c>
      <c r="D36" s="150" t="s">
        <v>112</v>
      </c>
      <c r="E36" s="152" t="s">
        <v>151</v>
      </c>
      <c r="F36" s="132">
        <v>1</v>
      </c>
      <c r="G36" s="17">
        <v>3</v>
      </c>
      <c r="H36" s="17"/>
      <c r="L36" s="166">
        <v>200</v>
      </c>
      <c r="M36" s="167">
        <v>0</v>
      </c>
      <c r="N36" s="167">
        <f t="shared" si="3"/>
        <v>0</v>
      </c>
    </row>
    <row r="37" spans="1:14" ht="15.75" thickBot="1" x14ac:dyDescent="0.3">
      <c r="A37" s="145">
        <v>1</v>
      </c>
      <c r="B37" s="150" t="s">
        <v>207</v>
      </c>
      <c r="C37" s="150" t="s">
        <v>209</v>
      </c>
      <c r="D37" s="150" t="s">
        <v>112</v>
      </c>
      <c r="E37" s="152" t="s">
        <v>11</v>
      </c>
      <c r="F37" s="132">
        <v>1</v>
      </c>
      <c r="G37" s="17">
        <v>4</v>
      </c>
      <c r="H37" s="17"/>
      <c r="L37" s="168" t="s">
        <v>466</v>
      </c>
      <c r="M37" s="168">
        <v>0</v>
      </c>
      <c r="N37" s="167">
        <f>SUM(M32:M36)</f>
        <v>105</v>
      </c>
    </row>
    <row r="38" spans="1:14" x14ac:dyDescent="0.25">
      <c r="A38" s="145">
        <v>1</v>
      </c>
      <c r="B38" s="150" t="s">
        <v>207</v>
      </c>
      <c r="C38" s="150" t="s">
        <v>209</v>
      </c>
      <c r="D38" s="150" t="s">
        <v>112</v>
      </c>
      <c r="E38" s="152" t="s">
        <v>10</v>
      </c>
      <c r="F38" s="132">
        <v>1</v>
      </c>
      <c r="G38" s="17">
        <v>10</v>
      </c>
      <c r="H38" s="17"/>
    </row>
    <row r="39" spans="1:14" ht="15.75" thickBot="1" x14ac:dyDescent="0.3">
      <c r="A39" s="145">
        <v>1</v>
      </c>
      <c r="B39" s="150" t="s">
        <v>207</v>
      </c>
      <c r="C39" s="150" t="s">
        <v>209</v>
      </c>
      <c r="D39" s="150" t="s">
        <v>112</v>
      </c>
      <c r="E39" s="152" t="s">
        <v>10</v>
      </c>
      <c r="F39" s="132">
        <v>1</v>
      </c>
      <c r="G39" s="17">
        <v>10</v>
      </c>
      <c r="H39" s="17"/>
      <c r="L39" s="79" t="s">
        <v>233</v>
      </c>
    </row>
    <row r="40" spans="1:14" x14ac:dyDescent="0.25">
      <c r="A40" s="145">
        <v>1</v>
      </c>
      <c r="B40" s="150" t="s">
        <v>207</v>
      </c>
      <c r="C40" s="150" t="s">
        <v>209</v>
      </c>
      <c r="D40" s="150" t="s">
        <v>112</v>
      </c>
      <c r="E40" s="152" t="s">
        <v>10</v>
      </c>
      <c r="F40" s="132">
        <v>1</v>
      </c>
      <c r="G40" s="17">
        <v>27</v>
      </c>
      <c r="H40" s="17"/>
      <c r="L40" s="169" t="s">
        <v>459</v>
      </c>
      <c r="M40" s="169" t="s">
        <v>467</v>
      </c>
    </row>
    <row r="41" spans="1:14" x14ac:dyDescent="0.25">
      <c r="A41" s="145">
        <v>1</v>
      </c>
      <c r="B41" s="150" t="s">
        <v>207</v>
      </c>
      <c r="C41" s="150" t="s">
        <v>209</v>
      </c>
      <c r="D41" s="150" t="s">
        <v>112</v>
      </c>
      <c r="E41" s="152" t="s">
        <v>10</v>
      </c>
      <c r="F41" s="132">
        <v>1</v>
      </c>
      <c r="G41" s="17">
        <v>7</v>
      </c>
      <c r="H41" s="17"/>
      <c r="L41" s="166">
        <v>5</v>
      </c>
      <c r="M41" s="167">
        <v>25</v>
      </c>
      <c r="N41" s="167">
        <f>M41/$N$46</f>
        <v>0.29761904761904762</v>
      </c>
    </row>
    <row r="42" spans="1:14" x14ac:dyDescent="0.25">
      <c r="A42" s="145">
        <v>1</v>
      </c>
      <c r="B42" s="150" t="s">
        <v>207</v>
      </c>
      <c r="C42" s="150" t="s">
        <v>209</v>
      </c>
      <c r="D42" s="150" t="s">
        <v>112</v>
      </c>
      <c r="E42" s="152" t="s">
        <v>10</v>
      </c>
      <c r="F42" s="132">
        <v>1</v>
      </c>
      <c r="G42" s="17">
        <v>7</v>
      </c>
      <c r="H42" s="17"/>
      <c r="L42" s="166">
        <v>15</v>
      </c>
      <c r="M42" s="167">
        <v>48</v>
      </c>
      <c r="N42" s="167">
        <f t="shared" ref="N42:N45" si="4">M42/$N$46</f>
        <v>0.5714285714285714</v>
      </c>
    </row>
    <row r="43" spans="1:14" x14ac:dyDescent="0.25">
      <c r="A43" s="145">
        <v>1</v>
      </c>
      <c r="B43" s="150" t="s">
        <v>207</v>
      </c>
      <c r="C43" s="150" t="s">
        <v>209</v>
      </c>
      <c r="D43" s="150" t="s">
        <v>112</v>
      </c>
      <c r="E43" s="152" t="s">
        <v>10</v>
      </c>
      <c r="F43" s="132">
        <v>1</v>
      </c>
      <c r="G43" s="17">
        <v>3</v>
      </c>
      <c r="H43" s="17"/>
      <c r="L43" s="166">
        <v>25</v>
      </c>
      <c r="M43" s="167">
        <v>8</v>
      </c>
      <c r="N43" s="167">
        <f t="shared" si="4"/>
        <v>9.5238095238095233E-2</v>
      </c>
    </row>
    <row r="44" spans="1:14" x14ac:dyDescent="0.25">
      <c r="A44" s="145">
        <v>1</v>
      </c>
      <c r="B44" s="150" t="s">
        <v>207</v>
      </c>
      <c r="C44" s="150" t="s">
        <v>209</v>
      </c>
      <c r="D44" s="150" t="s">
        <v>112</v>
      </c>
      <c r="E44" s="152" t="s">
        <v>10</v>
      </c>
      <c r="F44" s="132">
        <v>1</v>
      </c>
      <c r="G44" s="17">
        <v>4</v>
      </c>
      <c r="H44" s="17"/>
      <c r="L44" s="166">
        <v>35</v>
      </c>
      <c r="M44" s="167">
        <v>0</v>
      </c>
      <c r="N44" s="167">
        <f t="shared" si="4"/>
        <v>0</v>
      </c>
    </row>
    <row r="45" spans="1:14" x14ac:dyDescent="0.25">
      <c r="A45" s="145">
        <v>1</v>
      </c>
      <c r="B45" s="150" t="s">
        <v>207</v>
      </c>
      <c r="C45" s="150" t="s">
        <v>209</v>
      </c>
      <c r="D45" s="150" t="s">
        <v>112</v>
      </c>
      <c r="E45" s="152" t="s">
        <v>10</v>
      </c>
      <c r="F45" s="132">
        <v>1</v>
      </c>
      <c r="G45" s="17">
        <v>4</v>
      </c>
      <c r="H45" s="17"/>
      <c r="L45" s="166">
        <v>200</v>
      </c>
      <c r="M45" s="167">
        <v>3</v>
      </c>
      <c r="N45" s="167">
        <f t="shared" si="4"/>
        <v>3.5714285714285712E-2</v>
      </c>
    </row>
    <row r="46" spans="1:14" ht="15.75" thickBot="1" x14ac:dyDescent="0.3">
      <c r="A46" s="145">
        <v>1</v>
      </c>
      <c r="B46" s="150" t="s">
        <v>207</v>
      </c>
      <c r="C46" s="150" t="s">
        <v>212</v>
      </c>
      <c r="D46" s="150" t="s">
        <v>112</v>
      </c>
      <c r="E46" s="152" t="s">
        <v>57</v>
      </c>
      <c r="F46" s="132">
        <v>1</v>
      </c>
      <c r="G46" s="17">
        <v>7</v>
      </c>
      <c r="H46" s="17"/>
      <c r="L46" s="168" t="s">
        <v>466</v>
      </c>
      <c r="M46" s="168">
        <v>0</v>
      </c>
      <c r="N46" s="167">
        <f>SUM(M41:M45)</f>
        <v>84</v>
      </c>
    </row>
    <row r="47" spans="1:14" x14ac:dyDescent="0.25">
      <c r="A47" s="145">
        <v>1</v>
      </c>
      <c r="B47" s="150" t="s">
        <v>207</v>
      </c>
      <c r="C47" s="150" t="s">
        <v>212</v>
      </c>
      <c r="D47" s="150" t="s">
        <v>112</v>
      </c>
      <c r="E47" s="152" t="s">
        <v>10</v>
      </c>
      <c r="F47" s="132">
        <v>1</v>
      </c>
      <c r="G47" s="17">
        <v>25</v>
      </c>
      <c r="H47" s="17"/>
    </row>
    <row r="48" spans="1:14" ht="15.75" thickBot="1" x14ac:dyDescent="0.3">
      <c r="A48" s="145">
        <v>1</v>
      </c>
      <c r="B48" s="150" t="s">
        <v>207</v>
      </c>
      <c r="C48" s="150" t="s">
        <v>212</v>
      </c>
      <c r="D48" s="150" t="s">
        <v>112</v>
      </c>
      <c r="E48" s="152" t="s">
        <v>10</v>
      </c>
      <c r="F48" s="132">
        <v>1</v>
      </c>
      <c r="G48" s="17">
        <v>22</v>
      </c>
      <c r="H48" s="17"/>
      <c r="L48" s="79" t="s">
        <v>176</v>
      </c>
    </row>
    <row r="49" spans="1:14" x14ac:dyDescent="0.25">
      <c r="A49" s="145">
        <v>1</v>
      </c>
      <c r="B49" s="150" t="s">
        <v>207</v>
      </c>
      <c r="C49" s="150" t="s">
        <v>212</v>
      </c>
      <c r="D49" s="150" t="s">
        <v>112</v>
      </c>
      <c r="E49" s="152" t="s">
        <v>11</v>
      </c>
      <c r="F49" s="132">
        <v>1</v>
      </c>
      <c r="G49" s="17">
        <v>10</v>
      </c>
      <c r="H49" s="17"/>
      <c r="L49" s="169" t="s">
        <v>459</v>
      </c>
      <c r="M49" s="169" t="s">
        <v>467</v>
      </c>
    </row>
    <row r="50" spans="1:14" x14ac:dyDescent="0.25">
      <c r="A50" s="145">
        <v>1</v>
      </c>
      <c r="B50" s="150" t="s">
        <v>207</v>
      </c>
      <c r="C50" s="150" t="s">
        <v>212</v>
      </c>
      <c r="D50" s="150" t="s">
        <v>112</v>
      </c>
      <c r="E50" s="152" t="s">
        <v>11</v>
      </c>
      <c r="F50" s="132">
        <v>1</v>
      </c>
      <c r="G50" s="17">
        <v>27</v>
      </c>
      <c r="H50" s="17"/>
      <c r="L50" s="166">
        <v>5</v>
      </c>
      <c r="M50" s="167">
        <v>52</v>
      </c>
      <c r="N50" s="167">
        <f>M50/$N$55</f>
        <v>0.42622950819672129</v>
      </c>
    </row>
    <row r="51" spans="1:14" x14ac:dyDescent="0.25">
      <c r="A51" s="145">
        <v>1</v>
      </c>
      <c r="B51" s="150" t="s">
        <v>207</v>
      </c>
      <c r="C51" s="150" t="s">
        <v>212</v>
      </c>
      <c r="D51" s="150" t="s">
        <v>112</v>
      </c>
      <c r="E51" s="152" t="s">
        <v>10</v>
      </c>
      <c r="F51" s="132">
        <v>1</v>
      </c>
      <c r="G51" s="17">
        <v>14</v>
      </c>
      <c r="H51" s="17"/>
      <c r="L51" s="166">
        <v>15</v>
      </c>
      <c r="M51" s="167">
        <v>59</v>
      </c>
      <c r="N51" s="167">
        <f t="shared" ref="N51:N54" si="5">M51/$N$55</f>
        <v>0.48360655737704916</v>
      </c>
    </row>
    <row r="52" spans="1:14" x14ac:dyDescent="0.25">
      <c r="A52" s="145">
        <v>1</v>
      </c>
      <c r="B52" s="150" t="s">
        <v>207</v>
      </c>
      <c r="C52" s="150" t="s">
        <v>212</v>
      </c>
      <c r="D52" s="150" t="s">
        <v>112</v>
      </c>
      <c r="E52" s="152" t="s">
        <v>10</v>
      </c>
      <c r="F52" s="132">
        <v>1</v>
      </c>
      <c r="G52" s="17">
        <v>12</v>
      </c>
      <c r="H52" s="17"/>
      <c r="L52" s="166">
        <v>25</v>
      </c>
      <c r="M52" s="167">
        <v>10</v>
      </c>
      <c r="N52" s="167">
        <f t="shared" si="5"/>
        <v>8.1967213114754092E-2</v>
      </c>
    </row>
    <row r="53" spans="1:14" x14ac:dyDescent="0.25">
      <c r="A53" s="145">
        <v>1</v>
      </c>
      <c r="B53" s="150" t="s">
        <v>207</v>
      </c>
      <c r="C53" s="150" t="s">
        <v>212</v>
      </c>
      <c r="D53" s="150" t="s">
        <v>112</v>
      </c>
      <c r="E53" s="152" t="s">
        <v>9</v>
      </c>
      <c r="F53" s="132">
        <v>1</v>
      </c>
      <c r="G53" s="17">
        <v>15</v>
      </c>
      <c r="H53" s="17"/>
      <c r="L53" s="166">
        <v>35</v>
      </c>
      <c r="M53" s="167">
        <v>0</v>
      </c>
      <c r="N53" s="167">
        <f t="shared" si="5"/>
        <v>0</v>
      </c>
    </row>
    <row r="54" spans="1:14" x14ac:dyDescent="0.25">
      <c r="A54" s="145">
        <v>1</v>
      </c>
      <c r="B54" s="150" t="s">
        <v>207</v>
      </c>
      <c r="C54" s="150" t="s">
        <v>212</v>
      </c>
      <c r="D54" s="150" t="s">
        <v>112</v>
      </c>
      <c r="E54" s="152" t="s">
        <v>57</v>
      </c>
      <c r="F54" s="132">
        <v>1</v>
      </c>
      <c r="G54" s="17">
        <v>5</v>
      </c>
      <c r="H54" s="17"/>
      <c r="L54" s="166">
        <v>200</v>
      </c>
      <c r="M54" s="167">
        <v>1</v>
      </c>
      <c r="N54" s="167">
        <f t="shared" si="5"/>
        <v>8.1967213114754103E-3</v>
      </c>
    </row>
    <row r="55" spans="1:14" ht="15.75" thickBot="1" x14ac:dyDescent="0.3">
      <c r="A55" s="145">
        <v>1</v>
      </c>
      <c r="B55" s="150" t="s">
        <v>207</v>
      </c>
      <c r="C55" s="150" t="s">
        <v>212</v>
      </c>
      <c r="D55" s="150" t="s">
        <v>112</v>
      </c>
      <c r="E55" s="152" t="s">
        <v>11</v>
      </c>
      <c r="F55" s="132">
        <v>1</v>
      </c>
      <c r="G55" s="17">
        <v>10</v>
      </c>
      <c r="H55" s="17"/>
      <c r="L55" s="168" t="s">
        <v>466</v>
      </c>
      <c r="M55" s="168">
        <v>0</v>
      </c>
      <c r="N55" s="167">
        <f>SUM(M50:M54)</f>
        <v>122</v>
      </c>
    </row>
    <row r="56" spans="1:14" x14ac:dyDescent="0.25">
      <c r="A56" s="145">
        <v>1</v>
      </c>
      <c r="B56" s="150" t="s">
        <v>207</v>
      </c>
      <c r="C56" s="150" t="s">
        <v>212</v>
      </c>
      <c r="D56" s="150" t="s">
        <v>112</v>
      </c>
      <c r="E56" s="152" t="s">
        <v>11</v>
      </c>
      <c r="F56" s="132">
        <v>1</v>
      </c>
      <c r="G56" s="17">
        <v>3</v>
      </c>
      <c r="H56" s="17"/>
    </row>
    <row r="57" spans="1:14" ht="15.75" thickBot="1" x14ac:dyDescent="0.3">
      <c r="A57" s="145">
        <v>1</v>
      </c>
      <c r="B57" s="150" t="s">
        <v>207</v>
      </c>
      <c r="C57" s="150" t="s">
        <v>212</v>
      </c>
      <c r="D57" s="150" t="s">
        <v>112</v>
      </c>
      <c r="E57" s="152" t="s">
        <v>16</v>
      </c>
      <c r="F57" s="132">
        <v>1</v>
      </c>
      <c r="G57" s="17">
        <v>10</v>
      </c>
      <c r="H57" s="17"/>
      <c r="L57" s="79" t="s">
        <v>48</v>
      </c>
    </row>
    <row r="58" spans="1:14" x14ac:dyDescent="0.25">
      <c r="A58" s="145">
        <v>1</v>
      </c>
      <c r="B58" s="150" t="s">
        <v>207</v>
      </c>
      <c r="C58" s="150" t="s">
        <v>212</v>
      </c>
      <c r="D58" s="150" t="s">
        <v>112</v>
      </c>
      <c r="E58" s="152" t="s">
        <v>16</v>
      </c>
      <c r="F58" s="132">
        <v>1</v>
      </c>
      <c r="G58" s="17">
        <v>5</v>
      </c>
      <c r="H58" s="17"/>
      <c r="L58" s="169" t="s">
        <v>459</v>
      </c>
      <c r="M58" s="169" t="s">
        <v>467</v>
      </c>
    </row>
    <row r="59" spans="1:14" x14ac:dyDescent="0.25">
      <c r="A59" s="145">
        <v>1</v>
      </c>
      <c r="B59" s="150" t="s">
        <v>207</v>
      </c>
      <c r="C59" s="150" t="s">
        <v>212</v>
      </c>
      <c r="D59" s="150" t="s">
        <v>112</v>
      </c>
      <c r="E59" s="152" t="s">
        <v>10</v>
      </c>
      <c r="F59" s="132">
        <v>1</v>
      </c>
      <c r="G59" s="17">
        <v>5</v>
      </c>
      <c r="H59" s="17"/>
      <c r="L59" s="166">
        <v>5</v>
      </c>
      <c r="M59" s="167">
        <v>66</v>
      </c>
      <c r="N59" s="167">
        <f>M59/$N$64</f>
        <v>0.43421052631578949</v>
      </c>
    </row>
    <row r="60" spans="1:14" x14ac:dyDescent="0.25">
      <c r="A60" s="145">
        <v>1</v>
      </c>
      <c r="B60" s="150" t="s">
        <v>207</v>
      </c>
      <c r="C60" s="150" t="s">
        <v>212</v>
      </c>
      <c r="D60" s="150" t="s">
        <v>112</v>
      </c>
      <c r="E60" s="152" t="s">
        <v>10</v>
      </c>
      <c r="F60" s="132">
        <v>1</v>
      </c>
      <c r="G60" s="17">
        <v>5</v>
      </c>
      <c r="H60" s="17"/>
      <c r="L60" s="166">
        <v>15</v>
      </c>
      <c r="M60" s="167">
        <v>72</v>
      </c>
      <c r="N60" s="167">
        <f t="shared" ref="N60:N63" si="6">M60/$N$64</f>
        <v>0.47368421052631576</v>
      </c>
    </row>
    <row r="61" spans="1:14" x14ac:dyDescent="0.25">
      <c r="A61" s="145">
        <v>1</v>
      </c>
      <c r="B61" s="150" t="s">
        <v>207</v>
      </c>
      <c r="C61" s="150" t="s">
        <v>212</v>
      </c>
      <c r="D61" s="150" t="s">
        <v>112</v>
      </c>
      <c r="E61" s="152" t="s">
        <v>10</v>
      </c>
      <c r="F61" s="132">
        <v>1</v>
      </c>
      <c r="G61" s="17">
        <v>7</v>
      </c>
      <c r="H61" s="17"/>
      <c r="L61" s="166">
        <v>25</v>
      </c>
      <c r="M61" s="167">
        <v>11</v>
      </c>
      <c r="N61" s="167">
        <f t="shared" si="6"/>
        <v>7.2368421052631582E-2</v>
      </c>
    </row>
    <row r="62" spans="1:14" x14ac:dyDescent="0.25">
      <c r="A62" s="145">
        <v>1</v>
      </c>
      <c r="B62" s="150" t="s">
        <v>0</v>
      </c>
      <c r="C62" s="150" t="s">
        <v>1</v>
      </c>
      <c r="D62" s="154" t="s">
        <v>112</v>
      </c>
      <c r="E62" s="152" t="s">
        <v>3</v>
      </c>
      <c r="F62" s="132">
        <v>1</v>
      </c>
      <c r="G62" s="20">
        <v>11</v>
      </c>
      <c r="H62" s="20"/>
      <c r="L62" s="166">
        <v>35</v>
      </c>
      <c r="M62" s="167">
        <v>0</v>
      </c>
      <c r="N62" s="167">
        <f t="shared" si="6"/>
        <v>0</v>
      </c>
    </row>
    <row r="63" spans="1:14" x14ac:dyDescent="0.25">
      <c r="A63" s="145">
        <v>1</v>
      </c>
      <c r="B63" s="150" t="s">
        <v>0</v>
      </c>
      <c r="C63" s="150" t="s">
        <v>1</v>
      </c>
      <c r="D63" s="154" t="s">
        <v>112</v>
      </c>
      <c r="E63" s="152" t="s">
        <v>57</v>
      </c>
      <c r="F63" s="132">
        <v>1</v>
      </c>
      <c r="G63" s="20">
        <v>8</v>
      </c>
      <c r="H63" s="20"/>
      <c r="L63" s="166">
        <v>200</v>
      </c>
      <c r="M63" s="167">
        <v>3</v>
      </c>
      <c r="N63" s="167">
        <f t="shared" si="6"/>
        <v>1.9736842105263157E-2</v>
      </c>
    </row>
    <row r="64" spans="1:14" ht="15.75" thickBot="1" x14ac:dyDescent="0.3">
      <c r="A64" s="145">
        <v>1</v>
      </c>
      <c r="B64" s="150" t="s">
        <v>0</v>
      </c>
      <c r="C64" s="150" t="s">
        <v>1</v>
      </c>
      <c r="D64" s="154" t="s">
        <v>112</v>
      </c>
      <c r="E64" s="152" t="s">
        <v>57</v>
      </c>
      <c r="F64" s="132">
        <v>1</v>
      </c>
      <c r="G64" s="20">
        <v>8</v>
      </c>
      <c r="H64" s="20"/>
      <c r="L64" s="168" t="s">
        <v>466</v>
      </c>
      <c r="M64" s="168">
        <v>0</v>
      </c>
      <c r="N64" s="167">
        <f>SUM(M59:M63)</f>
        <v>152</v>
      </c>
    </row>
    <row r="65" spans="1:14" x14ac:dyDescent="0.25">
      <c r="A65" s="145">
        <v>1</v>
      </c>
      <c r="B65" s="150" t="s">
        <v>0</v>
      </c>
      <c r="C65" s="150" t="s">
        <v>1</v>
      </c>
      <c r="D65" s="154" t="s">
        <v>112</v>
      </c>
      <c r="E65" s="152" t="s">
        <v>6</v>
      </c>
      <c r="F65" s="132">
        <v>1</v>
      </c>
      <c r="G65" s="20">
        <v>40</v>
      </c>
      <c r="H65" s="20"/>
    </row>
    <row r="66" spans="1:14" ht="15.75" thickBot="1" x14ac:dyDescent="0.3">
      <c r="A66" s="145">
        <v>1</v>
      </c>
      <c r="B66" s="150" t="s">
        <v>0</v>
      </c>
      <c r="C66" s="150" t="s">
        <v>1</v>
      </c>
      <c r="D66" s="154" t="s">
        <v>112</v>
      </c>
      <c r="E66" s="152" t="s">
        <v>7</v>
      </c>
      <c r="F66" s="132">
        <v>1</v>
      </c>
      <c r="G66" s="20">
        <v>17</v>
      </c>
      <c r="H66" s="20"/>
      <c r="L66" s="79" t="s">
        <v>229</v>
      </c>
    </row>
    <row r="67" spans="1:14" x14ac:dyDescent="0.25">
      <c r="A67" s="145">
        <v>1</v>
      </c>
      <c r="B67" s="150" t="s">
        <v>0</v>
      </c>
      <c r="C67" s="150" t="s">
        <v>1</v>
      </c>
      <c r="D67" s="154" t="s">
        <v>112</v>
      </c>
      <c r="E67" s="152" t="s">
        <v>7</v>
      </c>
      <c r="F67" s="132">
        <v>1</v>
      </c>
      <c r="G67" s="20">
        <v>22</v>
      </c>
      <c r="H67" s="20"/>
      <c r="L67" s="169" t="s">
        <v>459</v>
      </c>
      <c r="M67" s="169" t="s">
        <v>467</v>
      </c>
    </row>
    <row r="68" spans="1:14" x14ac:dyDescent="0.25">
      <c r="A68" s="145">
        <v>1</v>
      </c>
      <c r="B68" s="150" t="s">
        <v>0</v>
      </c>
      <c r="C68" s="150" t="s">
        <v>1</v>
      </c>
      <c r="D68" s="154" t="s">
        <v>112</v>
      </c>
      <c r="E68" s="152" t="s">
        <v>9</v>
      </c>
      <c r="F68" s="132">
        <v>1</v>
      </c>
      <c r="G68" s="20">
        <v>12</v>
      </c>
      <c r="H68" s="20"/>
      <c r="L68" s="166">
        <v>5</v>
      </c>
      <c r="M68" s="167">
        <v>98</v>
      </c>
      <c r="N68" s="167">
        <f>M68/$N$73</f>
        <v>0.4375</v>
      </c>
    </row>
    <row r="69" spans="1:14" x14ac:dyDescent="0.25">
      <c r="A69" s="145">
        <v>1</v>
      </c>
      <c r="B69" s="150" t="s">
        <v>0</v>
      </c>
      <c r="C69" s="150" t="s">
        <v>1</v>
      </c>
      <c r="D69" s="154" t="s">
        <v>112</v>
      </c>
      <c r="E69" s="152" t="s">
        <v>3</v>
      </c>
      <c r="F69" s="132">
        <v>1</v>
      </c>
      <c r="G69" s="20">
        <v>10</v>
      </c>
      <c r="H69" s="20"/>
      <c r="L69" s="166">
        <v>15</v>
      </c>
      <c r="M69" s="167">
        <v>104</v>
      </c>
      <c r="N69" s="167">
        <f t="shared" ref="N69:N72" si="7">M69/$N$73</f>
        <v>0.4642857142857143</v>
      </c>
    </row>
    <row r="70" spans="1:14" x14ac:dyDescent="0.25">
      <c r="A70" s="145">
        <v>1</v>
      </c>
      <c r="B70" s="150" t="s">
        <v>0</v>
      </c>
      <c r="C70" s="150" t="s">
        <v>1</v>
      </c>
      <c r="D70" s="154" t="s">
        <v>112</v>
      </c>
      <c r="E70" s="152" t="s">
        <v>3</v>
      </c>
      <c r="F70" s="132">
        <v>1</v>
      </c>
      <c r="G70" s="20">
        <v>6</v>
      </c>
      <c r="H70" s="20"/>
      <c r="L70" s="166">
        <v>25</v>
      </c>
      <c r="M70" s="167">
        <v>17</v>
      </c>
      <c r="N70" s="167">
        <f t="shared" si="7"/>
        <v>7.5892857142857137E-2</v>
      </c>
    </row>
    <row r="71" spans="1:14" x14ac:dyDescent="0.25">
      <c r="A71" s="145">
        <v>1</v>
      </c>
      <c r="B71" s="150" t="s">
        <v>0</v>
      </c>
      <c r="C71" s="150" t="s">
        <v>1</v>
      </c>
      <c r="D71" s="154" t="s">
        <v>112</v>
      </c>
      <c r="E71" s="152" t="s">
        <v>3</v>
      </c>
      <c r="F71" s="132">
        <v>1</v>
      </c>
      <c r="G71" s="20">
        <v>6</v>
      </c>
      <c r="H71" s="20"/>
      <c r="L71" s="166">
        <v>35</v>
      </c>
      <c r="M71" s="167">
        <v>2</v>
      </c>
      <c r="N71" s="167">
        <f t="shared" si="7"/>
        <v>8.9285714285714281E-3</v>
      </c>
    </row>
    <row r="72" spans="1:14" x14ac:dyDescent="0.25">
      <c r="A72" s="145">
        <v>1</v>
      </c>
      <c r="B72" s="150" t="s">
        <v>0</v>
      </c>
      <c r="C72" s="150" t="s">
        <v>1</v>
      </c>
      <c r="D72" s="154" t="s">
        <v>112</v>
      </c>
      <c r="E72" s="152" t="s">
        <v>3</v>
      </c>
      <c r="F72" s="132">
        <v>1</v>
      </c>
      <c r="G72" s="20">
        <v>5</v>
      </c>
      <c r="H72" s="20"/>
      <c r="L72" s="166">
        <v>200</v>
      </c>
      <c r="M72" s="167">
        <v>3</v>
      </c>
      <c r="N72" s="167">
        <f t="shared" si="7"/>
        <v>1.3392857142857142E-2</v>
      </c>
    </row>
    <row r="73" spans="1:14" ht="15.75" thickBot="1" x14ac:dyDescent="0.3">
      <c r="A73" s="145">
        <v>1</v>
      </c>
      <c r="B73" s="150" t="s">
        <v>0</v>
      </c>
      <c r="C73" s="150" t="s">
        <v>1</v>
      </c>
      <c r="D73" s="154" t="s">
        <v>112</v>
      </c>
      <c r="E73" s="152" t="s">
        <v>3</v>
      </c>
      <c r="F73" s="132">
        <v>1</v>
      </c>
      <c r="G73" s="20">
        <v>5</v>
      </c>
      <c r="H73" s="20"/>
      <c r="L73" s="168" t="s">
        <v>466</v>
      </c>
      <c r="M73" s="168">
        <v>0</v>
      </c>
      <c r="N73" s="167">
        <f>SUM(M68:M72)</f>
        <v>224</v>
      </c>
    </row>
    <row r="74" spans="1:14" x14ac:dyDescent="0.25">
      <c r="A74" s="145">
        <v>1</v>
      </c>
      <c r="B74" s="150" t="s">
        <v>0</v>
      </c>
      <c r="C74" s="150" t="s">
        <v>1</v>
      </c>
      <c r="D74" s="154" t="s">
        <v>112</v>
      </c>
      <c r="E74" s="152" t="s">
        <v>9</v>
      </c>
      <c r="F74" s="132">
        <v>1</v>
      </c>
      <c r="G74" s="20">
        <v>8</v>
      </c>
      <c r="H74" s="20"/>
    </row>
    <row r="75" spans="1:14" x14ac:dyDescent="0.25">
      <c r="A75" s="145">
        <v>1</v>
      </c>
      <c r="B75" s="150" t="s">
        <v>0</v>
      </c>
      <c r="C75" s="150" t="s">
        <v>1</v>
      </c>
      <c r="D75" s="154" t="s">
        <v>112</v>
      </c>
      <c r="E75" s="152" t="s">
        <v>57</v>
      </c>
      <c r="F75" s="132">
        <v>1</v>
      </c>
      <c r="G75" s="20">
        <v>6</v>
      </c>
      <c r="H75" s="20"/>
    </row>
    <row r="76" spans="1:14" x14ac:dyDescent="0.25">
      <c r="A76" s="145">
        <v>1</v>
      </c>
      <c r="B76" s="150" t="s">
        <v>0</v>
      </c>
      <c r="C76" s="150" t="s">
        <v>1</v>
      </c>
      <c r="D76" s="154" t="s">
        <v>112</v>
      </c>
      <c r="E76" s="152" t="s">
        <v>57</v>
      </c>
      <c r="F76" s="132">
        <v>1</v>
      </c>
      <c r="G76" s="20">
        <v>5</v>
      </c>
      <c r="H76" s="20"/>
    </row>
    <row r="77" spans="1:14" x14ac:dyDescent="0.25">
      <c r="A77" s="145">
        <v>1</v>
      </c>
      <c r="B77" s="150" t="s">
        <v>0</v>
      </c>
      <c r="C77" s="150" t="s">
        <v>1</v>
      </c>
      <c r="D77" s="154" t="s">
        <v>112</v>
      </c>
      <c r="E77" s="152" t="s">
        <v>57</v>
      </c>
      <c r="F77" s="132">
        <v>1</v>
      </c>
      <c r="G77" s="20">
        <v>5</v>
      </c>
      <c r="H77" s="20"/>
    </row>
    <row r="78" spans="1:14" x14ac:dyDescent="0.25">
      <c r="A78" s="145">
        <v>1</v>
      </c>
      <c r="B78" s="150" t="s">
        <v>0</v>
      </c>
      <c r="C78" s="150" t="s">
        <v>1</v>
      </c>
      <c r="D78" s="154" t="s">
        <v>112</v>
      </c>
      <c r="E78" s="152" t="s">
        <v>57</v>
      </c>
      <c r="F78" s="132">
        <v>1</v>
      </c>
      <c r="G78" s="20">
        <v>12</v>
      </c>
      <c r="H78" s="20"/>
    </row>
    <row r="79" spans="1:14" x14ac:dyDescent="0.25">
      <c r="A79" s="145">
        <v>1</v>
      </c>
      <c r="B79" s="150" t="s">
        <v>0</v>
      </c>
      <c r="C79" s="150" t="s">
        <v>1</v>
      </c>
      <c r="D79" s="154" t="s">
        <v>112</v>
      </c>
      <c r="E79" s="152" t="s">
        <v>11</v>
      </c>
      <c r="F79" s="132">
        <v>1</v>
      </c>
      <c r="G79" s="20">
        <v>15</v>
      </c>
      <c r="H79" s="20"/>
    </row>
    <row r="80" spans="1:14" x14ac:dyDescent="0.25">
      <c r="A80" s="145">
        <v>1</v>
      </c>
      <c r="B80" s="150" t="s">
        <v>0</v>
      </c>
      <c r="C80" s="150" t="s">
        <v>1</v>
      </c>
      <c r="D80" s="154" t="s">
        <v>112</v>
      </c>
      <c r="E80" s="152" t="s">
        <v>11</v>
      </c>
      <c r="F80" s="132">
        <v>1</v>
      </c>
      <c r="G80" s="20">
        <v>5</v>
      </c>
      <c r="H80" s="20"/>
    </row>
    <row r="81" spans="1:8" x14ac:dyDescent="0.25">
      <c r="A81" s="145">
        <v>1</v>
      </c>
      <c r="B81" s="150" t="s">
        <v>0</v>
      </c>
      <c r="C81" s="150" t="s">
        <v>1</v>
      </c>
      <c r="D81" s="154" t="s">
        <v>112</v>
      </c>
      <c r="E81" s="152" t="s">
        <v>11</v>
      </c>
      <c r="F81" s="132">
        <v>1</v>
      </c>
      <c r="G81" s="20">
        <v>5</v>
      </c>
      <c r="H81" s="20"/>
    </row>
    <row r="82" spans="1:8" x14ac:dyDescent="0.25">
      <c r="A82" s="145">
        <v>1</v>
      </c>
      <c r="B82" s="150" t="s">
        <v>0</v>
      </c>
      <c r="C82" s="150" t="s">
        <v>1</v>
      </c>
      <c r="D82" s="154" t="s">
        <v>112</v>
      </c>
      <c r="E82" s="152" t="s">
        <v>11</v>
      </c>
      <c r="F82" s="132">
        <v>1</v>
      </c>
      <c r="G82" s="20">
        <v>5</v>
      </c>
      <c r="H82" s="20"/>
    </row>
    <row r="83" spans="1:8" x14ac:dyDescent="0.25">
      <c r="A83" s="145">
        <v>1</v>
      </c>
      <c r="B83" s="150" t="s">
        <v>0</v>
      </c>
      <c r="C83" s="150" t="s">
        <v>1</v>
      </c>
      <c r="D83" s="154" t="s">
        <v>112</v>
      </c>
      <c r="E83" s="152" t="s">
        <v>10</v>
      </c>
      <c r="F83" s="132">
        <v>1</v>
      </c>
      <c r="G83" s="20">
        <v>10</v>
      </c>
      <c r="H83" s="20"/>
    </row>
    <row r="84" spans="1:8" x14ac:dyDescent="0.25">
      <c r="A84" s="145">
        <v>1</v>
      </c>
      <c r="B84" s="150" t="s">
        <v>0</v>
      </c>
      <c r="C84" s="150" t="s">
        <v>13</v>
      </c>
      <c r="D84" s="150" t="s">
        <v>112</v>
      </c>
      <c r="E84" s="152" t="s">
        <v>9</v>
      </c>
      <c r="F84" s="132">
        <v>1</v>
      </c>
      <c r="G84" s="17">
        <v>23</v>
      </c>
      <c r="H84" s="17"/>
    </row>
    <row r="85" spans="1:8" x14ac:dyDescent="0.25">
      <c r="A85" s="145">
        <v>1</v>
      </c>
      <c r="B85" s="150" t="s">
        <v>0</v>
      </c>
      <c r="C85" s="150" t="s">
        <v>13</v>
      </c>
      <c r="D85" s="150" t="s">
        <v>112</v>
      </c>
      <c r="E85" s="152" t="s">
        <v>10</v>
      </c>
      <c r="F85" s="132">
        <v>1</v>
      </c>
      <c r="G85" s="17">
        <v>12</v>
      </c>
      <c r="H85" s="17"/>
    </row>
    <row r="86" spans="1:8" x14ac:dyDescent="0.25">
      <c r="A86" s="145">
        <v>1</v>
      </c>
      <c r="B86" s="150" t="s">
        <v>0</v>
      </c>
      <c r="C86" s="150" t="s">
        <v>13</v>
      </c>
      <c r="D86" s="150" t="s">
        <v>112</v>
      </c>
      <c r="E86" s="152" t="s">
        <v>9</v>
      </c>
      <c r="F86" s="132">
        <v>1</v>
      </c>
      <c r="G86" s="17">
        <v>21</v>
      </c>
      <c r="H86" s="17"/>
    </row>
    <row r="87" spans="1:8" x14ac:dyDescent="0.25">
      <c r="A87" s="145">
        <v>1</v>
      </c>
      <c r="B87" s="150" t="s">
        <v>0</v>
      </c>
      <c r="C87" s="150" t="s">
        <v>13</v>
      </c>
      <c r="D87" s="150" t="s">
        <v>112</v>
      </c>
      <c r="E87" s="152" t="s">
        <v>57</v>
      </c>
      <c r="F87" s="132">
        <v>1</v>
      </c>
      <c r="G87" s="17">
        <v>7</v>
      </c>
      <c r="H87" s="17"/>
    </row>
    <row r="88" spans="1:8" x14ac:dyDescent="0.25">
      <c r="A88" s="145">
        <v>1</v>
      </c>
      <c r="B88" s="150" t="s">
        <v>0</v>
      </c>
      <c r="C88" s="150" t="s">
        <v>13</v>
      </c>
      <c r="D88" s="150" t="s">
        <v>112</v>
      </c>
      <c r="E88" s="152" t="s">
        <v>10</v>
      </c>
      <c r="F88" s="132">
        <v>1</v>
      </c>
      <c r="G88" s="17">
        <v>12</v>
      </c>
      <c r="H88" s="17"/>
    </row>
    <row r="89" spans="1:8" x14ac:dyDescent="0.25">
      <c r="A89" s="145">
        <v>1</v>
      </c>
      <c r="B89" s="150" t="s">
        <v>0</v>
      </c>
      <c r="C89" s="150" t="s">
        <v>13</v>
      </c>
      <c r="D89" s="150" t="s">
        <v>112</v>
      </c>
      <c r="E89" s="152" t="s">
        <v>3</v>
      </c>
      <c r="F89" s="132">
        <v>1</v>
      </c>
      <c r="G89" s="17">
        <v>10</v>
      </c>
      <c r="H89" s="17"/>
    </row>
    <row r="90" spans="1:8" x14ac:dyDescent="0.25">
      <c r="A90" s="145">
        <v>1</v>
      </c>
      <c r="B90" s="150" t="s">
        <v>0</v>
      </c>
      <c r="C90" s="150" t="s">
        <v>13</v>
      </c>
      <c r="D90" s="150" t="s">
        <v>112</v>
      </c>
      <c r="E90" s="152" t="s">
        <v>7</v>
      </c>
      <c r="F90" s="132">
        <v>1</v>
      </c>
      <c r="G90" s="17">
        <v>37</v>
      </c>
      <c r="H90" s="17"/>
    </row>
    <row r="91" spans="1:8" x14ac:dyDescent="0.25">
      <c r="A91" s="145">
        <v>1</v>
      </c>
      <c r="B91" s="150" t="s">
        <v>0</v>
      </c>
      <c r="C91" s="150" t="s">
        <v>13</v>
      </c>
      <c r="D91" s="150" t="s">
        <v>112</v>
      </c>
      <c r="E91" s="152" t="s">
        <v>17</v>
      </c>
      <c r="F91" s="132">
        <v>1</v>
      </c>
      <c r="G91" s="17">
        <v>7</v>
      </c>
      <c r="H91" s="17"/>
    </row>
    <row r="92" spans="1:8" x14ac:dyDescent="0.25">
      <c r="A92" s="145">
        <v>1</v>
      </c>
      <c r="B92" s="150" t="s">
        <v>0</v>
      </c>
      <c r="C92" s="150" t="s">
        <v>13</v>
      </c>
      <c r="D92" s="150" t="s">
        <v>112</v>
      </c>
      <c r="E92" s="152" t="s">
        <v>3</v>
      </c>
      <c r="F92" s="132">
        <v>1</v>
      </c>
      <c r="G92" s="17">
        <v>6</v>
      </c>
      <c r="H92" s="17"/>
    </row>
    <row r="93" spans="1:8" x14ac:dyDescent="0.25">
      <c r="A93" s="145">
        <v>1</v>
      </c>
      <c r="B93" s="150" t="s">
        <v>0</v>
      </c>
      <c r="C93" s="150" t="s">
        <v>13</v>
      </c>
      <c r="D93" s="150" t="s">
        <v>112</v>
      </c>
      <c r="E93" s="152" t="s">
        <v>3</v>
      </c>
      <c r="F93" s="132">
        <v>1</v>
      </c>
      <c r="G93" s="17">
        <v>6</v>
      </c>
      <c r="H93" s="17"/>
    </row>
    <row r="94" spans="1:8" x14ac:dyDescent="0.25">
      <c r="A94" s="145">
        <v>1</v>
      </c>
      <c r="B94" s="150" t="s">
        <v>0</v>
      </c>
      <c r="C94" s="150" t="s">
        <v>13</v>
      </c>
      <c r="D94" s="150" t="s">
        <v>112</v>
      </c>
      <c r="E94" s="152" t="s">
        <v>3</v>
      </c>
      <c r="F94" s="132">
        <v>1</v>
      </c>
      <c r="G94" s="17">
        <v>5</v>
      </c>
      <c r="H94" s="17"/>
    </row>
    <row r="95" spans="1:8" x14ac:dyDescent="0.25">
      <c r="A95" s="145">
        <v>1</v>
      </c>
      <c r="B95" s="150" t="s">
        <v>0</v>
      </c>
      <c r="C95" s="150" t="s">
        <v>13</v>
      </c>
      <c r="D95" s="150" t="s">
        <v>112</v>
      </c>
      <c r="E95" s="152" t="s">
        <v>3</v>
      </c>
      <c r="F95" s="132">
        <v>1</v>
      </c>
      <c r="G95" s="17">
        <v>7</v>
      </c>
      <c r="H95" s="17"/>
    </row>
    <row r="96" spans="1:8" x14ac:dyDescent="0.25">
      <c r="A96" s="145">
        <v>1</v>
      </c>
      <c r="B96" s="150" t="s">
        <v>0</v>
      </c>
      <c r="C96" s="150" t="s">
        <v>13</v>
      </c>
      <c r="D96" s="150" t="s">
        <v>112</v>
      </c>
      <c r="E96" s="152" t="s">
        <v>3</v>
      </c>
      <c r="F96" s="132">
        <v>1</v>
      </c>
      <c r="G96" s="17">
        <v>16</v>
      </c>
      <c r="H96" s="17"/>
    </row>
    <row r="97" spans="1:8" x14ac:dyDescent="0.25">
      <c r="A97" s="145">
        <v>1</v>
      </c>
      <c r="B97" s="150" t="s">
        <v>0</v>
      </c>
      <c r="C97" s="150" t="s">
        <v>13</v>
      </c>
      <c r="D97" s="150" t="s">
        <v>112</v>
      </c>
      <c r="E97" s="152" t="s">
        <v>57</v>
      </c>
      <c r="F97" s="132">
        <v>1</v>
      </c>
      <c r="G97" s="17">
        <v>6</v>
      </c>
      <c r="H97" s="17"/>
    </row>
    <row r="98" spans="1:8" x14ac:dyDescent="0.25">
      <c r="A98" s="145">
        <v>1</v>
      </c>
      <c r="B98" s="150" t="s">
        <v>0</v>
      </c>
      <c r="C98" s="150" t="s">
        <v>13</v>
      </c>
      <c r="D98" s="150" t="s">
        <v>112</v>
      </c>
      <c r="E98" s="152" t="s">
        <v>57</v>
      </c>
      <c r="F98" s="132">
        <v>1</v>
      </c>
      <c r="G98" s="17">
        <v>6</v>
      </c>
      <c r="H98" s="17"/>
    </row>
    <row r="99" spans="1:8" x14ac:dyDescent="0.25">
      <c r="A99" s="145">
        <v>1</v>
      </c>
      <c r="B99" s="150" t="s">
        <v>0</v>
      </c>
      <c r="C99" s="150" t="s">
        <v>13</v>
      </c>
      <c r="D99" s="150" t="s">
        <v>112</v>
      </c>
      <c r="E99" s="152" t="s">
        <v>57</v>
      </c>
      <c r="F99" s="132">
        <v>1</v>
      </c>
      <c r="G99" s="17">
        <v>6</v>
      </c>
      <c r="H99" s="17"/>
    </row>
    <row r="100" spans="1:8" x14ac:dyDescent="0.25">
      <c r="A100" s="145">
        <v>1</v>
      </c>
      <c r="B100" s="150" t="s">
        <v>0</v>
      </c>
      <c r="C100" s="150" t="s">
        <v>13</v>
      </c>
      <c r="D100" s="150" t="s">
        <v>112</v>
      </c>
      <c r="E100" s="152" t="s">
        <v>57</v>
      </c>
      <c r="F100" s="132">
        <v>1</v>
      </c>
      <c r="G100" s="17">
        <v>5</v>
      </c>
      <c r="H100" s="17"/>
    </row>
    <row r="101" spans="1:8" x14ac:dyDescent="0.25">
      <c r="A101" s="145">
        <v>1</v>
      </c>
      <c r="B101" s="150" t="s">
        <v>0</v>
      </c>
      <c r="C101" s="150" t="s">
        <v>13</v>
      </c>
      <c r="D101" s="150" t="s">
        <v>112</v>
      </c>
      <c r="E101" s="152" t="s">
        <v>57</v>
      </c>
      <c r="F101" s="132">
        <v>1</v>
      </c>
      <c r="G101" s="17">
        <v>5</v>
      </c>
      <c r="H101" s="17"/>
    </row>
    <row r="102" spans="1:8" x14ac:dyDescent="0.25">
      <c r="A102" s="145">
        <v>1</v>
      </c>
      <c r="B102" s="150" t="s">
        <v>0</v>
      </c>
      <c r="C102" s="150" t="s">
        <v>13</v>
      </c>
      <c r="D102" s="150" t="s">
        <v>112</v>
      </c>
      <c r="E102" s="152" t="s">
        <v>57</v>
      </c>
      <c r="F102" s="132">
        <v>1</v>
      </c>
      <c r="G102" s="17">
        <v>5</v>
      </c>
      <c r="H102" s="17"/>
    </row>
    <row r="103" spans="1:8" x14ac:dyDescent="0.25">
      <c r="A103" s="145">
        <v>1</v>
      </c>
      <c r="B103" s="150" t="s">
        <v>0</v>
      </c>
      <c r="C103" s="150" t="s">
        <v>13</v>
      </c>
      <c r="D103" s="150" t="s">
        <v>112</v>
      </c>
      <c r="E103" s="152" t="s">
        <v>57</v>
      </c>
      <c r="F103" s="132">
        <v>1</v>
      </c>
      <c r="G103" s="17">
        <v>13</v>
      </c>
      <c r="H103" s="17"/>
    </row>
    <row r="104" spans="1:8" x14ac:dyDescent="0.25">
      <c r="A104" s="145">
        <v>1</v>
      </c>
      <c r="B104" s="150" t="s">
        <v>0</v>
      </c>
      <c r="C104" s="150" t="s">
        <v>13</v>
      </c>
      <c r="D104" s="150" t="s">
        <v>112</v>
      </c>
      <c r="E104" s="152" t="s">
        <v>11</v>
      </c>
      <c r="F104" s="132">
        <v>1</v>
      </c>
      <c r="G104" s="17">
        <v>6</v>
      </c>
      <c r="H104" s="17"/>
    </row>
    <row r="105" spans="1:8" x14ac:dyDescent="0.25">
      <c r="A105" s="145">
        <v>1</v>
      </c>
      <c r="B105" s="150" t="s">
        <v>0</v>
      </c>
      <c r="C105" s="150" t="s">
        <v>13</v>
      </c>
      <c r="D105" s="150" t="s">
        <v>112</v>
      </c>
      <c r="E105" s="152" t="s">
        <v>10</v>
      </c>
      <c r="F105" s="132">
        <v>1</v>
      </c>
      <c r="G105" s="17">
        <v>1</v>
      </c>
      <c r="H105" s="17"/>
    </row>
    <row r="106" spans="1:8" x14ac:dyDescent="0.25">
      <c r="A106" s="145">
        <v>1</v>
      </c>
      <c r="B106" s="150" t="s">
        <v>0</v>
      </c>
      <c r="C106" s="150" t="s">
        <v>15</v>
      </c>
      <c r="D106" s="150" t="s">
        <v>112</v>
      </c>
      <c r="E106" s="153" t="s">
        <v>3</v>
      </c>
      <c r="F106" s="132">
        <v>1</v>
      </c>
      <c r="G106" s="17">
        <v>8</v>
      </c>
      <c r="H106" s="17"/>
    </row>
    <row r="107" spans="1:8" x14ac:dyDescent="0.25">
      <c r="A107" s="145">
        <v>1</v>
      </c>
      <c r="B107" s="150" t="s">
        <v>0</v>
      </c>
      <c r="C107" s="150" t="s">
        <v>15</v>
      </c>
      <c r="D107" s="150" t="s">
        <v>112</v>
      </c>
      <c r="E107" s="153" t="s">
        <v>57</v>
      </c>
      <c r="F107" s="132">
        <v>1</v>
      </c>
      <c r="G107" s="17">
        <v>8</v>
      </c>
      <c r="H107" s="17"/>
    </row>
    <row r="108" spans="1:8" x14ac:dyDescent="0.25">
      <c r="A108" s="145">
        <v>1</v>
      </c>
      <c r="B108" s="150" t="s">
        <v>0</v>
      </c>
      <c r="C108" s="150" t="s">
        <v>15</v>
      </c>
      <c r="D108" s="150" t="s">
        <v>112</v>
      </c>
      <c r="E108" s="153" t="s">
        <v>9</v>
      </c>
      <c r="F108" s="132">
        <v>1</v>
      </c>
      <c r="G108" s="17">
        <v>17</v>
      </c>
      <c r="H108" s="17"/>
    </row>
    <row r="109" spans="1:8" x14ac:dyDescent="0.25">
      <c r="A109" s="145">
        <v>1</v>
      </c>
      <c r="B109" s="150" t="s">
        <v>0</v>
      </c>
      <c r="C109" s="150" t="s">
        <v>15</v>
      </c>
      <c r="D109" s="150" t="s">
        <v>112</v>
      </c>
      <c r="E109" s="153" t="s">
        <v>90</v>
      </c>
      <c r="F109" s="132">
        <v>1</v>
      </c>
      <c r="G109" s="17">
        <v>67</v>
      </c>
      <c r="H109" s="17"/>
    </row>
    <row r="110" spans="1:8" x14ac:dyDescent="0.25">
      <c r="A110" s="145">
        <v>1</v>
      </c>
      <c r="B110" s="150" t="s">
        <v>0</v>
      </c>
      <c r="C110" s="150" t="s">
        <v>15</v>
      </c>
      <c r="D110" s="150" t="s">
        <v>112</v>
      </c>
      <c r="E110" s="153" t="s">
        <v>7</v>
      </c>
      <c r="F110" s="132">
        <v>1</v>
      </c>
      <c r="G110" s="17">
        <v>13</v>
      </c>
      <c r="H110" s="17"/>
    </row>
    <row r="111" spans="1:8" x14ac:dyDescent="0.25">
      <c r="A111" s="145">
        <v>1</v>
      </c>
      <c r="B111" s="150" t="s">
        <v>0</v>
      </c>
      <c r="C111" s="150" t="s">
        <v>15</v>
      </c>
      <c r="D111" s="150" t="s">
        <v>112</v>
      </c>
      <c r="E111" s="153" t="s">
        <v>10</v>
      </c>
      <c r="F111" s="132">
        <v>1</v>
      </c>
      <c r="G111" s="17">
        <v>12</v>
      </c>
      <c r="H111" s="17"/>
    </row>
    <row r="112" spans="1:8" x14ac:dyDescent="0.25">
      <c r="A112" s="145">
        <v>1</v>
      </c>
      <c r="B112" s="150" t="s">
        <v>0</v>
      </c>
      <c r="C112" s="150" t="s">
        <v>15</v>
      </c>
      <c r="D112" s="150" t="s">
        <v>112</v>
      </c>
      <c r="E112" s="153" t="s">
        <v>3</v>
      </c>
      <c r="F112" s="132">
        <v>1</v>
      </c>
      <c r="G112" s="17">
        <v>22</v>
      </c>
      <c r="H112" s="17"/>
    </row>
    <row r="113" spans="1:8" x14ac:dyDescent="0.25">
      <c r="A113" s="145">
        <v>1</v>
      </c>
      <c r="B113" s="150" t="s">
        <v>0</v>
      </c>
      <c r="C113" s="150" t="s">
        <v>15</v>
      </c>
      <c r="D113" s="150" t="s">
        <v>112</v>
      </c>
      <c r="E113" s="153" t="s">
        <v>57</v>
      </c>
      <c r="F113" s="132">
        <v>1</v>
      </c>
      <c r="G113" s="17">
        <v>13</v>
      </c>
      <c r="H113" s="17"/>
    </row>
    <row r="114" spans="1:8" x14ac:dyDescent="0.25">
      <c r="A114" s="145">
        <v>1</v>
      </c>
      <c r="B114" s="150" t="s">
        <v>0</v>
      </c>
      <c r="C114" s="150" t="s">
        <v>15</v>
      </c>
      <c r="D114" s="150" t="s">
        <v>112</v>
      </c>
      <c r="E114" s="153" t="s">
        <v>16</v>
      </c>
      <c r="F114" s="132">
        <v>1</v>
      </c>
      <c r="G114" s="17">
        <v>13</v>
      </c>
      <c r="H114" s="17"/>
    </row>
    <row r="115" spans="1:8" x14ac:dyDescent="0.25">
      <c r="A115" s="145">
        <v>1</v>
      </c>
      <c r="B115" s="150" t="s">
        <v>0</v>
      </c>
      <c r="C115" s="150" t="s">
        <v>15</v>
      </c>
      <c r="D115" s="150" t="s">
        <v>112</v>
      </c>
      <c r="E115" s="153" t="s">
        <v>57</v>
      </c>
      <c r="F115" s="132">
        <v>1</v>
      </c>
      <c r="G115" s="17">
        <v>17</v>
      </c>
      <c r="H115" s="17"/>
    </row>
    <row r="116" spans="1:8" x14ac:dyDescent="0.25">
      <c r="A116" s="145">
        <v>1</v>
      </c>
      <c r="B116" s="150" t="s">
        <v>0</v>
      </c>
      <c r="C116" s="150" t="s">
        <v>15</v>
      </c>
      <c r="D116" s="150" t="s">
        <v>112</v>
      </c>
      <c r="E116" s="153" t="s">
        <v>17</v>
      </c>
      <c r="F116" s="132">
        <v>1</v>
      </c>
      <c r="G116" s="17">
        <v>7</v>
      </c>
      <c r="H116" s="17"/>
    </row>
    <row r="117" spans="1:8" x14ac:dyDescent="0.25">
      <c r="A117" s="145">
        <v>1</v>
      </c>
      <c r="B117" s="150" t="s">
        <v>0</v>
      </c>
      <c r="C117" s="150" t="s">
        <v>15</v>
      </c>
      <c r="D117" s="150" t="s">
        <v>112</v>
      </c>
      <c r="E117" s="153" t="s">
        <v>17</v>
      </c>
      <c r="F117" s="132">
        <v>1</v>
      </c>
      <c r="G117" s="17">
        <v>5</v>
      </c>
      <c r="H117" s="17"/>
    </row>
    <row r="118" spans="1:8" x14ac:dyDescent="0.25">
      <c r="A118" s="145">
        <v>1</v>
      </c>
      <c r="B118" s="150" t="s">
        <v>0</v>
      </c>
      <c r="C118" s="150" t="s">
        <v>15</v>
      </c>
      <c r="D118" s="150" t="s">
        <v>112</v>
      </c>
      <c r="E118" s="153" t="s">
        <v>17</v>
      </c>
      <c r="F118" s="132">
        <v>1</v>
      </c>
      <c r="G118" s="17">
        <v>5</v>
      </c>
      <c r="H118" s="17"/>
    </row>
    <row r="119" spans="1:8" x14ac:dyDescent="0.25">
      <c r="A119" s="145">
        <v>1</v>
      </c>
      <c r="B119" s="150" t="s">
        <v>0</v>
      </c>
      <c r="C119" s="150" t="s">
        <v>15</v>
      </c>
      <c r="D119" s="150" t="s">
        <v>112</v>
      </c>
      <c r="E119" s="153" t="s">
        <v>3</v>
      </c>
      <c r="F119" s="132">
        <v>1</v>
      </c>
      <c r="G119" s="17">
        <v>5</v>
      </c>
      <c r="H119" s="17"/>
    </row>
    <row r="120" spans="1:8" x14ac:dyDescent="0.25">
      <c r="A120" s="145">
        <v>1</v>
      </c>
      <c r="B120" s="150" t="s">
        <v>0</v>
      </c>
      <c r="C120" s="150" t="s">
        <v>15</v>
      </c>
      <c r="D120" s="150" t="s">
        <v>112</v>
      </c>
      <c r="E120" s="153" t="s">
        <v>3</v>
      </c>
      <c r="F120" s="132">
        <v>1</v>
      </c>
      <c r="G120" s="17">
        <v>5</v>
      </c>
      <c r="H120" s="17"/>
    </row>
    <row r="121" spans="1:8" x14ac:dyDescent="0.25">
      <c r="A121" s="145">
        <v>1</v>
      </c>
      <c r="B121" s="150" t="s">
        <v>0</v>
      </c>
      <c r="C121" s="150" t="s">
        <v>15</v>
      </c>
      <c r="D121" s="150" t="s">
        <v>112</v>
      </c>
      <c r="E121" s="153" t="s">
        <v>3</v>
      </c>
      <c r="F121" s="132">
        <v>1</v>
      </c>
      <c r="G121" s="17">
        <v>6</v>
      </c>
      <c r="H121" s="17"/>
    </row>
    <row r="122" spans="1:8" x14ac:dyDescent="0.25">
      <c r="A122" s="145">
        <v>1</v>
      </c>
      <c r="B122" s="150" t="s">
        <v>0</v>
      </c>
      <c r="C122" s="150" t="s">
        <v>15</v>
      </c>
      <c r="D122" s="150" t="s">
        <v>112</v>
      </c>
      <c r="E122" s="153" t="s">
        <v>3</v>
      </c>
      <c r="F122" s="132">
        <v>1</v>
      </c>
      <c r="G122" s="17">
        <v>10</v>
      </c>
      <c r="H122" s="17"/>
    </row>
    <row r="123" spans="1:8" x14ac:dyDescent="0.25">
      <c r="A123" s="145">
        <v>1</v>
      </c>
      <c r="B123" s="150" t="s">
        <v>0</v>
      </c>
      <c r="C123" s="150" t="s">
        <v>15</v>
      </c>
      <c r="D123" s="150" t="s">
        <v>112</v>
      </c>
      <c r="E123" s="153" t="s">
        <v>57</v>
      </c>
      <c r="F123" s="132">
        <v>1</v>
      </c>
      <c r="G123" s="17">
        <v>6</v>
      </c>
      <c r="H123" s="17"/>
    </row>
    <row r="124" spans="1:8" x14ac:dyDescent="0.25">
      <c r="A124" s="145">
        <v>1</v>
      </c>
      <c r="B124" s="150" t="s">
        <v>0</v>
      </c>
      <c r="C124" s="150" t="s">
        <v>15</v>
      </c>
      <c r="D124" s="150" t="s">
        <v>112</v>
      </c>
      <c r="E124" s="153" t="s">
        <v>57</v>
      </c>
      <c r="F124" s="132">
        <v>1</v>
      </c>
      <c r="G124" s="17">
        <v>6</v>
      </c>
      <c r="H124" s="17"/>
    </row>
    <row r="125" spans="1:8" x14ac:dyDescent="0.25">
      <c r="A125" s="145">
        <v>1</v>
      </c>
      <c r="B125" s="150" t="s">
        <v>0</v>
      </c>
      <c r="C125" s="150" t="s">
        <v>15</v>
      </c>
      <c r="D125" s="150" t="s">
        <v>112</v>
      </c>
      <c r="E125" s="153" t="s">
        <v>57</v>
      </c>
      <c r="F125" s="132">
        <v>1</v>
      </c>
      <c r="G125" s="17">
        <v>7</v>
      </c>
      <c r="H125" s="17"/>
    </row>
    <row r="126" spans="1:8" x14ac:dyDescent="0.25">
      <c r="A126" s="145">
        <v>1</v>
      </c>
      <c r="B126" s="150" t="s">
        <v>0</v>
      </c>
      <c r="C126" s="150" t="s">
        <v>15</v>
      </c>
      <c r="D126" s="150" t="s">
        <v>112</v>
      </c>
      <c r="E126" s="153" t="s">
        <v>57</v>
      </c>
      <c r="F126" s="132">
        <v>1</v>
      </c>
      <c r="G126" s="17">
        <v>5</v>
      </c>
      <c r="H126" s="17"/>
    </row>
    <row r="127" spans="1:8" x14ac:dyDescent="0.25">
      <c r="A127" s="145">
        <v>1</v>
      </c>
      <c r="B127" s="150" t="s">
        <v>0</v>
      </c>
      <c r="C127" s="150" t="s">
        <v>15</v>
      </c>
      <c r="D127" s="150" t="s">
        <v>112</v>
      </c>
      <c r="E127" s="153" t="s">
        <v>10</v>
      </c>
      <c r="F127" s="132">
        <v>1</v>
      </c>
      <c r="G127" s="17">
        <v>5</v>
      </c>
      <c r="H127" s="17"/>
    </row>
    <row r="128" spans="1:8" x14ac:dyDescent="0.25">
      <c r="A128" s="145">
        <v>1</v>
      </c>
      <c r="B128" s="150" t="s">
        <v>0</v>
      </c>
      <c r="C128" s="150" t="s">
        <v>15</v>
      </c>
      <c r="D128" s="150" t="s">
        <v>112</v>
      </c>
      <c r="E128" s="153" t="s">
        <v>10</v>
      </c>
      <c r="F128" s="132">
        <v>1</v>
      </c>
      <c r="G128" s="17">
        <v>6</v>
      </c>
      <c r="H128" s="17"/>
    </row>
    <row r="129" spans="1:8" x14ac:dyDescent="0.25">
      <c r="A129" s="145">
        <v>1</v>
      </c>
      <c r="B129" s="150" t="s">
        <v>0</v>
      </c>
      <c r="C129" s="150" t="s">
        <v>15</v>
      </c>
      <c r="D129" s="150" t="s">
        <v>112</v>
      </c>
      <c r="E129" s="153" t="s">
        <v>10</v>
      </c>
      <c r="F129" s="132">
        <v>1</v>
      </c>
      <c r="G129" s="17">
        <v>7</v>
      </c>
      <c r="H129" s="17"/>
    </row>
    <row r="130" spans="1:8" x14ac:dyDescent="0.25">
      <c r="A130" s="132">
        <v>1</v>
      </c>
      <c r="B130" s="155" t="s">
        <v>135</v>
      </c>
      <c r="C130" s="155" t="s">
        <v>136</v>
      </c>
      <c r="D130" s="155" t="s">
        <v>112</v>
      </c>
      <c r="E130" s="156" t="s">
        <v>9</v>
      </c>
      <c r="F130" s="132">
        <v>1</v>
      </c>
      <c r="G130" s="22">
        <v>12</v>
      </c>
      <c r="H130" s="22"/>
    </row>
    <row r="131" spans="1:8" x14ac:dyDescent="0.25">
      <c r="A131" s="132">
        <v>1</v>
      </c>
      <c r="B131" s="155" t="s">
        <v>135</v>
      </c>
      <c r="C131" s="155" t="s">
        <v>136</v>
      </c>
      <c r="D131" s="155" t="s">
        <v>112</v>
      </c>
      <c r="E131" s="156" t="s">
        <v>3</v>
      </c>
      <c r="F131" s="132">
        <v>1</v>
      </c>
      <c r="G131" s="22">
        <v>6</v>
      </c>
      <c r="H131" s="22"/>
    </row>
    <row r="132" spans="1:8" x14ac:dyDescent="0.25">
      <c r="A132" s="132">
        <v>1</v>
      </c>
      <c r="B132" s="155" t="s">
        <v>135</v>
      </c>
      <c r="C132" s="155" t="s">
        <v>136</v>
      </c>
      <c r="D132" s="155" t="s">
        <v>112</v>
      </c>
      <c r="E132" s="156" t="s">
        <v>3</v>
      </c>
      <c r="F132" s="132">
        <v>1</v>
      </c>
      <c r="G132" s="22">
        <v>5</v>
      </c>
      <c r="H132" s="22"/>
    </row>
    <row r="133" spans="1:8" x14ac:dyDescent="0.25">
      <c r="A133" s="132">
        <v>1</v>
      </c>
      <c r="B133" s="155" t="s">
        <v>135</v>
      </c>
      <c r="C133" s="155" t="s">
        <v>136</v>
      </c>
      <c r="D133" s="155" t="s">
        <v>112</v>
      </c>
      <c r="E133" s="156" t="s">
        <v>10</v>
      </c>
      <c r="F133" s="132">
        <v>1</v>
      </c>
      <c r="G133" s="22">
        <v>6</v>
      </c>
      <c r="H133" s="22"/>
    </row>
    <row r="134" spans="1:8" x14ac:dyDescent="0.25">
      <c r="A134" s="132">
        <v>1</v>
      </c>
      <c r="B134" s="155" t="s">
        <v>135</v>
      </c>
      <c r="C134" s="155" t="s">
        <v>136</v>
      </c>
      <c r="D134" s="155" t="s">
        <v>112</v>
      </c>
      <c r="E134" s="156" t="s">
        <v>10</v>
      </c>
      <c r="F134" s="132">
        <v>1</v>
      </c>
      <c r="G134" s="22">
        <v>6</v>
      </c>
      <c r="H134" s="22"/>
    </row>
    <row r="135" spans="1:8" x14ac:dyDescent="0.25">
      <c r="A135" s="132">
        <v>1</v>
      </c>
      <c r="B135" s="155" t="s">
        <v>135</v>
      </c>
      <c r="C135" s="155" t="s">
        <v>136</v>
      </c>
      <c r="D135" s="155" t="s">
        <v>112</v>
      </c>
      <c r="E135" s="156" t="s">
        <v>10</v>
      </c>
      <c r="F135" s="132">
        <v>1</v>
      </c>
      <c r="G135" s="22">
        <v>12</v>
      </c>
      <c r="H135" s="22"/>
    </row>
    <row r="136" spans="1:8" x14ac:dyDescent="0.25">
      <c r="A136" s="132">
        <v>1</v>
      </c>
      <c r="B136" s="155" t="s">
        <v>135</v>
      </c>
      <c r="C136" s="155" t="s">
        <v>136</v>
      </c>
      <c r="D136" s="155" t="s">
        <v>112</v>
      </c>
      <c r="E136" s="156" t="s">
        <v>7</v>
      </c>
      <c r="F136" s="132">
        <v>1</v>
      </c>
      <c r="G136" s="22">
        <v>6</v>
      </c>
      <c r="H136" s="22"/>
    </row>
    <row r="137" spans="1:8" x14ac:dyDescent="0.25">
      <c r="A137" s="132">
        <v>1</v>
      </c>
      <c r="B137" s="155" t="s">
        <v>135</v>
      </c>
      <c r="C137" s="155" t="s">
        <v>136</v>
      </c>
      <c r="D137" s="155" t="s">
        <v>112</v>
      </c>
      <c r="E137" s="156" t="s">
        <v>3</v>
      </c>
      <c r="F137" s="132">
        <v>1</v>
      </c>
      <c r="G137" s="22">
        <v>5</v>
      </c>
      <c r="H137" s="22"/>
    </row>
    <row r="138" spans="1:8" x14ac:dyDescent="0.25">
      <c r="A138" s="132">
        <v>1</v>
      </c>
      <c r="B138" s="155" t="s">
        <v>135</v>
      </c>
      <c r="C138" s="155" t="s">
        <v>136</v>
      </c>
      <c r="D138" s="155" t="s">
        <v>112</v>
      </c>
      <c r="E138" s="156" t="s">
        <v>3</v>
      </c>
      <c r="F138" s="132">
        <v>1</v>
      </c>
      <c r="G138" s="22">
        <v>5</v>
      </c>
      <c r="H138" s="22"/>
    </row>
    <row r="139" spans="1:8" x14ac:dyDescent="0.25">
      <c r="A139" s="132">
        <v>1</v>
      </c>
      <c r="B139" s="155" t="s">
        <v>135</v>
      </c>
      <c r="C139" s="155" t="s">
        <v>136</v>
      </c>
      <c r="D139" s="155" t="s">
        <v>112</v>
      </c>
      <c r="E139" s="156" t="s">
        <v>3</v>
      </c>
      <c r="F139" s="132">
        <v>1</v>
      </c>
      <c r="G139" s="22">
        <v>5</v>
      </c>
      <c r="H139" s="22"/>
    </row>
    <row r="140" spans="1:8" x14ac:dyDescent="0.25">
      <c r="A140" s="132">
        <v>1</v>
      </c>
      <c r="B140" s="155" t="s">
        <v>135</v>
      </c>
      <c r="C140" s="155" t="s">
        <v>136</v>
      </c>
      <c r="D140" s="155" t="s">
        <v>112</v>
      </c>
      <c r="E140" s="156" t="s">
        <v>3</v>
      </c>
      <c r="F140" s="132">
        <v>1</v>
      </c>
      <c r="G140" s="22">
        <v>5</v>
      </c>
      <c r="H140" s="22"/>
    </row>
    <row r="141" spans="1:8" x14ac:dyDescent="0.25">
      <c r="A141" s="132">
        <v>1</v>
      </c>
      <c r="B141" s="155" t="s">
        <v>135</v>
      </c>
      <c r="C141" s="155" t="s">
        <v>136</v>
      </c>
      <c r="D141" s="155" t="s">
        <v>112</v>
      </c>
      <c r="E141" s="156" t="s">
        <v>3</v>
      </c>
      <c r="F141" s="132">
        <v>1</v>
      </c>
      <c r="G141" s="22">
        <v>7</v>
      </c>
      <c r="H141" s="22"/>
    </row>
    <row r="142" spans="1:8" x14ac:dyDescent="0.25">
      <c r="A142" s="132">
        <v>1</v>
      </c>
      <c r="B142" s="155" t="s">
        <v>135</v>
      </c>
      <c r="C142" s="155" t="s">
        <v>136</v>
      </c>
      <c r="D142" s="155" t="s">
        <v>112</v>
      </c>
      <c r="E142" s="156" t="s">
        <v>3</v>
      </c>
      <c r="F142" s="132">
        <v>1</v>
      </c>
      <c r="G142" s="22">
        <v>6</v>
      </c>
      <c r="H142" s="22"/>
    </row>
    <row r="143" spans="1:8" x14ac:dyDescent="0.25">
      <c r="A143" s="132">
        <v>1</v>
      </c>
      <c r="B143" s="155" t="s">
        <v>135</v>
      </c>
      <c r="C143" s="155" t="s">
        <v>136</v>
      </c>
      <c r="D143" s="155" t="s">
        <v>112</v>
      </c>
      <c r="E143" s="156" t="s">
        <v>57</v>
      </c>
      <c r="F143" s="132">
        <v>1</v>
      </c>
      <c r="G143" s="22">
        <v>7</v>
      </c>
      <c r="H143" s="22"/>
    </row>
    <row r="144" spans="1:8" x14ac:dyDescent="0.25">
      <c r="A144" s="132">
        <v>1</v>
      </c>
      <c r="B144" s="155" t="s">
        <v>135</v>
      </c>
      <c r="C144" s="155" t="s">
        <v>136</v>
      </c>
      <c r="D144" s="155" t="s">
        <v>112</v>
      </c>
      <c r="E144" s="156" t="s">
        <v>11</v>
      </c>
      <c r="F144" s="132">
        <v>1</v>
      </c>
      <c r="G144" s="22">
        <v>5</v>
      </c>
      <c r="H144" s="22"/>
    </row>
    <row r="145" spans="1:8" x14ac:dyDescent="0.25">
      <c r="A145" s="132">
        <v>1</v>
      </c>
      <c r="B145" s="155" t="s">
        <v>135</v>
      </c>
      <c r="C145" s="155" t="s">
        <v>136</v>
      </c>
      <c r="D145" s="155" t="s">
        <v>112</v>
      </c>
      <c r="E145" s="156" t="s">
        <v>11</v>
      </c>
      <c r="F145" s="132">
        <v>1</v>
      </c>
      <c r="G145" s="22">
        <v>7</v>
      </c>
      <c r="H145" s="22"/>
    </row>
    <row r="146" spans="1:8" x14ac:dyDescent="0.25">
      <c r="A146" s="132">
        <v>1</v>
      </c>
      <c r="B146" s="155" t="s">
        <v>135</v>
      </c>
      <c r="C146" s="155" t="s">
        <v>136</v>
      </c>
      <c r="D146" s="155" t="s">
        <v>112</v>
      </c>
      <c r="E146" s="156" t="s">
        <v>10</v>
      </c>
      <c r="F146" s="132">
        <v>1</v>
      </c>
      <c r="G146" s="22">
        <v>7</v>
      </c>
      <c r="H146" s="22"/>
    </row>
    <row r="147" spans="1:8" x14ac:dyDescent="0.25">
      <c r="A147" s="132">
        <v>1</v>
      </c>
      <c r="B147" s="155" t="s">
        <v>135</v>
      </c>
      <c r="C147" s="155" t="s">
        <v>136</v>
      </c>
      <c r="D147" s="155" t="s">
        <v>112</v>
      </c>
      <c r="E147" s="156" t="s">
        <v>10</v>
      </c>
      <c r="F147" s="132">
        <v>1</v>
      </c>
      <c r="G147" s="22">
        <v>5</v>
      </c>
      <c r="H147" s="22"/>
    </row>
    <row r="148" spans="1:8" x14ac:dyDescent="0.25">
      <c r="A148" s="132">
        <v>1</v>
      </c>
      <c r="B148" s="155" t="s">
        <v>135</v>
      </c>
      <c r="C148" s="155" t="s">
        <v>137</v>
      </c>
      <c r="D148" s="155" t="s">
        <v>112</v>
      </c>
      <c r="E148" s="156" t="s">
        <v>17</v>
      </c>
      <c r="F148" s="132">
        <v>1</v>
      </c>
      <c r="G148" s="22">
        <v>7</v>
      </c>
      <c r="H148" s="22"/>
    </row>
    <row r="149" spans="1:8" x14ac:dyDescent="0.25">
      <c r="A149" s="132">
        <v>1</v>
      </c>
      <c r="B149" s="155" t="s">
        <v>135</v>
      </c>
      <c r="C149" s="155" t="s">
        <v>137</v>
      </c>
      <c r="D149" s="155" t="s">
        <v>112</v>
      </c>
      <c r="E149" s="156" t="s">
        <v>3</v>
      </c>
      <c r="F149" s="132">
        <v>1</v>
      </c>
      <c r="G149" s="22">
        <v>22</v>
      </c>
      <c r="H149" s="22"/>
    </row>
    <row r="150" spans="1:8" x14ac:dyDescent="0.25">
      <c r="A150" s="132">
        <v>1</v>
      </c>
      <c r="B150" s="155" t="s">
        <v>135</v>
      </c>
      <c r="C150" s="155" t="s">
        <v>137</v>
      </c>
      <c r="D150" s="155" t="s">
        <v>112</v>
      </c>
      <c r="E150" s="156" t="s">
        <v>7</v>
      </c>
      <c r="F150" s="132">
        <v>1</v>
      </c>
      <c r="G150" s="22">
        <v>7</v>
      </c>
      <c r="H150" s="22"/>
    </row>
    <row r="151" spans="1:8" x14ac:dyDescent="0.25">
      <c r="A151" s="132">
        <v>1</v>
      </c>
      <c r="B151" s="155" t="s">
        <v>135</v>
      </c>
      <c r="C151" s="155" t="s">
        <v>137</v>
      </c>
      <c r="D151" s="155" t="s">
        <v>112</v>
      </c>
      <c r="E151" s="156" t="s">
        <v>11</v>
      </c>
      <c r="F151" s="132">
        <v>1</v>
      </c>
      <c r="G151" s="22">
        <v>9</v>
      </c>
      <c r="H151" s="22"/>
    </row>
    <row r="152" spans="1:8" x14ac:dyDescent="0.25">
      <c r="A152" s="132">
        <v>1</v>
      </c>
      <c r="B152" s="155" t="s">
        <v>135</v>
      </c>
      <c r="C152" s="155" t="s">
        <v>137</v>
      </c>
      <c r="D152" s="155" t="s">
        <v>112</v>
      </c>
      <c r="E152" s="156" t="s">
        <v>7</v>
      </c>
      <c r="F152" s="132">
        <v>1</v>
      </c>
      <c r="G152" s="22">
        <v>6</v>
      </c>
      <c r="H152" s="22"/>
    </row>
    <row r="153" spans="1:8" x14ac:dyDescent="0.25">
      <c r="A153" s="132">
        <v>1</v>
      </c>
      <c r="B153" s="155" t="s">
        <v>135</v>
      </c>
      <c r="C153" s="155" t="s">
        <v>137</v>
      </c>
      <c r="D153" s="155" t="s">
        <v>112</v>
      </c>
      <c r="E153" s="156" t="s">
        <v>11</v>
      </c>
      <c r="F153" s="132">
        <v>1</v>
      </c>
      <c r="G153" s="22">
        <v>12</v>
      </c>
      <c r="H153" s="22"/>
    </row>
    <row r="154" spans="1:8" x14ac:dyDescent="0.25">
      <c r="A154" s="132">
        <v>1</v>
      </c>
      <c r="B154" s="155" t="s">
        <v>135</v>
      </c>
      <c r="C154" s="155" t="s">
        <v>137</v>
      </c>
      <c r="D154" s="155" t="s">
        <v>112</v>
      </c>
      <c r="E154" s="156" t="s">
        <v>7</v>
      </c>
      <c r="F154" s="132">
        <v>1</v>
      </c>
      <c r="G154" s="22">
        <v>5</v>
      </c>
      <c r="H154" s="22"/>
    </row>
    <row r="155" spans="1:8" x14ac:dyDescent="0.25">
      <c r="A155" s="132">
        <v>1</v>
      </c>
      <c r="B155" s="155" t="s">
        <v>135</v>
      </c>
      <c r="C155" s="155" t="s">
        <v>137</v>
      </c>
      <c r="D155" s="155" t="s">
        <v>112</v>
      </c>
      <c r="E155" s="156" t="s">
        <v>3</v>
      </c>
      <c r="F155" s="132">
        <v>1</v>
      </c>
      <c r="G155" s="22">
        <v>5</v>
      </c>
      <c r="H155" s="22"/>
    </row>
    <row r="156" spans="1:8" x14ac:dyDescent="0.25">
      <c r="A156" s="132">
        <v>1</v>
      </c>
      <c r="B156" s="155" t="s">
        <v>135</v>
      </c>
      <c r="C156" s="155" t="s">
        <v>137</v>
      </c>
      <c r="D156" s="155" t="s">
        <v>112</v>
      </c>
      <c r="E156" s="156" t="s">
        <v>3</v>
      </c>
      <c r="F156" s="132">
        <v>1</v>
      </c>
      <c r="G156" s="22">
        <v>5</v>
      </c>
      <c r="H156" s="22"/>
    </row>
    <row r="157" spans="1:8" x14ac:dyDescent="0.25">
      <c r="A157" s="132">
        <v>1</v>
      </c>
      <c r="B157" s="155" t="s">
        <v>135</v>
      </c>
      <c r="C157" s="155" t="s">
        <v>137</v>
      </c>
      <c r="D157" s="155" t="s">
        <v>112</v>
      </c>
      <c r="E157" s="156" t="s">
        <v>3</v>
      </c>
      <c r="F157" s="132">
        <v>1</v>
      </c>
      <c r="G157" s="22">
        <v>5</v>
      </c>
      <c r="H157" s="22"/>
    </row>
    <row r="158" spans="1:8" x14ac:dyDescent="0.25">
      <c r="A158" s="132">
        <v>1</v>
      </c>
      <c r="B158" s="155" t="s">
        <v>135</v>
      </c>
      <c r="C158" s="155" t="s">
        <v>137</v>
      </c>
      <c r="D158" s="155" t="s">
        <v>112</v>
      </c>
      <c r="E158" s="156" t="s">
        <v>3</v>
      </c>
      <c r="F158" s="132">
        <v>1</v>
      </c>
      <c r="G158" s="22">
        <v>5</v>
      </c>
      <c r="H158" s="22"/>
    </row>
    <row r="159" spans="1:8" x14ac:dyDescent="0.25">
      <c r="A159" s="132">
        <v>1</v>
      </c>
      <c r="B159" s="155" t="s">
        <v>135</v>
      </c>
      <c r="C159" s="155" t="s">
        <v>137</v>
      </c>
      <c r="D159" s="155" t="s">
        <v>112</v>
      </c>
      <c r="E159" s="156" t="s">
        <v>3</v>
      </c>
      <c r="F159" s="132">
        <v>1</v>
      </c>
      <c r="G159" s="22">
        <v>5</v>
      </c>
      <c r="H159" s="22"/>
    </row>
    <row r="160" spans="1:8" x14ac:dyDescent="0.25">
      <c r="A160" s="132">
        <v>1</v>
      </c>
      <c r="B160" s="155" t="s">
        <v>135</v>
      </c>
      <c r="C160" s="155" t="s">
        <v>137</v>
      </c>
      <c r="D160" s="155" t="s">
        <v>112</v>
      </c>
      <c r="E160" s="156" t="s">
        <v>3</v>
      </c>
      <c r="F160" s="132">
        <v>1</v>
      </c>
      <c r="G160" s="22">
        <v>5</v>
      </c>
      <c r="H160" s="22"/>
    </row>
    <row r="161" spans="1:8" x14ac:dyDescent="0.25">
      <c r="A161" s="132">
        <v>1</v>
      </c>
      <c r="B161" s="155" t="s">
        <v>135</v>
      </c>
      <c r="C161" s="155" t="s">
        <v>137</v>
      </c>
      <c r="D161" s="155" t="s">
        <v>112</v>
      </c>
      <c r="E161" s="156" t="s">
        <v>57</v>
      </c>
      <c r="F161" s="132">
        <v>1</v>
      </c>
      <c r="G161" s="22">
        <v>5</v>
      </c>
      <c r="H161" s="22"/>
    </row>
    <row r="162" spans="1:8" x14ac:dyDescent="0.25">
      <c r="A162" s="132">
        <v>1</v>
      </c>
      <c r="B162" s="155" t="s">
        <v>135</v>
      </c>
      <c r="C162" s="155" t="s">
        <v>137</v>
      </c>
      <c r="D162" s="155" t="s">
        <v>112</v>
      </c>
      <c r="E162" s="156" t="s">
        <v>57</v>
      </c>
      <c r="F162" s="132">
        <v>1</v>
      </c>
      <c r="G162" s="22">
        <v>5</v>
      </c>
      <c r="H162" s="22"/>
    </row>
    <row r="163" spans="1:8" x14ac:dyDescent="0.25">
      <c r="A163" s="132">
        <v>1</v>
      </c>
      <c r="B163" s="155" t="s">
        <v>135</v>
      </c>
      <c r="C163" s="155" t="s">
        <v>137</v>
      </c>
      <c r="D163" s="155" t="s">
        <v>112</v>
      </c>
      <c r="E163" s="156" t="s">
        <v>57</v>
      </c>
      <c r="F163" s="132">
        <v>1</v>
      </c>
      <c r="G163" s="22">
        <v>5</v>
      </c>
      <c r="H163" s="22"/>
    </row>
    <row r="164" spans="1:8" x14ac:dyDescent="0.25">
      <c r="A164" s="132">
        <v>1</v>
      </c>
      <c r="B164" s="155" t="s">
        <v>135</v>
      </c>
      <c r="C164" s="155" t="s">
        <v>137</v>
      </c>
      <c r="D164" s="155" t="s">
        <v>112</v>
      </c>
      <c r="E164" s="156" t="s">
        <v>11</v>
      </c>
      <c r="F164" s="132">
        <v>1</v>
      </c>
      <c r="G164" s="22">
        <v>5</v>
      </c>
      <c r="H164" s="22"/>
    </row>
    <row r="165" spans="1:8" x14ac:dyDescent="0.25">
      <c r="A165" s="132">
        <v>1</v>
      </c>
      <c r="B165" s="155" t="s">
        <v>135</v>
      </c>
      <c r="C165" s="155" t="s">
        <v>137</v>
      </c>
      <c r="D165" s="155" t="s">
        <v>112</v>
      </c>
      <c r="E165" s="156" t="s">
        <v>11</v>
      </c>
      <c r="F165" s="132">
        <v>1</v>
      </c>
      <c r="G165" s="22">
        <v>5</v>
      </c>
      <c r="H165" s="22"/>
    </row>
    <row r="166" spans="1:8" x14ac:dyDescent="0.25">
      <c r="A166" s="132">
        <v>1</v>
      </c>
      <c r="B166" s="155" t="s">
        <v>135</v>
      </c>
      <c r="C166" s="155" t="s">
        <v>137</v>
      </c>
      <c r="D166" s="155" t="s">
        <v>112</v>
      </c>
      <c r="E166" s="156" t="s">
        <v>16</v>
      </c>
      <c r="F166" s="132">
        <v>1</v>
      </c>
      <c r="G166" s="22">
        <v>7</v>
      </c>
      <c r="H166" s="22"/>
    </row>
    <row r="167" spans="1:8" x14ac:dyDescent="0.25">
      <c r="A167" s="132">
        <v>1</v>
      </c>
      <c r="B167" s="155" t="s">
        <v>135</v>
      </c>
      <c r="C167" s="155" t="s">
        <v>137</v>
      </c>
      <c r="D167" s="155" t="s">
        <v>112</v>
      </c>
      <c r="E167" s="156" t="s">
        <v>10</v>
      </c>
      <c r="F167" s="132">
        <v>1</v>
      </c>
      <c r="G167" s="22">
        <v>5</v>
      </c>
      <c r="H167" s="22"/>
    </row>
    <row r="168" spans="1:8" x14ac:dyDescent="0.25">
      <c r="A168" s="132">
        <v>1</v>
      </c>
      <c r="B168" s="155" t="s">
        <v>135</v>
      </c>
      <c r="C168" s="155" t="s">
        <v>138</v>
      </c>
      <c r="D168" s="155" t="s">
        <v>112</v>
      </c>
      <c r="E168" s="156" t="s">
        <v>10</v>
      </c>
      <c r="F168" s="132">
        <v>1</v>
      </c>
      <c r="G168" s="22">
        <v>15</v>
      </c>
      <c r="H168" s="22"/>
    </row>
    <row r="169" spans="1:8" x14ac:dyDescent="0.25">
      <c r="A169" s="132">
        <v>1</v>
      </c>
      <c r="B169" s="155" t="s">
        <v>135</v>
      </c>
      <c r="C169" s="155" t="s">
        <v>138</v>
      </c>
      <c r="D169" s="155" t="s">
        <v>112</v>
      </c>
      <c r="E169" s="156" t="s">
        <v>7</v>
      </c>
      <c r="F169" s="132">
        <v>1</v>
      </c>
      <c r="G169" s="22">
        <v>6</v>
      </c>
      <c r="H169" s="22"/>
    </row>
    <row r="170" spans="1:8" x14ac:dyDescent="0.25">
      <c r="A170" s="132">
        <v>1</v>
      </c>
      <c r="B170" s="155" t="s">
        <v>135</v>
      </c>
      <c r="C170" s="155" t="s">
        <v>138</v>
      </c>
      <c r="D170" s="155" t="s">
        <v>112</v>
      </c>
      <c r="E170" s="156" t="s">
        <v>3</v>
      </c>
      <c r="F170" s="132">
        <v>1</v>
      </c>
      <c r="G170" s="22">
        <v>6</v>
      </c>
      <c r="H170" s="22"/>
    </row>
    <row r="171" spans="1:8" x14ac:dyDescent="0.25">
      <c r="A171" s="132">
        <v>1</v>
      </c>
      <c r="B171" s="155" t="s">
        <v>135</v>
      </c>
      <c r="C171" s="155" t="s">
        <v>138</v>
      </c>
      <c r="D171" s="155" t="s">
        <v>112</v>
      </c>
      <c r="E171" s="156" t="s">
        <v>10</v>
      </c>
      <c r="F171" s="132">
        <v>1</v>
      </c>
      <c r="G171" s="22">
        <v>11</v>
      </c>
      <c r="H171" s="22"/>
    </row>
    <row r="172" spans="1:8" x14ac:dyDescent="0.25">
      <c r="A172" s="132">
        <v>1</v>
      </c>
      <c r="B172" s="155" t="s">
        <v>135</v>
      </c>
      <c r="C172" s="155" t="s">
        <v>138</v>
      </c>
      <c r="D172" s="155" t="s">
        <v>112</v>
      </c>
      <c r="E172" s="156" t="s">
        <v>3</v>
      </c>
      <c r="F172" s="132">
        <v>1</v>
      </c>
      <c r="G172" s="22">
        <v>6</v>
      </c>
      <c r="H172" s="22"/>
    </row>
    <row r="173" spans="1:8" x14ac:dyDescent="0.25">
      <c r="A173" s="132">
        <v>1</v>
      </c>
      <c r="B173" s="155" t="s">
        <v>135</v>
      </c>
      <c r="C173" s="155" t="s">
        <v>138</v>
      </c>
      <c r="D173" s="155" t="s">
        <v>112</v>
      </c>
      <c r="E173" s="156" t="s">
        <v>10</v>
      </c>
      <c r="F173" s="132">
        <v>1</v>
      </c>
      <c r="G173" s="22">
        <v>15</v>
      </c>
      <c r="H173" s="22"/>
    </row>
    <row r="174" spans="1:8" x14ac:dyDescent="0.25">
      <c r="A174" s="132">
        <v>1</v>
      </c>
      <c r="B174" s="155" t="s">
        <v>135</v>
      </c>
      <c r="C174" s="155" t="s">
        <v>138</v>
      </c>
      <c r="D174" s="155" t="s">
        <v>112</v>
      </c>
      <c r="E174" s="156" t="s">
        <v>10</v>
      </c>
      <c r="F174" s="132">
        <v>1</v>
      </c>
      <c r="G174" s="22">
        <v>12</v>
      </c>
      <c r="H174" s="22"/>
    </row>
    <row r="175" spans="1:8" x14ac:dyDescent="0.25">
      <c r="A175" s="132">
        <v>1</v>
      </c>
      <c r="B175" s="155" t="s">
        <v>135</v>
      </c>
      <c r="C175" s="155" t="s">
        <v>138</v>
      </c>
      <c r="D175" s="155" t="s">
        <v>112</v>
      </c>
      <c r="E175" s="156" t="s">
        <v>3</v>
      </c>
      <c r="F175" s="132">
        <v>1</v>
      </c>
      <c r="G175" s="22">
        <v>5</v>
      </c>
      <c r="H175" s="22"/>
    </row>
    <row r="176" spans="1:8" x14ac:dyDescent="0.25">
      <c r="A176" s="132">
        <v>1</v>
      </c>
      <c r="B176" s="155" t="s">
        <v>135</v>
      </c>
      <c r="C176" s="155" t="s">
        <v>138</v>
      </c>
      <c r="D176" s="155" t="s">
        <v>112</v>
      </c>
      <c r="E176" s="156" t="s">
        <v>3</v>
      </c>
      <c r="F176" s="132">
        <v>1</v>
      </c>
      <c r="G176" s="22">
        <v>5</v>
      </c>
      <c r="H176" s="22"/>
    </row>
    <row r="177" spans="1:8" x14ac:dyDescent="0.25">
      <c r="A177" s="132">
        <v>1</v>
      </c>
      <c r="B177" s="155" t="s">
        <v>135</v>
      </c>
      <c r="C177" s="155" t="s">
        <v>138</v>
      </c>
      <c r="D177" s="155" t="s">
        <v>112</v>
      </c>
      <c r="E177" s="156" t="s">
        <v>3</v>
      </c>
      <c r="F177" s="132">
        <v>1</v>
      </c>
      <c r="G177" s="22">
        <v>5</v>
      </c>
      <c r="H177" s="22"/>
    </row>
    <row r="178" spans="1:8" x14ac:dyDescent="0.25">
      <c r="A178" s="132">
        <v>1</v>
      </c>
      <c r="B178" s="155" t="s">
        <v>135</v>
      </c>
      <c r="C178" s="155" t="s">
        <v>138</v>
      </c>
      <c r="D178" s="155" t="s">
        <v>112</v>
      </c>
      <c r="E178" s="156" t="s">
        <v>3</v>
      </c>
      <c r="F178" s="132">
        <v>1</v>
      </c>
      <c r="G178" s="22">
        <v>5</v>
      </c>
      <c r="H178" s="22"/>
    </row>
    <row r="179" spans="1:8" x14ac:dyDescent="0.25">
      <c r="A179" s="132">
        <v>1</v>
      </c>
      <c r="B179" s="155" t="s">
        <v>135</v>
      </c>
      <c r="C179" s="155" t="s">
        <v>138</v>
      </c>
      <c r="D179" s="155" t="s">
        <v>112</v>
      </c>
      <c r="E179" s="156" t="s">
        <v>3</v>
      </c>
      <c r="F179" s="132">
        <v>1</v>
      </c>
      <c r="G179" s="22">
        <v>5</v>
      </c>
      <c r="H179" s="22"/>
    </row>
    <row r="180" spans="1:8" x14ac:dyDescent="0.25">
      <c r="A180" s="132">
        <v>1</v>
      </c>
      <c r="B180" s="155" t="s">
        <v>135</v>
      </c>
      <c r="C180" s="155" t="s">
        <v>138</v>
      </c>
      <c r="D180" s="155" t="s">
        <v>112</v>
      </c>
      <c r="E180" s="156" t="s">
        <v>3</v>
      </c>
      <c r="F180" s="132">
        <v>1</v>
      </c>
      <c r="G180" s="22">
        <v>6</v>
      </c>
      <c r="H180" s="22"/>
    </row>
    <row r="181" spans="1:8" x14ac:dyDescent="0.25">
      <c r="A181" s="132">
        <v>1</v>
      </c>
      <c r="B181" s="155" t="s">
        <v>135</v>
      </c>
      <c r="C181" s="155" t="s">
        <v>138</v>
      </c>
      <c r="D181" s="155" t="s">
        <v>112</v>
      </c>
      <c r="E181" s="156" t="s">
        <v>3</v>
      </c>
      <c r="F181" s="132">
        <v>1</v>
      </c>
      <c r="G181" s="22">
        <v>8</v>
      </c>
      <c r="H181" s="22"/>
    </row>
    <row r="182" spans="1:8" x14ac:dyDescent="0.25">
      <c r="A182" s="132">
        <v>1</v>
      </c>
      <c r="B182" s="155" t="s">
        <v>135</v>
      </c>
      <c r="C182" s="155" t="s">
        <v>138</v>
      </c>
      <c r="D182" s="155" t="s">
        <v>112</v>
      </c>
      <c r="E182" s="156" t="s">
        <v>57</v>
      </c>
      <c r="F182" s="132">
        <v>1</v>
      </c>
      <c r="G182" s="22">
        <v>6</v>
      </c>
      <c r="H182" s="22"/>
    </row>
    <row r="183" spans="1:8" x14ac:dyDescent="0.25">
      <c r="A183" s="132">
        <v>1</v>
      </c>
      <c r="B183" s="155" t="s">
        <v>135</v>
      </c>
      <c r="C183" s="155" t="s">
        <v>138</v>
      </c>
      <c r="D183" s="155" t="s">
        <v>112</v>
      </c>
      <c r="E183" s="156" t="s">
        <v>57</v>
      </c>
      <c r="F183" s="132">
        <v>1</v>
      </c>
      <c r="G183" s="22">
        <v>5</v>
      </c>
      <c r="H183" s="22"/>
    </row>
    <row r="184" spans="1:8" x14ac:dyDescent="0.25">
      <c r="A184" s="132">
        <v>1</v>
      </c>
      <c r="B184" s="155" t="s">
        <v>135</v>
      </c>
      <c r="C184" s="155" t="s">
        <v>138</v>
      </c>
      <c r="D184" s="155" t="s">
        <v>112</v>
      </c>
      <c r="E184" s="156" t="s">
        <v>57</v>
      </c>
      <c r="F184" s="132">
        <v>1</v>
      </c>
      <c r="G184" s="22">
        <v>5</v>
      </c>
      <c r="H184" s="22"/>
    </row>
    <row r="185" spans="1:8" x14ac:dyDescent="0.25">
      <c r="A185" s="132">
        <v>1</v>
      </c>
      <c r="B185" s="155" t="s">
        <v>135</v>
      </c>
      <c r="C185" s="155" t="s">
        <v>138</v>
      </c>
      <c r="D185" s="155" t="s">
        <v>112</v>
      </c>
      <c r="E185" s="156" t="s">
        <v>11</v>
      </c>
      <c r="F185" s="132">
        <v>1</v>
      </c>
      <c r="G185" s="22">
        <v>6</v>
      </c>
      <c r="H185" s="22"/>
    </row>
    <row r="186" spans="1:8" x14ac:dyDescent="0.25">
      <c r="A186" s="132">
        <v>1</v>
      </c>
      <c r="B186" s="155" t="s">
        <v>135</v>
      </c>
      <c r="C186" s="155" t="s">
        <v>138</v>
      </c>
      <c r="D186" s="155" t="s">
        <v>112</v>
      </c>
      <c r="E186" s="156" t="s">
        <v>16</v>
      </c>
      <c r="F186" s="132">
        <v>1</v>
      </c>
      <c r="G186" s="22">
        <v>5</v>
      </c>
      <c r="H186" s="22"/>
    </row>
    <row r="187" spans="1:8" x14ac:dyDescent="0.25">
      <c r="A187" s="132">
        <v>1</v>
      </c>
      <c r="B187" s="155" t="s">
        <v>135</v>
      </c>
      <c r="C187" s="155" t="s">
        <v>138</v>
      </c>
      <c r="D187" s="155" t="s">
        <v>112</v>
      </c>
      <c r="E187" s="156" t="s">
        <v>16</v>
      </c>
      <c r="F187" s="132">
        <v>1</v>
      </c>
      <c r="G187" s="22">
        <v>5</v>
      </c>
      <c r="H187" s="22"/>
    </row>
    <row r="188" spans="1:8" x14ac:dyDescent="0.25">
      <c r="A188" s="132">
        <v>1</v>
      </c>
      <c r="B188" s="155" t="s">
        <v>135</v>
      </c>
      <c r="C188" s="155" t="s">
        <v>138</v>
      </c>
      <c r="D188" s="155" t="s">
        <v>112</v>
      </c>
      <c r="E188" s="156" t="s">
        <v>16</v>
      </c>
      <c r="F188" s="132">
        <v>1</v>
      </c>
      <c r="G188" s="22">
        <v>12</v>
      </c>
      <c r="H188" s="22"/>
    </row>
    <row r="189" spans="1:8" x14ac:dyDescent="0.25">
      <c r="A189" s="132">
        <v>1</v>
      </c>
      <c r="B189" s="155" t="s">
        <v>135</v>
      </c>
      <c r="C189" s="155" t="s">
        <v>138</v>
      </c>
      <c r="D189" s="155" t="s">
        <v>112</v>
      </c>
      <c r="E189" s="156" t="s">
        <v>10</v>
      </c>
      <c r="F189" s="132">
        <v>1</v>
      </c>
      <c r="G189" s="22">
        <v>5</v>
      </c>
      <c r="H189" s="22"/>
    </row>
    <row r="190" spans="1:8" x14ac:dyDescent="0.25">
      <c r="A190" s="132">
        <v>1</v>
      </c>
      <c r="B190" s="155" t="s">
        <v>135</v>
      </c>
      <c r="C190" s="155" t="s">
        <v>138</v>
      </c>
      <c r="D190" s="155" t="s">
        <v>112</v>
      </c>
      <c r="E190" s="156" t="s">
        <v>148</v>
      </c>
      <c r="F190" s="132">
        <v>1</v>
      </c>
      <c r="G190" s="22">
        <v>5</v>
      </c>
      <c r="H190" s="22"/>
    </row>
    <row r="191" spans="1:8" x14ac:dyDescent="0.25">
      <c r="A191" s="132">
        <v>1</v>
      </c>
      <c r="B191" s="155" t="s">
        <v>109</v>
      </c>
      <c r="C191" s="155" t="s">
        <v>241</v>
      </c>
      <c r="D191" s="155" t="s">
        <v>112</v>
      </c>
      <c r="E191" s="156" t="s">
        <v>57</v>
      </c>
      <c r="F191" s="132">
        <v>1</v>
      </c>
      <c r="G191" s="22">
        <v>8</v>
      </c>
      <c r="H191" s="22"/>
    </row>
    <row r="192" spans="1:8" x14ac:dyDescent="0.25">
      <c r="A192" s="132">
        <v>1</v>
      </c>
      <c r="B192" s="155" t="s">
        <v>109</v>
      </c>
      <c r="C192" s="155" t="s">
        <v>241</v>
      </c>
      <c r="D192" s="155" t="s">
        <v>112</v>
      </c>
      <c r="E192" s="156" t="s">
        <v>10</v>
      </c>
      <c r="F192" s="132">
        <v>1</v>
      </c>
      <c r="G192" s="22">
        <v>10</v>
      </c>
      <c r="H192" s="22"/>
    </row>
    <row r="193" spans="1:8" x14ac:dyDescent="0.25">
      <c r="A193" s="132">
        <v>1</v>
      </c>
      <c r="B193" s="155" t="s">
        <v>109</v>
      </c>
      <c r="C193" s="155" t="s">
        <v>241</v>
      </c>
      <c r="D193" s="155" t="s">
        <v>112</v>
      </c>
      <c r="E193" s="156" t="s">
        <v>9</v>
      </c>
      <c r="F193" s="132">
        <v>1</v>
      </c>
      <c r="G193" s="22">
        <v>22</v>
      </c>
      <c r="H193" s="22"/>
    </row>
    <row r="194" spans="1:8" x14ac:dyDescent="0.25">
      <c r="A194" s="132">
        <v>1</v>
      </c>
      <c r="B194" s="155" t="s">
        <v>109</v>
      </c>
      <c r="C194" s="155" t="s">
        <v>241</v>
      </c>
      <c r="D194" s="155" t="s">
        <v>112</v>
      </c>
      <c r="E194" s="156" t="s">
        <v>10</v>
      </c>
      <c r="F194" s="132">
        <v>1</v>
      </c>
      <c r="G194" s="22">
        <v>11</v>
      </c>
      <c r="H194" s="22"/>
    </row>
    <row r="195" spans="1:8" x14ac:dyDescent="0.25">
      <c r="A195" s="132">
        <v>1</v>
      </c>
      <c r="B195" s="155" t="s">
        <v>109</v>
      </c>
      <c r="C195" s="155" t="s">
        <v>241</v>
      </c>
      <c r="D195" s="155" t="s">
        <v>112</v>
      </c>
      <c r="E195" s="156" t="s">
        <v>10</v>
      </c>
      <c r="F195" s="132">
        <v>1</v>
      </c>
      <c r="G195" s="22">
        <v>12</v>
      </c>
      <c r="H195" s="22"/>
    </row>
    <row r="196" spans="1:8" x14ac:dyDescent="0.25">
      <c r="A196" s="132">
        <v>1</v>
      </c>
      <c r="B196" s="155" t="s">
        <v>109</v>
      </c>
      <c r="C196" s="155" t="s">
        <v>241</v>
      </c>
      <c r="D196" s="155" t="s">
        <v>112</v>
      </c>
      <c r="E196" s="156" t="s">
        <v>9</v>
      </c>
      <c r="F196" s="132">
        <v>1</v>
      </c>
      <c r="G196" s="22">
        <v>26</v>
      </c>
      <c r="H196" s="22"/>
    </row>
    <row r="197" spans="1:8" x14ac:dyDescent="0.25">
      <c r="A197" s="132">
        <v>1</v>
      </c>
      <c r="B197" s="155" t="s">
        <v>109</v>
      </c>
      <c r="C197" s="155" t="s">
        <v>241</v>
      </c>
      <c r="D197" s="155" t="s">
        <v>112</v>
      </c>
      <c r="E197" s="156" t="s">
        <v>9</v>
      </c>
      <c r="F197" s="132">
        <v>1</v>
      </c>
      <c r="G197" s="22">
        <v>22</v>
      </c>
      <c r="H197" s="22"/>
    </row>
    <row r="198" spans="1:8" x14ac:dyDescent="0.25">
      <c r="A198" s="132">
        <v>1</v>
      </c>
      <c r="B198" s="155" t="s">
        <v>109</v>
      </c>
      <c r="C198" s="155" t="s">
        <v>241</v>
      </c>
      <c r="D198" s="155" t="s">
        <v>112</v>
      </c>
      <c r="E198" s="156" t="s">
        <v>3</v>
      </c>
      <c r="F198" s="132">
        <v>1</v>
      </c>
      <c r="G198" s="22">
        <v>5</v>
      </c>
      <c r="H198" s="22"/>
    </row>
    <row r="199" spans="1:8" x14ac:dyDescent="0.25">
      <c r="A199" s="132">
        <v>1</v>
      </c>
      <c r="B199" s="155" t="s">
        <v>109</v>
      </c>
      <c r="C199" s="155" t="s">
        <v>241</v>
      </c>
      <c r="D199" s="155" t="s">
        <v>112</v>
      </c>
      <c r="E199" s="156" t="s">
        <v>3</v>
      </c>
      <c r="F199" s="132">
        <v>1</v>
      </c>
      <c r="G199" s="22">
        <v>5</v>
      </c>
      <c r="H199" s="22"/>
    </row>
    <row r="200" spans="1:8" x14ac:dyDescent="0.25">
      <c r="A200" s="132">
        <v>1</v>
      </c>
      <c r="B200" s="155" t="s">
        <v>109</v>
      </c>
      <c r="C200" s="155" t="s">
        <v>241</v>
      </c>
      <c r="D200" s="155" t="s">
        <v>112</v>
      </c>
      <c r="E200" s="156" t="s">
        <v>3</v>
      </c>
      <c r="F200" s="132">
        <v>1</v>
      </c>
      <c r="G200" s="22">
        <v>5</v>
      </c>
      <c r="H200" s="22"/>
    </row>
    <row r="201" spans="1:8" x14ac:dyDescent="0.25">
      <c r="A201" s="132">
        <v>1</v>
      </c>
      <c r="B201" s="155" t="s">
        <v>109</v>
      </c>
      <c r="C201" s="155" t="s">
        <v>241</v>
      </c>
      <c r="D201" s="155" t="s">
        <v>112</v>
      </c>
      <c r="E201" s="156" t="s">
        <v>3</v>
      </c>
      <c r="F201" s="132">
        <v>1</v>
      </c>
      <c r="G201" s="22">
        <v>5</v>
      </c>
      <c r="H201" s="22"/>
    </row>
    <row r="202" spans="1:8" x14ac:dyDescent="0.25">
      <c r="A202" s="132">
        <v>1</v>
      </c>
      <c r="B202" s="155" t="s">
        <v>109</v>
      </c>
      <c r="C202" s="155" t="s">
        <v>241</v>
      </c>
      <c r="D202" s="155" t="s">
        <v>112</v>
      </c>
      <c r="E202" s="156" t="s">
        <v>3</v>
      </c>
      <c r="F202" s="132">
        <v>1</v>
      </c>
      <c r="G202" s="22">
        <v>5</v>
      </c>
      <c r="H202" s="22"/>
    </row>
    <row r="203" spans="1:8" x14ac:dyDescent="0.25">
      <c r="A203" s="132">
        <v>1</v>
      </c>
      <c r="B203" s="155" t="s">
        <v>109</v>
      </c>
      <c r="C203" s="155" t="s">
        <v>241</v>
      </c>
      <c r="D203" s="155" t="s">
        <v>112</v>
      </c>
      <c r="E203" s="156" t="s">
        <v>3</v>
      </c>
      <c r="F203" s="132">
        <v>1</v>
      </c>
      <c r="G203" s="22">
        <v>5</v>
      </c>
      <c r="H203" s="22"/>
    </row>
    <row r="204" spans="1:8" x14ac:dyDescent="0.25">
      <c r="A204" s="132">
        <v>1</v>
      </c>
      <c r="B204" s="155" t="s">
        <v>109</v>
      </c>
      <c r="C204" s="155" t="s">
        <v>241</v>
      </c>
      <c r="D204" s="155" t="s">
        <v>112</v>
      </c>
      <c r="E204" s="156" t="s">
        <v>3</v>
      </c>
      <c r="F204" s="132">
        <v>1</v>
      </c>
      <c r="G204" s="22">
        <v>5</v>
      </c>
      <c r="H204" s="22"/>
    </row>
    <row r="205" spans="1:8" x14ac:dyDescent="0.25">
      <c r="A205" s="132">
        <v>1</v>
      </c>
      <c r="B205" s="155" t="s">
        <v>109</v>
      </c>
      <c r="C205" s="155" t="s">
        <v>241</v>
      </c>
      <c r="D205" s="155" t="s">
        <v>112</v>
      </c>
      <c r="E205" s="156" t="s">
        <v>3</v>
      </c>
      <c r="F205" s="132">
        <v>1</v>
      </c>
      <c r="G205" s="22">
        <v>5</v>
      </c>
      <c r="H205" s="22"/>
    </row>
    <row r="206" spans="1:8" x14ac:dyDescent="0.25">
      <c r="A206" s="132">
        <v>1</v>
      </c>
      <c r="B206" s="155" t="s">
        <v>109</v>
      </c>
      <c r="C206" s="155" t="s">
        <v>241</v>
      </c>
      <c r="D206" s="155" t="s">
        <v>112</v>
      </c>
      <c r="E206" s="156" t="s">
        <v>3</v>
      </c>
      <c r="F206" s="132">
        <v>1</v>
      </c>
      <c r="G206" s="22">
        <v>5</v>
      </c>
      <c r="H206" s="22"/>
    </row>
    <row r="207" spans="1:8" x14ac:dyDescent="0.25">
      <c r="A207" s="132">
        <v>1</v>
      </c>
      <c r="B207" s="155" t="s">
        <v>109</v>
      </c>
      <c r="C207" s="155" t="s">
        <v>241</v>
      </c>
      <c r="D207" s="155" t="s">
        <v>112</v>
      </c>
      <c r="E207" s="156" t="s">
        <v>3</v>
      </c>
      <c r="F207" s="132">
        <v>1</v>
      </c>
      <c r="G207" s="22">
        <v>6</v>
      </c>
      <c r="H207" s="22"/>
    </row>
    <row r="208" spans="1:8" x14ac:dyDescent="0.25">
      <c r="A208" s="132">
        <v>1</v>
      </c>
      <c r="B208" s="155" t="s">
        <v>109</v>
      </c>
      <c r="C208" s="155" t="s">
        <v>241</v>
      </c>
      <c r="D208" s="155" t="s">
        <v>112</v>
      </c>
      <c r="E208" s="156" t="s">
        <v>3</v>
      </c>
      <c r="F208" s="132">
        <v>1</v>
      </c>
      <c r="G208" s="22">
        <v>6</v>
      </c>
      <c r="H208" s="22"/>
    </row>
    <row r="209" spans="1:8" x14ac:dyDescent="0.25">
      <c r="A209" s="132">
        <v>1</v>
      </c>
      <c r="B209" s="155" t="s">
        <v>109</v>
      </c>
      <c r="C209" s="155" t="s">
        <v>241</v>
      </c>
      <c r="D209" s="155" t="s">
        <v>112</v>
      </c>
      <c r="E209" s="156" t="s">
        <v>3</v>
      </c>
      <c r="F209" s="132">
        <v>1</v>
      </c>
      <c r="G209" s="22">
        <v>8</v>
      </c>
      <c r="H209" s="22"/>
    </row>
    <row r="210" spans="1:8" x14ac:dyDescent="0.25">
      <c r="A210" s="132">
        <v>1</v>
      </c>
      <c r="B210" s="155" t="s">
        <v>109</v>
      </c>
      <c r="C210" s="155" t="s">
        <v>241</v>
      </c>
      <c r="D210" s="155" t="s">
        <v>112</v>
      </c>
      <c r="E210" s="156" t="s">
        <v>3</v>
      </c>
      <c r="F210" s="132">
        <v>1</v>
      </c>
      <c r="G210" s="22">
        <v>9</v>
      </c>
      <c r="H210" s="22"/>
    </row>
    <row r="211" spans="1:8" x14ac:dyDescent="0.25">
      <c r="A211" s="132">
        <v>1</v>
      </c>
      <c r="B211" s="155" t="s">
        <v>109</v>
      </c>
      <c r="C211" s="155" t="s">
        <v>241</v>
      </c>
      <c r="D211" s="155" t="s">
        <v>112</v>
      </c>
      <c r="E211" s="156" t="s">
        <v>57</v>
      </c>
      <c r="F211" s="132">
        <v>1</v>
      </c>
      <c r="G211" s="22">
        <v>5</v>
      </c>
      <c r="H211" s="22"/>
    </row>
    <row r="212" spans="1:8" x14ac:dyDescent="0.25">
      <c r="A212" s="132">
        <v>1</v>
      </c>
      <c r="B212" s="155" t="s">
        <v>109</v>
      </c>
      <c r="C212" s="155" t="s">
        <v>241</v>
      </c>
      <c r="D212" s="155" t="s">
        <v>112</v>
      </c>
      <c r="E212" s="156" t="s">
        <v>57</v>
      </c>
      <c r="F212" s="132">
        <v>1</v>
      </c>
      <c r="G212" s="22">
        <v>5</v>
      </c>
      <c r="H212" s="22"/>
    </row>
    <row r="213" spans="1:8" x14ac:dyDescent="0.25">
      <c r="A213" s="132">
        <v>1</v>
      </c>
      <c r="B213" s="155" t="s">
        <v>109</v>
      </c>
      <c r="C213" s="155" t="s">
        <v>241</v>
      </c>
      <c r="D213" s="155" t="s">
        <v>112</v>
      </c>
      <c r="E213" s="156" t="s">
        <v>57</v>
      </c>
      <c r="F213" s="132">
        <v>1</v>
      </c>
      <c r="G213" s="22">
        <v>5</v>
      </c>
      <c r="H213" s="22"/>
    </row>
    <row r="214" spans="1:8" x14ac:dyDescent="0.25">
      <c r="A214" s="132">
        <v>1</v>
      </c>
      <c r="B214" s="155" t="s">
        <v>109</v>
      </c>
      <c r="C214" s="155" t="s">
        <v>241</v>
      </c>
      <c r="D214" s="155" t="s">
        <v>112</v>
      </c>
      <c r="E214" s="156" t="s">
        <v>57</v>
      </c>
      <c r="F214" s="132">
        <v>1</v>
      </c>
      <c r="G214" s="22">
        <v>8</v>
      </c>
      <c r="H214" s="22"/>
    </row>
    <row r="215" spans="1:8" x14ac:dyDescent="0.25">
      <c r="A215" s="132">
        <v>1</v>
      </c>
      <c r="B215" s="155" t="s">
        <v>109</v>
      </c>
      <c r="C215" s="155" t="s">
        <v>241</v>
      </c>
      <c r="D215" s="155" t="s">
        <v>112</v>
      </c>
      <c r="E215" s="156" t="s">
        <v>114</v>
      </c>
      <c r="F215" s="132">
        <v>1</v>
      </c>
      <c r="G215" s="22">
        <v>5</v>
      </c>
      <c r="H215" s="22"/>
    </row>
    <row r="216" spans="1:8" x14ac:dyDescent="0.25">
      <c r="A216" s="132">
        <v>1</v>
      </c>
      <c r="B216" s="155" t="s">
        <v>109</v>
      </c>
      <c r="C216" s="155" t="s">
        <v>241</v>
      </c>
      <c r="D216" s="155" t="s">
        <v>112</v>
      </c>
      <c r="E216" s="156" t="s">
        <v>16</v>
      </c>
      <c r="F216" s="132">
        <v>1</v>
      </c>
      <c r="G216" s="22">
        <v>5</v>
      </c>
      <c r="H216" s="22"/>
    </row>
    <row r="217" spans="1:8" x14ac:dyDescent="0.25">
      <c r="A217" s="132">
        <v>1</v>
      </c>
      <c r="B217" s="155" t="s">
        <v>109</v>
      </c>
      <c r="C217" s="155" t="s">
        <v>241</v>
      </c>
      <c r="D217" s="155" t="s">
        <v>112</v>
      </c>
      <c r="E217" s="156" t="s">
        <v>16</v>
      </c>
      <c r="F217" s="132">
        <v>1</v>
      </c>
      <c r="G217" s="22">
        <v>6</v>
      </c>
      <c r="H217" s="22"/>
    </row>
    <row r="218" spans="1:8" x14ac:dyDescent="0.25">
      <c r="A218" s="132">
        <v>1</v>
      </c>
      <c r="B218" s="155" t="s">
        <v>109</v>
      </c>
      <c r="C218" s="155" t="s">
        <v>241</v>
      </c>
      <c r="D218" s="155" t="s">
        <v>112</v>
      </c>
      <c r="E218" s="156" t="s">
        <v>10</v>
      </c>
      <c r="F218" s="132">
        <v>1</v>
      </c>
      <c r="G218" s="22">
        <v>6</v>
      </c>
      <c r="H218" s="22"/>
    </row>
    <row r="219" spans="1:8" x14ac:dyDescent="0.25">
      <c r="A219" s="132">
        <v>1</v>
      </c>
      <c r="B219" s="155" t="s">
        <v>109</v>
      </c>
      <c r="C219" s="155" t="s">
        <v>241</v>
      </c>
      <c r="D219" s="155" t="s">
        <v>112</v>
      </c>
      <c r="E219" s="156" t="s">
        <v>10</v>
      </c>
      <c r="F219" s="132">
        <v>1</v>
      </c>
      <c r="G219" s="22">
        <v>6</v>
      </c>
      <c r="H219" s="22"/>
    </row>
    <row r="220" spans="1:8" x14ac:dyDescent="0.25">
      <c r="A220" s="132">
        <v>1</v>
      </c>
      <c r="B220" s="155" t="s">
        <v>109</v>
      </c>
      <c r="C220" s="155" t="s">
        <v>241</v>
      </c>
      <c r="D220" s="155" t="s">
        <v>112</v>
      </c>
      <c r="E220" s="156" t="s">
        <v>10</v>
      </c>
      <c r="F220" s="132">
        <v>1</v>
      </c>
      <c r="G220" s="22">
        <v>5</v>
      </c>
      <c r="H220" s="22"/>
    </row>
    <row r="221" spans="1:8" x14ac:dyDescent="0.25">
      <c r="A221" s="132">
        <v>1</v>
      </c>
      <c r="B221" s="155" t="s">
        <v>109</v>
      </c>
      <c r="C221" s="155" t="s">
        <v>241</v>
      </c>
      <c r="D221" s="155" t="s">
        <v>112</v>
      </c>
      <c r="E221" s="156" t="s">
        <v>10</v>
      </c>
      <c r="F221" s="132">
        <v>1</v>
      </c>
      <c r="G221" s="22">
        <v>5</v>
      </c>
      <c r="H221" s="22"/>
    </row>
    <row r="222" spans="1:8" x14ac:dyDescent="0.25">
      <c r="A222" s="132">
        <v>1</v>
      </c>
      <c r="B222" s="155" t="s">
        <v>109</v>
      </c>
      <c r="C222" s="155" t="s">
        <v>241</v>
      </c>
      <c r="D222" s="155" t="s">
        <v>112</v>
      </c>
      <c r="E222" s="156" t="s">
        <v>10</v>
      </c>
      <c r="F222" s="132">
        <v>1</v>
      </c>
      <c r="G222" s="22">
        <v>5</v>
      </c>
      <c r="H222" s="22"/>
    </row>
    <row r="223" spans="1:8" x14ac:dyDescent="0.25">
      <c r="A223" s="132">
        <v>1</v>
      </c>
      <c r="B223" s="155" t="s">
        <v>109</v>
      </c>
      <c r="C223" s="155" t="s">
        <v>241</v>
      </c>
      <c r="D223" s="155" t="s">
        <v>112</v>
      </c>
      <c r="E223" s="156" t="s">
        <v>10</v>
      </c>
      <c r="F223" s="132">
        <v>1</v>
      </c>
      <c r="G223" s="22">
        <v>5</v>
      </c>
      <c r="H223" s="22"/>
    </row>
    <row r="224" spans="1:8" x14ac:dyDescent="0.25">
      <c r="A224" s="132">
        <v>1</v>
      </c>
      <c r="B224" s="155" t="s">
        <v>109</v>
      </c>
      <c r="C224" s="155" t="s">
        <v>241</v>
      </c>
      <c r="D224" s="155" t="s">
        <v>112</v>
      </c>
      <c r="E224" s="156" t="s">
        <v>10</v>
      </c>
      <c r="F224" s="132">
        <v>1</v>
      </c>
      <c r="G224" s="22">
        <v>5</v>
      </c>
      <c r="H224" s="22"/>
    </row>
    <row r="225" spans="1:8" x14ac:dyDescent="0.25">
      <c r="A225" s="132">
        <v>1</v>
      </c>
      <c r="B225" s="155" t="s">
        <v>109</v>
      </c>
      <c r="C225" s="155" t="s">
        <v>241</v>
      </c>
      <c r="D225" s="155" t="s">
        <v>112</v>
      </c>
      <c r="E225" s="156" t="s">
        <v>10</v>
      </c>
      <c r="F225" s="132">
        <v>1</v>
      </c>
      <c r="G225" s="22">
        <v>17</v>
      </c>
      <c r="H225" s="22"/>
    </row>
    <row r="226" spans="1:8" x14ac:dyDescent="0.25">
      <c r="A226" s="132">
        <v>1</v>
      </c>
      <c r="B226" s="155" t="s">
        <v>109</v>
      </c>
      <c r="C226" s="155" t="s">
        <v>241</v>
      </c>
      <c r="D226" s="155" t="s">
        <v>112</v>
      </c>
      <c r="E226" s="156" t="s">
        <v>10</v>
      </c>
      <c r="F226" s="132">
        <v>1</v>
      </c>
      <c r="G226" s="22">
        <v>11</v>
      </c>
      <c r="H226" s="22"/>
    </row>
    <row r="227" spans="1:8" x14ac:dyDescent="0.25">
      <c r="A227" s="132">
        <v>1</v>
      </c>
      <c r="B227" s="155" t="s">
        <v>109</v>
      </c>
      <c r="C227" s="155" t="s">
        <v>241</v>
      </c>
      <c r="D227" s="155" t="s">
        <v>112</v>
      </c>
      <c r="E227" s="156" t="s">
        <v>10</v>
      </c>
      <c r="F227" s="132">
        <v>1</v>
      </c>
      <c r="G227" s="22">
        <v>8</v>
      </c>
      <c r="H227" s="22"/>
    </row>
    <row r="228" spans="1:8" x14ac:dyDescent="0.25">
      <c r="A228" s="132">
        <v>1</v>
      </c>
      <c r="B228" s="155" t="s">
        <v>109</v>
      </c>
      <c r="C228" s="155" t="s">
        <v>241</v>
      </c>
      <c r="D228" s="155" t="s">
        <v>112</v>
      </c>
      <c r="E228" s="156" t="s">
        <v>10</v>
      </c>
      <c r="F228" s="132">
        <v>1</v>
      </c>
      <c r="G228" s="22">
        <v>8</v>
      </c>
      <c r="H228" s="22"/>
    </row>
    <row r="229" spans="1:8" x14ac:dyDescent="0.25">
      <c r="A229" s="132">
        <v>1</v>
      </c>
      <c r="B229" s="155" t="s">
        <v>109</v>
      </c>
      <c r="C229" s="155" t="s">
        <v>241</v>
      </c>
      <c r="D229" s="155" t="s">
        <v>112</v>
      </c>
      <c r="E229" s="156" t="s">
        <v>10</v>
      </c>
      <c r="F229" s="132">
        <v>1</v>
      </c>
      <c r="G229" s="22">
        <v>13</v>
      </c>
      <c r="H229" s="22"/>
    </row>
    <row r="230" spans="1:8" x14ac:dyDescent="0.25">
      <c r="A230" s="132">
        <v>1</v>
      </c>
      <c r="B230" s="155" t="s">
        <v>109</v>
      </c>
      <c r="C230" s="155" t="s">
        <v>241</v>
      </c>
      <c r="D230" s="155" t="s">
        <v>112</v>
      </c>
      <c r="E230" s="156" t="s">
        <v>10</v>
      </c>
      <c r="F230" s="132">
        <v>1</v>
      </c>
      <c r="G230" s="22">
        <v>13</v>
      </c>
      <c r="H230" s="22"/>
    </row>
    <row r="231" spans="1:8" x14ac:dyDescent="0.25">
      <c r="A231" s="132">
        <v>1</v>
      </c>
      <c r="B231" s="155" t="s">
        <v>109</v>
      </c>
      <c r="C231" s="155" t="s">
        <v>241</v>
      </c>
      <c r="D231" s="155" t="s">
        <v>112</v>
      </c>
      <c r="E231" s="156" t="s">
        <v>10</v>
      </c>
      <c r="F231" s="132">
        <v>1</v>
      </c>
      <c r="G231" s="22">
        <v>9</v>
      </c>
      <c r="H231" s="22"/>
    </row>
    <row r="232" spans="1:8" x14ac:dyDescent="0.25">
      <c r="A232" s="132">
        <v>1</v>
      </c>
      <c r="B232" s="155" t="s">
        <v>109</v>
      </c>
      <c r="C232" s="155" t="s">
        <v>242</v>
      </c>
      <c r="D232" s="155" t="s">
        <v>112</v>
      </c>
      <c r="E232" s="156" t="s">
        <v>9</v>
      </c>
      <c r="F232" s="132">
        <v>1</v>
      </c>
      <c r="G232" s="22">
        <v>14</v>
      </c>
      <c r="H232" s="22"/>
    </row>
    <row r="233" spans="1:8" x14ac:dyDescent="0.25">
      <c r="A233" s="132">
        <v>1</v>
      </c>
      <c r="B233" s="155" t="s">
        <v>109</v>
      </c>
      <c r="C233" s="155" t="s">
        <v>242</v>
      </c>
      <c r="D233" s="155" t="s">
        <v>112</v>
      </c>
      <c r="E233" s="156" t="s">
        <v>10</v>
      </c>
      <c r="F233" s="132">
        <v>1</v>
      </c>
      <c r="G233" s="22">
        <v>14</v>
      </c>
      <c r="H233" s="22"/>
    </row>
    <row r="234" spans="1:8" x14ac:dyDescent="0.25">
      <c r="A234" s="132">
        <v>1</v>
      </c>
      <c r="B234" s="155" t="s">
        <v>109</v>
      </c>
      <c r="C234" s="155" t="s">
        <v>242</v>
      </c>
      <c r="D234" s="155" t="s">
        <v>112</v>
      </c>
      <c r="E234" s="156" t="s">
        <v>10</v>
      </c>
      <c r="F234" s="132">
        <v>1</v>
      </c>
      <c r="G234" s="22">
        <v>16</v>
      </c>
      <c r="H234" s="22"/>
    </row>
    <row r="235" spans="1:8" x14ac:dyDescent="0.25">
      <c r="A235" s="132">
        <v>1</v>
      </c>
      <c r="B235" s="155" t="s">
        <v>109</v>
      </c>
      <c r="C235" s="155" t="s">
        <v>242</v>
      </c>
      <c r="D235" s="155" t="s">
        <v>112</v>
      </c>
      <c r="E235" s="156" t="s">
        <v>57</v>
      </c>
      <c r="F235" s="132">
        <v>1</v>
      </c>
      <c r="G235" s="22">
        <v>9</v>
      </c>
      <c r="H235" s="22"/>
    </row>
    <row r="236" spans="1:8" x14ac:dyDescent="0.25">
      <c r="A236" s="132">
        <v>1</v>
      </c>
      <c r="B236" s="155" t="s">
        <v>109</v>
      </c>
      <c r="C236" s="155" t="s">
        <v>242</v>
      </c>
      <c r="D236" s="155" t="s">
        <v>112</v>
      </c>
      <c r="E236" s="156" t="s">
        <v>10</v>
      </c>
      <c r="F236" s="132">
        <v>1</v>
      </c>
      <c r="G236" s="22">
        <v>9</v>
      </c>
      <c r="H236" s="22"/>
    </row>
    <row r="237" spans="1:8" x14ac:dyDescent="0.25">
      <c r="A237" s="132">
        <v>1</v>
      </c>
      <c r="B237" s="155" t="s">
        <v>109</v>
      </c>
      <c r="C237" s="155" t="s">
        <v>242</v>
      </c>
      <c r="D237" s="155" t="s">
        <v>112</v>
      </c>
      <c r="E237" s="156" t="s">
        <v>9</v>
      </c>
      <c r="F237" s="132">
        <v>1</v>
      </c>
      <c r="G237" s="22">
        <v>24</v>
      </c>
      <c r="H237" s="22"/>
    </row>
    <row r="238" spans="1:8" x14ac:dyDescent="0.25">
      <c r="A238" s="132">
        <v>1</v>
      </c>
      <c r="B238" s="155" t="s">
        <v>109</v>
      </c>
      <c r="C238" s="155" t="s">
        <v>242</v>
      </c>
      <c r="D238" s="155" t="s">
        <v>112</v>
      </c>
      <c r="E238" s="156" t="s">
        <v>10</v>
      </c>
      <c r="F238" s="132">
        <v>1</v>
      </c>
      <c r="G238" s="22">
        <v>9</v>
      </c>
      <c r="H238" s="22"/>
    </row>
    <row r="239" spans="1:8" x14ac:dyDescent="0.25">
      <c r="A239" s="132">
        <v>1</v>
      </c>
      <c r="B239" s="155" t="s">
        <v>109</v>
      </c>
      <c r="C239" s="155" t="s">
        <v>242</v>
      </c>
      <c r="D239" s="155" t="s">
        <v>112</v>
      </c>
      <c r="E239" s="156" t="s">
        <v>7</v>
      </c>
      <c r="F239" s="132">
        <v>1</v>
      </c>
      <c r="G239" s="22">
        <v>12</v>
      </c>
      <c r="H239" s="22"/>
    </row>
    <row r="240" spans="1:8" x14ac:dyDescent="0.25">
      <c r="A240" s="132">
        <v>1</v>
      </c>
      <c r="B240" s="155" t="s">
        <v>109</v>
      </c>
      <c r="C240" s="155" t="s">
        <v>242</v>
      </c>
      <c r="D240" s="155" t="s">
        <v>112</v>
      </c>
      <c r="E240" s="156" t="s">
        <v>17</v>
      </c>
      <c r="F240" s="132">
        <v>1</v>
      </c>
      <c r="G240" s="22">
        <v>5</v>
      </c>
      <c r="H240" s="22"/>
    </row>
    <row r="241" spans="1:8" x14ac:dyDescent="0.25">
      <c r="A241" s="132">
        <v>1</v>
      </c>
      <c r="B241" s="155" t="s">
        <v>109</v>
      </c>
      <c r="C241" s="155" t="s">
        <v>242</v>
      </c>
      <c r="D241" s="155" t="s">
        <v>112</v>
      </c>
      <c r="E241" s="156" t="s">
        <v>3</v>
      </c>
      <c r="F241" s="132">
        <v>1</v>
      </c>
      <c r="G241" s="22">
        <v>5</v>
      </c>
      <c r="H241" s="22"/>
    </row>
    <row r="242" spans="1:8" x14ac:dyDescent="0.25">
      <c r="A242" s="132">
        <v>1</v>
      </c>
      <c r="B242" s="155" t="s">
        <v>109</v>
      </c>
      <c r="C242" s="155" t="s">
        <v>242</v>
      </c>
      <c r="D242" s="155" t="s">
        <v>112</v>
      </c>
      <c r="E242" s="156" t="s">
        <v>3</v>
      </c>
      <c r="F242" s="132">
        <v>1</v>
      </c>
      <c r="G242" s="22">
        <v>5</v>
      </c>
      <c r="H242" s="22"/>
    </row>
    <row r="243" spans="1:8" x14ac:dyDescent="0.25">
      <c r="A243" s="132">
        <v>1</v>
      </c>
      <c r="B243" s="155" t="s">
        <v>109</v>
      </c>
      <c r="C243" s="155" t="s">
        <v>242</v>
      </c>
      <c r="D243" s="155" t="s">
        <v>112</v>
      </c>
      <c r="E243" s="156" t="s">
        <v>3</v>
      </c>
      <c r="F243" s="132">
        <v>1</v>
      </c>
      <c r="G243" s="22">
        <v>5</v>
      </c>
      <c r="H243" s="22"/>
    </row>
    <row r="244" spans="1:8" x14ac:dyDescent="0.25">
      <c r="A244" s="132">
        <v>1</v>
      </c>
      <c r="B244" s="155" t="s">
        <v>109</v>
      </c>
      <c r="C244" s="155" t="s">
        <v>242</v>
      </c>
      <c r="D244" s="155" t="s">
        <v>112</v>
      </c>
      <c r="E244" s="156" t="s">
        <v>3</v>
      </c>
      <c r="F244" s="132">
        <v>1</v>
      </c>
      <c r="G244" s="22">
        <v>5</v>
      </c>
      <c r="H244" s="22"/>
    </row>
    <row r="245" spans="1:8" x14ac:dyDescent="0.25">
      <c r="A245" s="132">
        <v>1</v>
      </c>
      <c r="B245" s="155" t="s">
        <v>109</v>
      </c>
      <c r="C245" s="155" t="s">
        <v>242</v>
      </c>
      <c r="D245" s="155" t="s">
        <v>112</v>
      </c>
      <c r="E245" s="156" t="s">
        <v>3</v>
      </c>
      <c r="F245" s="132">
        <v>1</v>
      </c>
      <c r="G245" s="22">
        <v>5</v>
      </c>
      <c r="H245" s="22"/>
    </row>
    <row r="246" spans="1:8" x14ac:dyDescent="0.25">
      <c r="A246" s="132">
        <v>1</v>
      </c>
      <c r="B246" s="155" t="s">
        <v>109</v>
      </c>
      <c r="C246" s="155" t="s">
        <v>242</v>
      </c>
      <c r="D246" s="155" t="s">
        <v>112</v>
      </c>
      <c r="E246" s="156" t="s">
        <v>3</v>
      </c>
      <c r="F246" s="132">
        <v>1</v>
      </c>
      <c r="G246" s="22">
        <v>5</v>
      </c>
      <c r="H246" s="22"/>
    </row>
    <row r="247" spans="1:8" x14ac:dyDescent="0.25">
      <c r="A247" s="132">
        <v>1</v>
      </c>
      <c r="B247" s="155" t="s">
        <v>109</v>
      </c>
      <c r="C247" s="155" t="s">
        <v>242</v>
      </c>
      <c r="D247" s="155" t="s">
        <v>112</v>
      </c>
      <c r="E247" s="156" t="s">
        <v>3</v>
      </c>
      <c r="F247" s="132">
        <v>1</v>
      </c>
      <c r="G247" s="22">
        <v>5</v>
      </c>
      <c r="H247" s="22"/>
    </row>
    <row r="248" spans="1:8" x14ac:dyDescent="0.25">
      <c r="A248" s="132">
        <v>1</v>
      </c>
      <c r="B248" s="155" t="s">
        <v>109</v>
      </c>
      <c r="C248" s="155" t="s">
        <v>242</v>
      </c>
      <c r="D248" s="155" t="s">
        <v>112</v>
      </c>
      <c r="E248" s="156" t="s">
        <v>3</v>
      </c>
      <c r="F248" s="132">
        <v>1</v>
      </c>
      <c r="G248" s="22">
        <v>5</v>
      </c>
      <c r="H248" s="22"/>
    </row>
    <row r="249" spans="1:8" x14ac:dyDescent="0.25">
      <c r="A249" s="132">
        <v>1</v>
      </c>
      <c r="B249" s="155" t="s">
        <v>109</v>
      </c>
      <c r="C249" s="155" t="s">
        <v>242</v>
      </c>
      <c r="D249" s="155" t="s">
        <v>112</v>
      </c>
      <c r="E249" s="156" t="s">
        <v>3</v>
      </c>
      <c r="F249" s="132">
        <v>1</v>
      </c>
      <c r="G249" s="22">
        <v>6</v>
      </c>
      <c r="H249" s="22"/>
    </row>
    <row r="250" spans="1:8" x14ac:dyDescent="0.25">
      <c r="A250" s="132">
        <v>1</v>
      </c>
      <c r="B250" s="155" t="s">
        <v>109</v>
      </c>
      <c r="C250" s="155" t="s">
        <v>242</v>
      </c>
      <c r="D250" s="155" t="s">
        <v>112</v>
      </c>
      <c r="E250" s="156" t="s">
        <v>3</v>
      </c>
      <c r="F250" s="132">
        <v>1</v>
      </c>
      <c r="G250" s="22">
        <v>6</v>
      </c>
      <c r="H250" s="22"/>
    </row>
    <row r="251" spans="1:8" x14ac:dyDescent="0.25">
      <c r="A251" s="132">
        <v>1</v>
      </c>
      <c r="B251" s="155" t="s">
        <v>109</v>
      </c>
      <c r="C251" s="155" t="s">
        <v>242</v>
      </c>
      <c r="D251" s="155" t="s">
        <v>112</v>
      </c>
      <c r="E251" s="156" t="s">
        <v>3</v>
      </c>
      <c r="F251" s="132">
        <v>1</v>
      </c>
      <c r="G251" s="22">
        <v>6</v>
      </c>
      <c r="H251" s="22"/>
    </row>
    <row r="252" spans="1:8" x14ac:dyDescent="0.25">
      <c r="A252" s="132">
        <v>1</v>
      </c>
      <c r="B252" s="155" t="s">
        <v>109</v>
      </c>
      <c r="C252" s="155" t="s">
        <v>242</v>
      </c>
      <c r="D252" s="155" t="s">
        <v>112</v>
      </c>
      <c r="E252" s="156" t="s">
        <v>3</v>
      </c>
      <c r="F252" s="132">
        <v>1</v>
      </c>
      <c r="G252" s="22">
        <v>7</v>
      </c>
      <c r="H252" s="22"/>
    </row>
    <row r="253" spans="1:8" x14ac:dyDescent="0.25">
      <c r="A253" s="132">
        <v>1</v>
      </c>
      <c r="B253" s="155" t="s">
        <v>109</v>
      </c>
      <c r="C253" s="155" t="s">
        <v>242</v>
      </c>
      <c r="D253" s="155" t="s">
        <v>112</v>
      </c>
      <c r="E253" s="156" t="s">
        <v>10</v>
      </c>
      <c r="F253" s="132">
        <v>1</v>
      </c>
      <c r="G253" s="22">
        <v>5</v>
      </c>
      <c r="H253" s="22"/>
    </row>
    <row r="254" spans="1:8" x14ac:dyDescent="0.25">
      <c r="A254" s="132">
        <v>1</v>
      </c>
      <c r="B254" s="155" t="s">
        <v>109</v>
      </c>
      <c r="C254" s="155" t="s">
        <v>242</v>
      </c>
      <c r="D254" s="155" t="s">
        <v>112</v>
      </c>
      <c r="E254" s="156" t="s">
        <v>10</v>
      </c>
      <c r="F254" s="132">
        <v>1</v>
      </c>
      <c r="G254" s="22">
        <v>5</v>
      </c>
      <c r="H254" s="22"/>
    </row>
    <row r="255" spans="1:8" x14ac:dyDescent="0.25">
      <c r="A255" s="132">
        <v>1</v>
      </c>
      <c r="B255" s="155" t="s">
        <v>109</v>
      </c>
      <c r="C255" s="155" t="s">
        <v>242</v>
      </c>
      <c r="D255" s="155" t="s">
        <v>112</v>
      </c>
      <c r="E255" s="156" t="s">
        <v>10</v>
      </c>
      <c r="F255" s="132">
        <v>1</v>
      </c>
      <c r="G255" s="22">
        <v>5</v>
      </c>
      <c r="H255" s="22"/>
    </row>
    <row r="256" spans="1:8" x14ac:dyDescent="0.25">
      <c r="A256" s="132">
        <v>1</v>
      </c>
      <c r="B256" s="155" t="s">
        <v>109</v>
      </c>
      <c r="C256" s="155" t="s">
        <v>242</v>
      </c>
      <c r="D256" s="155" t="s">
        <v>112</v>
      </c>
      <c r="E256" s="156" t="s">
        <v>10</v>
      </c>
      <c r="F256" s="132">
        <v>1</v>
      </c>
      <c r="G256" s="22">
        <v>5</v>
      </c>
      <c r="H256" s="22"/>
    </row>
    <row r="257" spans="1:8" x14ac:dyDescent="0.25">
      <c r="A257" s="132">
        <v>1</v>
      </c>
      <c r="B257" s="155" t="s">
        <v>109</v>
      </c>
      <c r="C257" s="155" t="s">
        <v>242</v>
      </c>
      <c r="D257" s="155" t="s">
        <v>112</v>
      </c>
      <c r="E257" s="156" t="s">
        <v>10</v>
      </c>
      <c r="F257" s="132">
        <v>1</v>
      </c>
      <c r="G257" s="22">
        <v>5</v>
      </c>
      <c r="H257" s="22"/>
    </row>
    <row r="258" spans="1:8" x14ac:dyDescent="0.25">
      <c r="A258" s="132">
        <v>1</v>
      </c>
      <c r="B258" s="155" t="s">
        <v>109</v>
      </c>
      <c r="C258" s="155" t="s">
        <v>242</v>
      </c>
      <c r="D258" s="155" t="s">
        <v>112</v>
      </c>
      <c r="E258" s="156" t="s">
        <v>10</v>
      </c>
      <c r="F258" s="132">
        <v>1</v>
      </c>
      <c r="G258" s="22">
        <v>6</v>
      </c>
      <c r="H258" s="22"/>
    </row>
    <row r="259" spans="1:8" x14ac:dyDescent="0.25">
      <c r="A259" s="132">
        <v>1</v>
      </c>
      <c r="B259" s="155" t="s">
        <v>109</v>
      </c>
      <c r="C259" s="155" t="s">
        <v>242</v>
      </c>
      <c r="D259" s="155" t="s">
        <v>112</v>
      </c>
      <c r="E259" s="156" t="s">
        <v>10</v>
      </c>
      <c r="F259" s="132">
        <v>1</v>
      </c>
      <c r="G259" s="22">
        <v>6</v>
      </c>
      <c r="H259" s="22"/>
    </row>
    <row r="260" spans="1:8" x14ac:dyDescent="0.25">
      <c r="A260" s="132">
        <v>1</v>
      </c>
      <c r="B260" s="155" t="s">
        <v>109</v>
      </c>
      <c r="C260" s="155" t="s">
        <v>242</v>
      </c>
      <c r="D260" s="155" t="s">
        <v>112</v>
      </c>
      <c r="E260" s="156" t="s">
        <v>10</v>
      </c>
      <c r="F260" s="132">
        <v>1</v>
      </c>
      <c r="G260" s="22">
        <v>6</v>
      </c>
      <c r="H260" s="22"/>
    </row>
    <row r="261" spans="1:8" x14ac:dyDescent="0.25">
      <c r="A261" s="132">
        <v>1</v>
      </c>
      <c r="B261" s="155" t="s">
        <v>109</v>
      </c>
      <c r="C261" s="155" t="s">
        <v>242</v>
      </c>
      <c r="D261" s="155" t="s">
        <v>112</v>
      </c>
      <c r="E261" s="156" t="s">
        <v>10</v>
      </c>
      <c r="F261" s="132">
        <v>1</v>
      </c>
      <c r="G261" s="22">
        <v>7</v>
      </c>
      <c r="H261" s="22"/>
    </row>
    <row r="262" spans="1:8" x14ac:dyDescent="0.25">
      <c r="A262" s="132">
        <v>1</v>
      </c>
      <c r="B262" s="155" t="s">
        <v>109</v>
      </c>
      <c r="C262" s="155" t="s">
        <v>242</v>
      </c>
      <c r="D262" s="155" t="s">
        <v>112</v>
      </c>
      <c r="E262" s="156" t="s">
        <v>10</v>
      </c>
      <c r="F262" s="132">
        <v>1</v>
      </c>
      <c r="G262" s="22">
        <v>7</v>
      </c>
      <c r="H262" s="22"/>
    </row>
    <row r="263" spans="1:8" x14ac:dyDescent="0.25">
      <c r="A263" s="132">
        <v>1</v>
      </c>
      <c r="B263" s="155" t="s">
        <v>109</v>
      </c>
      <c r="C263" s="155" t="s">
        <v>242</v>
      </c>
      <c r="D263" s="155" t="s">
        <v>112</v>
      </c>
      <c r="E263" s="156" t="s">
        <v>10</v>
      </c>
      <c r="F263" s="132">
        <v>1</v>
      </c>
      <c r="G263" s="22">
        <v>9</v>
      </c>
      <c r="H263" s="22"/>
    </row>
    <row r="264" spans="1:8" x14ac:dyDescent="0.25">
      <c r="A264" s="132">
        <v>1</v>
      </c>
      <c r="B264" s="155" t="s">
        <v>109</v>
      </c>
      <c r="C264" s="155" t="s">
        <v>242</v>
      </c>
      <c r="D264" s="155" t="s">
        <v>112</v>
      </c>
      <c r="E264" s="156" t="s">
        <v>10</v>
      </c>
      <c r="F264" s="132">
        <v>1</v>
      </c>
      <c r="G264" s="22">
        <v>13</v>
      </c>
      <c r="H264" s="22"/>
    </row>
    <row r="265" spans="1:8" x14ac:dyDescent="0.25">
      <c r="A265" s="132">
        <v>1</v>
      </c>
      <c r="B265" s="155" t="s">
        <v>109</v>
      </c>
      <c r="C265" s="155" t="s">
        <v>242</v>
      </c>
      <c r="D265" s="155" t="s">
        <v>112</v>
      </c>
      <c r="E265" s="156" t="s">
        <v>10</v>
      </c>
      <c r="F265" s="132">
        <v>1</v>
      </c>
      <c r="G265" s="22">
        <v>14</v>
      </c>
      <c r="H265" s="22"/>
    </row>
    <row r="266" spans="1:8" x14ac:dyDescent="0.25">
      <c r="A266" s="132">
        <v>1</v>
      </c>
      <c r="B266" s="155" t="s">
        <v>109</v>
      </c>
      <c r="C266" s="155" t="s">
        <v>242</v>
      </c>
      <c r="D266" s="155" t="s">
        <v>112</v>
      </c>
      <c r="E266" s="156" t="s">
        <v>76</v>
      </c>
      <c r="F266" s="132">
        <v>1</v>
      </c>
      <c r="G266" s="22">
        <v>12</v>
      </c>
      <c r="H266" s="22"/>
    </row>
    <row r="267" spans="1:8" x14ac:dyDescent="0.25">
      <c r="A267" s="132">
        <v>1</v>
      </c>
      <c r="B267" s="155" t="s">
        <v>109</v>
      </c>
      <c r="C267" s="155" t="s">
        <v>243</v>
      </c>
      <c r="D267" s="155" t="s">
        <v>112</v>
      </c>
      <c r="E267" s="156" t="s">
        <v>10</v>
      </c>
      <c r="F267" s="132">
        <v>1</v>
      </c>
      <c r="G267" s="22">
        <v>6</v>
      </c>
      <c r="H267" s="22"/>
    </row>
    <row r="268" spans="1:8" x14ac:dyDescent="0.25">
      <c r="A268" s="132">
        <v>1</v>
      </c>
      <c r="B268" s="155" t="s">
        <v>109</v>
      </c>
      <c r="C268" s="155" t="s">
        <v>243</v>
      </c>
      <c r="D268" s="155" t="s">
        <v>112</v>
      </c>
      <c r="E268" s="156" t="s">
        <v>9</v>
      </c>
      <c r="F268" s="132">
        <v>1</v>
      </c>
      <c r="G268" s="22">
        <v>10</v>
      </c>
      <c r="H268" s="22"/>
    </row>
    <row r="269" spans="1:8" x14ac:dyDescent="0.25">
      <c r="A269" s="132">
        <v>1</v>
      </c>
      <c r="B269" s="155" t="s">
        <v>109</v>
      </c>
      <c r="C269" s="155" t="s">
        <v>243</v>
      </c>
      <c r="D269" s="155" t="s">
        <v>112</v>
      </c>
      <c r="E269" s="156" t="s">
        <v>7</v>
      </c>
      <c r="F269" s="132">
        <v>1</v>
      </c>
      <c r="G269" s="22">
        <v>25</v>
      </c>
      <c r="H269" s="22"/>
    </row>
    <row r="270" spans="1:8" x14ac:dyDescent="0.25">
      <c r="A270" s="132">
        <v>1</v>
      </c>
      <c r="B270" s="155" t="s">
        <v>109</v>
      </c>
      <c r="C270" s="155" t="s">
        <v>243</v>
      </c>
      <c r="D270" s="155" t="s">
        <v>112</v>
      </c>
      <c r="E270" s="156" t="s">
        <v>10</v>
      </c>
      <c r="F270" s="132">
        <v>1</v>
      </c>
      <c r="G270" s="22">
        <v>9</v>
      </c>
      <c r="H270" s="22"/>
    </row>
    <row r="271" spans="1:8" x14ac:dyDescent="0.25">
      <c r="A271" s="132">
        <v>1</v>
      </c>
      <c r="B271" s="155" t="s">
        <v>109</v>
      </c>
      <c r="C271" s="155" t="s">
        <v>243</v>
      </c>
      <c r="D271" s="155" t="s">
        <v>112</v>
      </c>
      <c r="E271" s="156" t="s">
        <v>3</v>
      </c>
      <c r="F271" s="132">
        <v>1</v>
      </c>
      <c r="G271" s="22">
        <v>12</v>
      </c>
      <c r="H271" s="22"/>
    </row>
    <row r="272" spans="1:8" x14ac:dyDescent="0.25">
      <c r="A272" s="132">
        <v>1</v>
      </c>
      <c r="B272" s="155" t="s">
        <v>109</v>
      </c>
      <c r="C272" s="155" t="s">
        <v>243</v>
      </c>
      <c r="D272" s="155" t="s">
        <v>112</v>
      </c>
      <c r="E272" s="156" t="s">
        <v>10</v>
      </c>
      <c r="F272" s="132">
        <v>1</v>
      </c>
      <c r="G272" s="22">
        <v>8</v>
      </c>
      <c r="H272" s="22"/>
    </row>
    <row r="273" spans="1:8" x14ac:dyDescent="0.25">
      <c r="A273" s="132">
        <v>1</v>
      </c>
      <c r="B273" s="155" t="s">
        <v>109</v>
      </c>
      <c r="C273" s="155" t="s">
        <v>243</v>
      </c>
      <c r="D273" s="155" t="s">
        <v>112</v>
      </c>
      <c r="E273" s="156" t="s">
        <v>119</v>
      </c>
      <c r="F273" s="132">
        <v>1</v>
      </c>
      <c r="G273" s="22">
        <v>17</v>
      </c>
      <c r="H273" s="22"/>
    </row>
    <row r="274" spans="1:8" x14ac:dyDescent="0.25">
      <c r="A274" s="132">
        <v>1</v>
      </c>
      <c r="B274" s="155" t="s">
        <v>109</v>
      </c>
      <c r="C274" s="155" t="s">
        <v>243</v>
      </c>
      <c r="D274" s="155" t="s">
        <v>112</v>
      </c>
      <c r="E274" s="156" t="s">
        <v>10</v>
      </c>
      <c r="F274" s="132">
        <v>1</v>
      </c>
      <c r="G274" s="22">
        <v>12</v>
      </c>
      <c r="H274" s="22"/>
    </row>
    <row r="275" spans="1:8" x14ac:dyDescent="0.25">
      <c r="A275" s="132">
        <v>1</v>
      </c>
      <c r="B275" s="155" t="s">
        <v>109</v>
      </c>
      <c r="C275" s="155" t="s">
        <v>243</v>
      </c>
      <c r="D275" s="155" t="s">
        <v>112</v>
      </c>
      <c r="E275" s="156" t="s">
        <v>10</v>
      </c>
      <c r="F275" s="132">
        <v>1</v>
      </c>
      <c r="G275" s="22">
        <v>7</v>
      </c>
      <c r="H275" s="22"/>
    </row>
    <row r="276" spans="1:8" x14ac:dyDescent="0.25">
      <c r="A276" s="132">
        <v>1</v>
      </c>
      <c r="B276" s="155" t="s">
        <v>109</v>
      </c>
      <c r="C276" s="155" t="s">
        <v>243</v>
      </c>
      <c r="D276" s="155" t="s">
        <v>112</v>
      </c>
      <c r="E276" s="156" t="s">
        <v>10</v>
      </c>
      <c r="F276" s="132">
        <v>1</v>
      </c>
      <c r="G276" s="22">
        <v>10</v>
      </c>
      <c r="H276" s="22"/>
    </row>
    <row r="277" spans="1:8" x14ac:dyDescent="0.25">
      <c r="A277" s="132">
        <v>1</v>
      </c>
      <c r="B277" s="155" t="s">
        <v>109</v>
      </c>
      <c r="C277" s="155" t="s">
        <v>243</v>
      </c>
      <c r="D277" s="155" t="s">
        <v>112</v>
      </c>
      <c r="E277" s="156" t="s">
        <v>17</v>
      </c>
      <c r="F277" s="132">
        <v>1</v>
      </c>
      <c r="G277" s="22">
        <v>5</v>
      </c>
      <c r="H277" s="22"/>
    </row>
    <row r="278" spans="1:8" x14ac:dyDescent="0.25">
      <c r="A278" s="132">
        <v>1</v>
      </c>
      <c r="B278" s="155" t="s">
        <v>109</v>
      </c>
      <c r="C278" s="155" t="s">
        <v>243</v>
      </c>
      <c r="D278" s="155" t="s">
        <v>112</v>
      </c>
      <c r="E278" s="156" t="s">
        <v>17</v>
      </c>
      <c r="F278" s="132">
        <v>1</v>
      </c>
      <c r="G278" s="22">
        <v>5</v>
      </c>
      <c r="H278" s="22"/>
    </row>
    <row r="279" spans="1:8" x14ac:dyDescent="0.25">
      <c r="A279" s="132">
        <v>1</v>
      </c>
      <c r="B279" s="155" t="s">
        <v>109</v>
      </c>
      <c r="C279" s="155" t="s">
        <v>243</v>
      </c>
      <c r="D279" s="155" t="s">
        <v>112</v>
      </c>
      <c r="E279" s="156" t="s">
        <v>17</v>
      </c>
      <c r="F279" s="132">
        <v>1</v>
      </c>
      <c r="G279" s="22">
        <v>5</v>
      </c>
      <c r="H279" s="22"/>
    </row>
    <row r="280" spans="1:8" x14ac:dyDescent="0.25">
      <c r="A280" s="132">
        <v>1</v>
      </c>
      <c r="B280" s="155" t="s">
        <v>109</v>
      </c>
      <c r="C280" s="155" t="s">
        <v>243</v>
      </c>
      <c r="D280" s="155" t="s">
        <v>112</v>
      </c>
      <c r="E280" s="156" t="s">
        <v>3</v>
      </c>
      <c r="F280" s="132">
        <v>1</v>
      </c>
      <c r="G280" s="22">
        <v>5</v>
      </c>
      <c r="H280" s="22"/>
    </row>
    <row r="281" spans="1:8" x14ac:dyDescent="0.25">
      <c r="A281" s="132">
        <v>1</v>
      </c>
      <c r="B281" s="155" t="s">
        <v>109</v>
      </c>
      <c r="C281" s="155" t="s">
        <v>243</v>
      </c>
      <c r="D281" s="155" t="s">
        <v>112</v>
      </c>
      <c r="E281" s="156" t="s">
        <v>3</v>
      </c>
      <c r="F281" s="132">
        <v>1</v>
      </c>
      <c r="G281" s="22">
        <v>5</v>
      </c>
      <c r="H281" s="22"/>
    </row>
    <row r="282" spans="1:8" x14ac:dyDescent="0.25">
      <c r="A282" s="132">
        <v>1</v>
      </c>
      <c r="B282" s="155" t="s">
        <v>109</v>
      </c>
      <c r="C282" s="155" t="s">
        <v>243</v>
      </c>
      <c r="D282" s="155" t="s">
        <v>112</v>
      </c>
      <c r="E282" s="156" t="s">
        <v>3</v>
      </c>
      <c r="F282" s="132">
        <v>1</v>
      </c>
      <c r="G282" s="22">
        <v>5</v>
      </c>
      <c r="H282" s="22"/>
    </row>
    <row r="283" spans="1:8" x14ac:dyDescent="0.25">
      <c r="A283" s="132">
        <v>1</v>
      </c>
      <c r="B283" s="155" t="s">
        <v>109</v>
      </c>
      <c r="C283" s="155" t="s">
        <v>243</v>
      </c>
      <c r="D283" s="155" t="s">
        <v>112</v>
      </c>
      <c r="E283" s="156" t="s">
        <v>3</v>
      </c>
      <c r="F283" s="132">
        <v>1</v>
      </c>
      <c r="G283" s="22">
        <v>5</v>
      </c>
      <c r="H283" s="22"/>
    </row>
    <row r="284" spans="1:8" x14ac:dyDescent="0.25">
      <c r="A284" s="132">
        <v>1</v>
      </c>
      <c r="B284" s="155" t="s">
        <v>109</v>
      </c>
      <c r="C284" s="155" t="s">
        <v>243</v>
      </c>
      <c r="D284" s="155" t="s">
        <v>112</v>
      </c>
      <c r="E284" s="156" t="s">
        <v>3</v>
      </c>
      <c r="F284" s="132">
        <v>1</v>
      </c>
      <c r="G284" s="22">
        <v>5</v>
      </c>
      <c r="H284" s="22"/>
    </row>
    <row r="285" spans="1:8" x14ac:dyDescent="0.25">
      <c r="A285" s="132">
        <v>1</v>
      </c>
      <c r="B285" s="155" t="s">
        <v>109</v>
      </c>
      <c r="C285" s="155" t="s">
        <v>243</v>
      </c>
      <c r="D285" s="155" t="s">
        <v>112</v>
      </c>
      <c r="E285" s="156" t="s">
        <v>3</v>
      </c>
      <c r="F285" s="132">
        <v>1</v>
      </c>
      <c r="G285" s="22">
        <v>5</v>
      </c>
      <c r="H285" s="22"/>
    </row>
    <row r="286" spans="1:8" x14ac:dyDescent="0.25">
      <c r="A286" s="132">
        <v>1</v>
      </c>
      <c r="B286" s="155" t="s">
        <v>109</v>
      </c>
      <c r="C286" s="155" t="s">
        <v>243</v>
      </c>
      <c r="D286" s="155" t="s">
        <v>112</v>
      </c>
      <c r="E286" s="156" t="s">
        <v>3</v>
      </c>
      <c r="F286" s="132">
        <v>1</v>
      </c>
      <c r="G286" s="22">
        <v>6</v>
      </c>
      <c r="H286" s="22"/>
    </row>
    <row r="287" spans="1:8" x14ac:dyDescent="0.25">
      <c r="A287" s="132">
        <v>1</v>
      </c>
      <c r="B287" s="155" t="s">
        <v>109</v>
      </c>
      <c r="C287" s="155" t="s">
        <v>243</v>
      </c>
      <c r="D287" s="155" t="s">
        <v>112</v>
      </c>
      <c r="E287" s="156" t="s">
        <v>3</v>
      </c>
      <c r="F287" s="132">
        <v>1</v>
      </c>
      <c r="G287" s="22">
        <v>7</v>
      </c>
      <c r="H287" s="22"/>
    </row>
    <row r="288" spans="1:8" x14ac:dyDescent="0.25">
      <c r="A288" s="132">
        <v>1</v>
      </c>
      <c r="B288" s="155" t="s">
        <v>109</v>
      </c>
      <c r="C288" s="155" t="s">
        <v>243</v>
      </c>
      <c r="D288" s="155" t="s">
        <v>112</v>
      </c>
      <c r="E288" s="156" t="s">
        <v>121</v>
      </c>
      <c r="F288" s="132">
        <v>1</v>
      </c>
      <c r="G288" s="22">
        <v>5</v>
      </c>
      <c r="H288" s="22"/>
    </row>
    <row r="289" spans="1:8" x14ac:dyDescent="0.25">
      <c r="A289" s="132">
        <v>1</v>
      </c>
      <c r="B289" s="155" t="s">
        <v>109</v>
      </c>
      <c r="C289" s="155" t="s">
        <v>243</v>
      </c>
      <c r="D289" s="155" t="s">
        <v>112</v>
      </c>
      <c r="E289" s="156" t="s">
        <v>121</v>
      </c>
      <c r="F289" s="132">
        <v>1</v>
      </c>
      <c r="G289" s="22">
        <v>5</v>
      </c>
      <c r="H289" s="22"/>
    </row>
    <row r="290" spans="1:8" x14ac:dyDescent="0.25">
      <c r="A290" s="132">
        <v>1</v>
      </c>
      <c r="B290" s="155" t="s">
        <v>109</v>
      </c>
      <c r="C290" s="155" t="s">
        <v>243</v>
      </c>
      <c r="D290" s="155" t="s">
        <v>112</v>
      </c>
      <c r="E290" s="156" t="s">
        <v>121</v>
      </c>
      <c r="F290" s="132">
        <v>1</v>
      </c>
      <c r="G290" s="22">
        <v>6</v>
      </c>
      <c r="H290" s="22"/>
    </row>
    <row r="291" spans="1:8" x14ac:dyDescent="0.25">
      <c r="A291" s="132">
        <v>1</v>
      </c>
      <c r="B291" s="155" t="s">
        <v>109</v>
      </c>
      <c r="C291" s="155" t="s">
        <v>243</v>
      </c>
      <c r="D291" s="155" t="s">
        <v>112</v>
      </c>
      <c r="E291" s="156" t="s">
        <v>10</v>
      </c>
      <c r="F291" s="132">
        <v>1</v>
      </c>
      <c r="G291" s="22">
        <v>8</v>
      </c>
      <c r="H291" s="22"/>
    </row>
    <row r="292" spans="1:8" x14ac:dyDescent="0.25">
      <c r="A292" s="132">
        <v>1</v>
      </c>
      <c r="B292" s="155" t="s">
        <v>109</v>
      </c>
      <c r="C292" s="155" t="s">
        <v>243</v>
      </c>
      <c r="D292" s="155" t="s">
        <v>112</v>
      </c>
      <c r="E292" s="156" t="s">
        <v>10</v>
      </c>
      <c r="F292" s="132">
        <v>1</v>
      </c>
      <c r="G292" s="22">
        <v>8</v>
      </c>
      <c r="H292" s="22"/>
    </row>
    <row r="293" spans="1:8" x14ac:dyDescent="0.25">
      <c r="A293" s="132">
        <v>1</v>
      </c>
      <c r="B293" s="155" t="s">
        <v>109</v>
      </c>
      <c r="C293" s="155" t="s">
        <v>243</v>
      </c>
      <c r="D293" s="155" t="s">
        <v>112</v>
      </c>
      <c r="E293" s="156" t="s">
        <v>10</v>
      </c>
      <c r="F293" s="132">
        <v>1</v>
      </c>
      <c r="G293" s="22">
        <v>8</v>
      </c>
      <c r="H293" s="22"/>
    </row>
    <row r="294" spans="1:8" x14ac:dyDescent="0.25">
      <c r="A294" s="132">
        <v>1</v>
      </c>
      <c r="B294" s="155" t="s">
        <v>109</v>
      </c>
      <c r="C294" s="155" t="s">
        <v>243</v>
      </c>
      <c r="D294" s="155" t="s">
        <v>112</v>
      </c>
      <c r="E294" s="156" t="s">
        <v>10</v>
      </c>
      <c r="F294" s="132">
        <v>1</v>
      </c>
      <c r="G294" s="22">
        <v>7</v>
      </c>
      <c r="H294" s="22"/>
    </row>
    <row r="295" spans="1:8" x14ac:dyDescent="0.25">
      <c r="A295" s="132">
        <v>1</v>
      </c>
      <c r="B295" s="155" t="s">
        <v>109</v>
      </c>
      <c r="C295" s="155" t="s">
        <v>243</v>
      </c>
      <c r="D295" s="155" t="s">
        <v>112</v>
      </c>
      <c r="E295" s="156" t="s">
        <v>10</v>
      </c>
      <c r="F295" s="132">
        <v>1</v>
      </c>
      <c r="G295" s="22">
        <v>5</v>
      </c>
      <c r="H295" s="22"/>
    </row>
    <row r="296" spans="1:8" x14ac:dyDescent="0.25">
      <c r="A296" s="132">
        <v>1</v>
      </c>
      <c r="B296" s="155" t="s">
        <v>109</v>
      </c>
      <c r="C296" s="155" t="s">
        <v>243</v>
      </c>
      <c r="D296" s="155" t="s">
        <v>112</v>
      </c>
      <c r="E296" s="156" t="s">
        <v>122</v>
      </c>
      <c r="F296" s="132">
        <v>1</v>
      </c>
      <c r="G296" s="22"/>
      <c r="H296" s="22"/>
    </row>
    <row r="297" spans="1:8" x14ac:dyDescent="0.25">
      <c r="A297" s="132">
        <v>1</v>
      </c>
      <c r="B297" s="155" t="s">
        <v>109</v>
      </c>
      <c r="C297" s="155" t="s">
        <v>243</v>
      </c>
      <c r="D297" s="155" t="s">
        <v>112</v>
      </c>
      <c r="E297" s="156" t="s">
        <v>124</v>
      </c>
      <c r="F297" s="132">
        <v>1</v>
      </c>
      <c r="G297" s="22"/>
      <c r="H297" s="22"/>
    </row>
    <row r="298" spans="1:8" x14ac:dyDescent="0.25">
      <c r="A298" s="132">
        <v>1</v>
      </c>
      <c r="B298" s="155" t="s">
        <v>233</v>
      </c>
      <c r="C298" s="155" t="s">
        <v>234</v>
      </c>
      <c r="D298" s="155" t="s">
        <v>112</v>
      </c>
      <c r="E298" s="156" t="s">
        <v>9</v>
      </c>
      <c r="F298" s="132">
        <v>1</v>
      </c>
      <c r="G298" s="22">
        <v>20</v>
      </c>
      <c r="H298" s="22"/>
    </row>
    <row r="299" spans="1:8" x14ac:dyDescent="0.25">
      <c r="A299" s="132">
        <v>1</v>
      </c>
      <c r="B299" s="155" t="s">
        <v>233</v>
      </c>
      <c r="C299" s="155" t="s">
        <v>234</v>
      </c>
      <c r="D299" s="155" t="s">
        <v>112</v>
      </c>
      <c r="E299" s="156" t="s">
        <v>10</v>
      </c>
      <c r="F299" s="132">
        <v>1</v>
      </c>
      <c r="G299" s="22">
        <v>15</v>
      </c>
      <c r="H299" s="22"/>
    </row>
    <row r="300" spans="1:8" x14ac:dyDescent="0.25">
      <c r="A300" s="132">
        <v>1</v>
      </c>
      <c r="B300" s="155" t="s">
        <v>233</v>
      </c>
      <c r="C300" s="155" t="s">
        <v>234</v>
      </c>
      <c r="D300" s="155" t="s">
        <v>112</v>
      </c>
      <c r="E300" s="156" t="s">
        <v>9</v>
      </c>
      <c r="F300" s="132">
        <v>1</v>
      </c>
      <c r="G300" s="22">
        <v>9</v>
      </c>
      <c r="H300" s="22"/>
    </row>
    <row r="301" spans="1:8" x14ac:dyDescent="0.25">
      <c r="A301" s="132">
        <v>1</v>
      </c>
      <c r="B301" s="155" t="s">
        <v>233</v>
      </c>
      <c r="C301" s="155" t="s">
        <v>234</v>
      </c>
      <c r="D301" s="155" t="s">
        <v>112</v>
      </c>
      <c r="E301" s="156" t="s">
        <v>57</v>
      </c>
      <c r="F301" s="132">
        <v>1</v>
      </c>
      <c r="G301" s="22">
        <v>12</v>
      </c>
      <c r="H301" s="22"/>
    </row>
    <row r="302" spans="1:8" x14ac:dyDescent="0.25">
      <c r="A302" s="132">
        <v>1</v>
      </c>
      <c r="B302" s="155" t="s">
        <v>233</v>
      </c>
      <c r="C302" s="155" t="s">
        <v>234</v>
      </c>
      <c r="D302" s="155" t="s">
        <v>112</v>
      </c>
      <c r="E302" s="156" t="s">
        <v>11</v>
      </c>
      <c r="F302" s="132">
        <v>1</v>
      </c>
      <c r="G302" s="22">
        <v>13</v>
      </c>
      <c r="H302" s="22"/>
    </row>
    <row r="303" spans="1:8" x14ac:dyDescent="0.25">
      <c r="A303" s="132">
        <v>1</v>
      </c>
      <c r="B303" s="155" t="s">
        <v>233</v>
      </c>
      <c r="C303" s="155" t="s">
        <v>234</v>
      </c>
      <c r="D303" s="155" t="s">
        <v>112</v>
      </c>
      <c r="E303" s="156" t="s">
        <v>11</v>
      </c>
      <c r="F303" s="132">
        <v>1</v>
      </c>
      <c r="G303" s="22">
        <v>13</v>
      </c>
      <c r="H303" s="22"/>
    </row>
    <row r="304" spans="1:8" x14ac:dyDescent="0.25">
      <c r="A304" s="132">
        <v>1</v>
      </c>
      <c r="B304" s="155" t="s">
        <v>233</v>
      </c>
      <c r="C304" s="155" t="s">
        <v>234</v>
      </c>
      <c r="D304" s="155" t="s">
        <v>112</v>
      </c>
      <c r="E304" s="156" t="s">
        <v>11</v>
      </c>
      <c r="F304" s="132">
        <v>1</v>
      </c>
      <c r="G304" s="22">
        <v>11</v>
      </c>
      <c r="H304" s="22"/>
    </row>
    <row r="305" spans="1:8" x14ac:dyDescent="0.25">
      <c r="A305" s="132">
        <v>1</v>
      </c>
      <c r="B305" s="155" t="s">
        <v>233</v>
      </c>
      <c r="C305" s="155" t="s">
        <v>234</v>
      </c>
      <c r="D305" s="155" t="s">
        <v>112</v>
      </c>
      <c r="E305" s="156" t="s">
        <v>10</v>
      </c>
      <c r="F305" s="132">
        <v>1</v>
      </c>
      <c r="G305" s="22">
        <v>21</v>
      </c>
      <c r="H305" s="22"/>
    </row>
    <row r="306" spans="1:8" x14ac:dyDescent="0.25">
      <c r="A306" s="132">
        <v>1</v>
      </c>
      <c r="B306" s="155" t="s">
        <v>233</v>
      </c>
      <c r="C306" s="155" t="s">
        <v>234</v>
      </c>
      <c r="D306" s="155" t="s">
        <v>112</v>
      </c>
      <c r="E306" s="156" t="s">
        <v>3</v>
      </c>
      <c r="F306" s="132">
        <v>1</v>
      </c>
      <c r="G306" s="22">
        <v>8</v>
      </c>
      <c r="H306" s="22"/>
    </row>
    <row r="307" spans="1:8" x14ac:dyDescent="0.25">
      <c r="A307" s="132">
        <v>1</v>
      </c>
      <c r="B307" s="155" t="s">
        <v>233</v>
      </c>
      <c r="C307" s="155" t="s">
        <v>234</v>
      </c>
      <c r="D307" s="155" t="s">
        <v>112</v>
      </c>
      <c r="E307" s="156" t="s">
        <v>57</v>
      </c>
      <c r="F307" s="132">
        <v>1</v>
      </c>
      <c r="G307" s="22">
        <v>5</v>
      </c>
      <c r="H307" s="22"/>
    </row>
    <row r="308" spans="1:8" x14ac:dyDescent="0.25">
      <c r="A308" s="132">
        <v>1</v>
      </c>
      <c r="B308" s="155" t="s">
        <v>233</v>
      </c>
      <c r="C308" s="155" t="s">
        <v>234</v>
      </c>
      <c r="D308" s="155" t="s">
        <v>112</v>
      </c>
      <c r="E308" s="156" t="s">
        <v>10</v>
      </c>
      <c r="F308" s="132">
        <v>1</v>
      </c>
      <c r="G308" s="22">
        <v>5</v>
      </c>
      <c r="H308" s="22"/>
    </row>
    <row r="309" spans="1:8" x14ac:dyDescent="0.25">
      <c r="A309" s="132">
        <v>1</v>
      </c>
      <c r="B309" s="155" t="s">
        <v>233</v>
      </c>
      <c r="C309" s="155" t="s">
        <v>234</v>
      </c>
      <c r="D309" s="155" t="s">
        <v>112</v>
      </c>
      <c r="E309" s="156" t="s">
        <v>10</v>
      </c>
      <c r="F309" s="132">
        <v>1</v>
      </c>
      <c r="G309" s="22">
        <v>10</v>
      </c>
      <c r="H309" s="22"/>
    </row>
    <row r="310" spans="1:8" x14ac:dyDescent="0.25">
      <c r="A310" s="132">
        <v>1</v>
      </c>
      <c r="B310" s="155" t="s">
        <v>233</v>
      </c>
      <c r="C310" s="155" t="s">
        <v>234</v>
      </c>
      <c r="D310" s="155" t="s">
        <v>112</v>
      </c>
      <c r="E310" s="156" t="s">
        <v>10</v>
      </c>
      <c r="F310" s="132">
        <v>1</v>
      </c>
      <c r="G310" s="22">
        <v>9</v>
      </c>
      <c r="H310" s="22"/>
    </row>
    <row r="311" spans="1:8" x14ac:dyDescent="0.25">
      <c r="A311" s="132">
        <v>1</v>
      </c>
      <c r="B311" s="155" t="s">
        <v>233</v>
      </c>
      <c r="C311" s="155" t="s">
        <v>234</v>
      </c>
      <c r="D311" s="155" t="s">
        <v>112</v>
      </c>
      <c r="E311" s="156" t="s">
        <v>10</v>
      </c>
      <c r="F311" s="132">
        <v>1</v>
      </c>
      <c r="G311" s="22">
        <v>10</v>
      </c>
      <c r="H311" s="22"/>
    </row>
    <row r="312" spans="1:8" x14ac:dyDescent="0.25">
      <c r="A312" s="132">
        <v>1</v>
      </c>
      <c r="B312" s="155" t="s">
        <v>233</v>
      </c>
      <c r="C312" s="155" t="s">
        <v>234</v>
      </c>
      <c r="D312" s="155" t="s">
        <v>112</v>
      </c>
      <c r="E312" s="156" t="s">
        <v>10</v>
      </c>
      <c r="F312" s="132">
        <v>1</v>
      </c>
      <c r="G312" s="22">
        <v>5</v>
      </c>
      <c r="H312" s="22"/>
    </row>
    <row r="313" spans="1:8" x14ac:dyDescent="0.25">
      <c r="A313" s="132">
        <v>1</v>
      </c>
      <c r="B313" s="155" t="s">
        <v>233</v>
      </c>
      <c r="C313" s="155" t="s">
        <v>234</v>
      </c>
      <c r="D313" s="155" t="s">
        <v>112</v>
      </c>
      <c r="E313" s="156" t="s">
        <v>10</v>
      </c>
      <c r="F313" s="132">
        <v>1</v>
      </c>
      <c r="G313" s="22">
        <v>12</v>
      </c>
      <c r="H313" s="22"/>
    </row>
    <row r="314" spans="1:8" x14ac:dyDescent="0.25">
      <c r="A314" s="132">
        <v>1</v>
      </c>
      <c r="B314" s="155" t="s">
        <v>233</v>
      </c>
      <c r="C314" s="155" t="s">
        <v>234</v>
      </c>
      <c r="D314" s="155" t="s">
        <v>112</v>
      </c>
      <c r="E314" s="156" t="s">
        <v>10</v>
      </c>
      <c r="F314" s="132">
        <v>1</v>
      </c>
      <c r="G314" s="22">
        <v>16</v>
      </c>
      <c r="H314" s="22"/>
    </row>
    <row r="315" spans="1:8" x14ac:dyDescent="0.25">
      <c r="A315" s="132">
        <v>1</v>
      </c>
      <c r="B315" s="155" t="s">
        <v>233</v>
      </c>
      <c r="C315" s="155" t="s">
        <v>234</v>
      </c>
      <c r="D315" s="155" t="s">
        <v>112</v>
      </c>
      <c r="E315" s="156" t="s">
        <v>10</v>
      </c>
      <c r="F315" s="132">
        <v>1</v>
      </c>
      <c r="G315" s="22">
        <v>8</v>
      </c>
      <c r="H315" s="22"/>
    </row>
    <row r="316" spans="1:8" x14ac:dyDescent="0.25">
      <c r="A316" s="132">
        <v>1</v>
      </c>
      <c r="B316" s="155" t="s">
        <v>233</v>
      </c>
      <c r="C316" s="155" t="s">
        <v>235</v>
      </c>
      <c r="D316" s="155" t="s">
        <v>112</v>
      </c>
      <c r="E316" s="156" t="s">
        <v>3</v>
      </c>
      <c r="F316" s="132">
        <v>1</v>
      </c>
      <c r="G316" s="22">
        <v>11</v>
      </c>
      <c r="H316" s="22"/>
    </row>
    <row r="317" spans="1:8" x14ac:dyDescent="0.25">
      <c r="A317" s="132">
        <v>1</v>
      </c>
      <c r="B317" s="155" t="s">
        <v>233</v>
      </c>
      <c r="C317" s="155" t="s">
        <v>235</v>
      </c>
      <c r="D317" s="155" t="s">
        <v>112</v>
      </c>
      <c r="E317" s="156" t="s">
        <v>11</v>
      </c>
      <c r="F317" s="132">
        <v>1</v>
      </c>
      <c r="G317" s="22">
        <v>12</v>
      </c>
      <c r="H317" s="22"/>
    </row>
    <row r="318" spans="1:8" x14ac:dyDescent="0.25">
      <c r="A318" s="132">
        <v>1</v>
      </c>
      <c r="B318" s="155" t="s">
        <v>233</v>
      </c>
      <c r="C318" s="155" t="s">
        <v>235</v>
      </c>
      <c r="D318" s="155" t="s">
        <v>112</v>
      </c>
      <c r="E318" s="156" t="s">
        <v>7</v>
      </c>
      <c r="F318" s="132">
        <v>1</v>
      </c>
      <c r="G318" s="22">
        <v>42</v>
      </c>
      <c r="H318" s="22"/>
    </row>
    <row r="319" spans="1:8" x14ac:dyDescent="0.25">
      <c r="A319" s="132">
        <v>1</v>
      </c>
      <c r="B319" s="155" t="s">
        <v>233</v>
      </c>
      <c r="C319" s="155" t="s">
        <v>235</v>
      </c>
      <c r="D319" s="155" t="s">
        <v>112</v>
      </c>
      <c r="E319" s="156" t="s">
        <v>161</v>
      </c>
      <c r="F319" s="132">
        <v>1</v>
      </c>
      <c r="G319" s="22">
        <v>7</v>
      </c>
      <c r="H319" s="22"/>
    </row>
    <row r="320" spans="1:8" x14ac:dyDescent="0.25">
      <c r="A320" s="132">
        <v>1</v>
      </c>
      <c r="B320" s="155" t="s">
        <v>233</v>
      </c>
      <c r="C320" s="155" t="s">
        <v>235</v>
      </c>
      <c r="D320" s="155" t="s">
        <v>112</v>
      </c>
      <c r="E320" s="156" t="s">
        <v>10</v>
      </c>
      <c r="F320" s="132">
        <v>1</v>
      </c>
      <c r="G320" s="22">
        <v>10</v>
      </c>
      <c r="H320" s="22"/>
    </row>
    <row r="321" spans="1:8" x14ac:dyDescent="0.25">
      <c r="A321" s="132">
        <v>1</v>
      </c>
      <c r="B321" s="155" t="s">
        <v>233</v>
      </c>
      <c r="C321" s="155" t="s">
        <v>235</v>
      </c>
      <c r="D321" s="155" t="s">
        <v>112</v>
      </c>
      <c r="E321" s="156" t="s">
        <v>11</v>
      </c>
      <c r="F321" s="132">
        <v>1</v>
      </c>
      <c r="G321" s="22">
        <v>15</v>
      </c>
      <c r="H321" s="22"/>
    </row>
    <row r="322" spans="1:8" x14ac:dyDescent="0.25">
      <c r="A322" s="132">
        <v>1</v>
      </c>
      <c r="B322" s="155" t="s">
        <v>233</v>
      </c>
      <c r="C322" s="155" t="s">
        <v>235</v>
      </c>
      <c r="D322" s="155" t="s">
        <v>112</v>
      </c>
      <c r="E322" s="156" t="s">
        <v>11</v>
      </c>
      <c r="F322" s="132">
        <v>1</v>
      </c>
      <c r="G322" s="22">
        <v>14</v>
      </c>
      <c r="H322" s="22"/>
    </row>
    <row r="323" spans="1:8" x14ac:dyDescent="0.25">
      <c r="A323" s="132">
        <v>1</v>
      </c>
      <c r="B323" s="155" t="s">
        <v>233</v>
      </c>
      <c r="C323" s="155" t="s">
        <v>235</v>
      </c>
      <c r="D323" s="155" t="s">
        <v>112</v>
      </c>
      <c r="E323" s="156" t="s">
        <v>11</v>
      </c>
      <c r="F323" s="132">
        <v>1</v>
      </c>
      <c r="G323" s="22">
        <v>13</v>
      </c>
      <c r="H323" s="22"/>
    </row>
    <row r="324" spans="1:8" x14ac:dyDescent="0.25">
      <c r="A324" s="132">
        <v>1</v>
      </c>
      <c r="B324" s="155" t="s">
        <v>233</v>
      </c>
      <c r="C324" s="155" t="s">
        <v>235</v>
      </c>
      <c r="D324" s="155" t="s">
        <v>112</v>
      </c>
      <c r="E324" s="156" t="s">
        <v>7</v>
      </c>
      <c r="F324" s="132">
        <v>1</v>
      </c>
      <c r="G324" s="22">
        <v>72</v>
      </c>
      <c r="H324" s="22"/>
    </row>
    <row r="325" spans="1:8" x14ac:dyDescent="0.25">
      <c r="A325" s="132">
        <v>1</v>
      </c>
      <c r="B325" s="155" t="s">
        <v>233</v>
      </c>
      <c r="C325" s="155" t="s">
        <v>235</v>
      </c>
      <c r="D325" s="155" t="s">
        <v>112</v>
      </c>
      <c r="E325" s="156" t="s">
        <v>3</v>
      </c>
      <c r="F325" s="132">
        <v>1</v>
      </c>
      <c r="G325" s="22">
        <v>5</v>
      </c>
      <c r="H325" s="22"/>
    </row>
    <row r="326" spans="1:8" x14ac:dyDescent="0.25">
      <c r="A326" s="132">
        <v>1</v>
      </c>
      <c r="B326" s="155" t="s">
        <v>233</v>
      </c>
      <c r="C326" s="155" t="s">
        <v>235</v>
      </c>
      <c r="D326" s="155" t="s">
        <v>112</v>
      </c>
      <c r="E326" s="156" t="s">
        <v>3</v>
      </c>
      <c r="F326" s="132">
        <v>1</v>
      </c>
      <c r="G326" s="22">
        <v>5</v>
      </c>
      <c r="H326" s="22"/>
    </row>
    <row r="327" spans="1:8" x14ac:dyDescent="0.25">
      <c r="A327" s="132">
        <v>1</v>
      </c>
      <c r="B327" s="155" t="s">
        <v>233</v>
      </c>
      <c r="C327" s="155" t="s">
        <v>235</v>
      </c>
      <c r="D327" s="155" t="s">
        <v>112</v>
      </c>
      <c r="E327" s="156" t="s">
        <v>3</v>
      </c>
      <c r="F327" s="132">
        <v>1</v>
      </c>
      <c r="G327" s="22">
        <v>6</v>
      </c>
      <c r="H327" s="22"/>
    </row>
    <row r="328" spans="1:8" x14ac:dyDescent="0.25">
      <c r="A328" s="132">
        <v>1</v>
      </c>
      <c r="B328" s="155" t="s">
        <v>233</v>
      </c>
      <c r="C328" s="155" t="s">
        <v>235</v>
      </c>
      <c r="D328" s="155" t="s">
        <v>112</v>
      </c>
      <c r="E328" s="156" t="s">
        <v>3</v>
      </c>
      <c r="F328" s="132">
        <v>1</v>
      </c>
      <c r="G328" s="22">
        <v>5</v>
      </c>
      <c r="H328" s="22"/>
    </row>
    <row r="329" spans="1:8" x14ac:dyDescent="0.25">
      <c r="A329" s="132">
        <v>1</v>
      </c>
      <c r="B329" s="155" t="s">
        <v>233</v>
      </c>
      <c r="C329" s="155" t="s">
        <v>235</v>
      </c>
      <c r="D329" s="155" t="s">
        <v>112</v>
      </c>
      <c r="E329" s="156" t="s">
        <v>3</v>
      </c>
      <c r="F329" s="132">
        <v>1</v>
      </c>
      <c r="G329" s="22">
        <v>5</v>
      </c>
      <c r="H329" s="22"/>
    </row>
    <row r="330" spans="1:8" x14ac:dyDescent="0.25">
      <c r="A330" s="132">
        <v>1</v>
      </c>
      <c r="B330" s="155" t="s">
        <v>233</v>
      </c>
      <c r="C330" s="155" t="s">
        <v>235</v>
      </c>
      <c r="D330" s="155" t="s">
        <v>112</v>
      </c>
      <c r="E330" s="156" t="s">
        <v>3</v>
      </c>
      <c r="F330" s="132">
        <v>1</v>
      </c>
      <c r="G330" s="22">
        <v>5</v>
      </c>
      <c r="H330" s="22"/>
    </row>
    <row r="331" spans="1:8" x14ac:dyDescent="0.25">
      <c r="A331" s="132">
        <v>1</v>
      </c>
      <c r="B331" s="155" t="s">
        <v>233</v>
      </c>
      <c r="C331" s="155" t="s">
        <v>235</v>
      </c>
      <c r="D331" s="155" t="s">
        <v>112</v>
      </c>
      <c r="E331" s="156" t="s">
        <v>3</v>
      </c>
      <c r="F331" s="132">
        <v>1</v>
      </c>
      <c r="G331" s="22">
        <v>5</v>
      </c>
      <c r="H331" s="22"/>
    </row>
    <row r="332" spans="1:8" x14ac:dyDescent="0.25">
      <c r="A332" s="132">
        <v>1</v>
      </c>
      <c r="B332" s="155" t="s">
        <v>233</v>
      </c>
      <c r="C332" s="155" t="s">
        <v>235</v>
      </c>
      <c r="D332" s="155" t="s">
        <v>112</v>
      </c>
      <c r="E332" s="156" t="s">
        <v>3</v>
      </c>
      <c r="F332" s="132">
        <v>1</v>
      </c>
      <c r="G332" s="22">
        <v>5</v>
      </c>
      <c r="H332" s="22"/>
    </row>
    <row r="333" spans="1:8" x14ac:dyDescent="0.25">
      <c r="A333" s="132">
        <v>1</v>
      </c>
      <c r="B333" s="155" t="s">
        <v>233</v>
      </c>
      <c r="C333" s="155" t="s">
        <v>235</v>
      </c>
      <c r="D333" s="155" t="s">
        <v>112</v>
      </c>
      <c r="E333" s="156" t="s">
        <v>3</v>
      </c>
      <c r="F333" s="132">
        <v>1</v>
      </c>
      <c r="G333" s="22">
        <v>6</v>
      </c>
      <c r="H333" s="22"/>
    </row>
    <row r="334" spans="1:8" x14ac:dyDescent="0.25">
      <c r="A334" s="132">
        <v>1</v>
      </c>
      <c r="B334" s="155" t="s">
        <v>233</v>
      </c>
      <c r="C334" s="155" t="s">
        <v>235</v>
      </c>
      <c r="D334" s="155" t="s">
        <v>112</v>
      </c>
      <c r="E334" s="156" t="s">
        <v>11</v>
      </c>
      <c r="F334" s="132">
        <v>1</v>
      </c>
      <c r="G334" s="22">
        <v>7</v>
      </c>
      <c r="H334" s="22"/>
    </row>
    <row r="335" spans="1:8" x14ac:dyDescent="0.25">
      <c r="A335" s="132">
        <v>1</v>
      </c>
      <c r="B335" s="155" t="s">
        <v>233</v>
      </c>
      <c r="C335" s="155" t="s">
        <v>235</v>
      </c>
      <c r="D335" s="155" t="s">
        <v>112</v>
      </c>
      <c r="E335" s="156" t="s">
        <v>11</v>
      </c>
      <c r="F335" s="132">
        <v>1</v>
      </c>
      <c r="G335" s="22">
        <v>5</v>
      </c>
      <c r="H335" s="22"/>
    </row>
    <row r="336" spans="1:8" x14ac:dyDescent="0.25">
      <c r="A336" s="132">
        <v>1</v>
      </c>
      <c r="B336" s="155" t="s">
        <v>233</v>
      </c>
      <c r="C336" s="155" t="s">
        <v>235</v>
      </c>
      <c r="D336" s="155" t="s">
        <v>112</v>
      </c>
      <c r="E336" s="156" t="s">
        <v>10</v>
      </c>
      <c r="F336" s="132">
        <v>1</v>
      </c>
      <c r="G336" s="22">
        <v>6</v>
      </c>
      <c r="H336" s="22"/>
    </row>
    <row r="337" spans="1:8" x14ac:dyDescent="0.25">
      <c r="A337" s="132">
        <v>1</v>
      </c>
      <c r="B337" s="155" t="s">
        <v>233</v>
      </c>
      <c r="C337" s="155" t="s">
        <v>235</v>
      </c>
      <c r="D337" s="155" t="s">
        <v>112</v>
      </c>
      <c r="E337" s="156" t="s">
        <v>10</v>
      </c>
      <c r="F337" s="132">
        <v>1</v>
      </c>
      <c r="G337" s="22">
        <v>19</v>
      </c>
      <c r="H337" s="22"/>
    </row>
    <row r="338" spans="1:8" x14ac:dyDescent="0.25">
      <c r="A338" s="132">
        <v>1</v>
      </c>
      <c r="B338" s="155" t="s">
        <v>233</v>
      </c>
      <c r="C338" s="155" t="s">
        <v>235</v>
      </c>
      <c r="D338" s="155" t="s">
        <v>112</v>
      </c>
      <c r="E338" s="156" t="s">
        <v>10</v>
      </c>
      <c r="F338" s="132">
        <v>1</v>
      </c>
      <c r="G338" s="22">
        <v>5</v>
      </c>
      <c r="H338" s="22"/>
    </row>
    <row r="339" spans="1:8" x14ac:dyDescent="0.25">
      <c r="A339" s="132">
        <v>1</v>
      </c>
      <c r="B339" s="155" t="s">
        <v>233</v>
      </c>
      <c r="C339" s="155" t="s">
        <v>235</v>
      </c>
      <c r="D339" s="155" t="s">
        <v>112</v>
      </c>
      <c r="E339" s="156" t="s">
        <v>10</v>
      </c>
      <c r="F339" s="132">
        <v>1</v>
      </c>
      <c r="G339" s="22">
        <v>7</v>
      </c>
      <c r="H339" s="22"/>
    </row>
    <row r="340" spans="1:8" x14ac:dyDescent="0.25">
      <c r="A340" s="132">
        <v>1</v>
      </c>
      <c r="B340" s="155" t="s">
        <v>233</v>
      </c>
      <c r="C340" s="155" t="s">
        <v>235</v>
      </c>
      <c r="D340" s="155" t="s">
        <v>112</v>
      </c>
      <c r="E340" s="156" t="s">
        <v>10</v>
      </c>
      <c r="F340" s="132">
        <v>1</v>
      </c>
      <c r="G340" s="22">
        <v>9</v>
      </c>
      <c r="H340" s="22"/>
    </row>
    <row r="341" spans="1:8" x14ac:dyDescent="0.25">
      <c r="A341" s="132">
        <v>1</v>
      </c>
      <c r="B341" s="155" t="s">
        <v>233</v>
      </c>
      <c r="C341" s="155" t="s">
        <v>235</v>
      </c>
      <c r="D341" s="155" t="s">
        <v>112</v>
      </c>
      <c r="E341" s="156" t="s">
        <v>10</v>
      </c>
      <c r="F341" s="132">
        <v>1</v>
      </c>
      <c r="G341" s="22">
        <v>5</v>
      </c>
      <c r="H341" s="22"/>
    </row>
    <row r="342" spans="1:8" x14ac:dyDescent="0.25">
      <c r="A342" s="132">
        <v>1</v>
      </c>
      <c r="B342" s="155" t="s">
        <v>233</v>
      </c>
      <c r="C342" s="155" t="s">
        <v>235</v>
      </c>
      <c r="D342" s="155" t="s">
        <v>112</v>
      </c>
      <c r="E342" s="156" t="s">
        <v>10</v>
      </c>
      <c r="F342" s="132">
        <v>1</v>
      </c>
      <c r="G342" s="22">
        <v>12</v>
      </c>
      <c r="H342" s="22"/>
    </row>
    <row r="343" spans="1:8" x14ac:dyDescent="0.25">
      <c r="A343" s="132">
        <v>1</v>
      </c>
      <c r="B343" s="155" t="s">
        <v>233</v>
      </c>
      <c r="C343" s="155" t="s">
        <v>235</v>
      </c>
      <c r="D343" s="155" t="s">
        <v>112</v>
      </c>
      <c r="E343" s="156" t="s">
        <v>10</v>
      </c>
      <c r="F343" s="132">
        <v>1</v>
      </c>
      <c r="G343" s="22">
        <v>11</v>
      </c>
      <c r="H343" s="22"/>
    </row>
    <row r="344" spans="1:8" x14ac:dyDescent="0.25">
      <c r="A344" s="132">
        <v>1</v>
      </c>
      <c r="B344" s="155" t="s">
        <v>233</v>
      </c>
      <c r="C344" s="155" t="s">
        <v>235</v>
      </c>
      <c r="D344" s="155" t="s">
        <v>112</v>
      </c>
      <c r="E344" s="156" t="s">
        <v>10</v>
      </c>
      <c r="F344" s="132">
        <v>1</v>
      </c>
      <c r="G344" s="22">
        <v>5</v>
      </c>
      <c r="H344" s="22"/>
    </row>
    <row r="345" spans="1:8" x14ac:dyDescent="0.25">
      <c r="A345" s="132">
        <v>1</v>
      </c>
      <c r="B345" s="155" t="s">
        <v>233</v>
      </c>
      <c r="C345" s="155" t="s">
        <v>235</v>
      </c>
      <c r="D345" s="155" t="s">
        <v>112</v>
      </c>
      <c r="E345" s="156" t="s">
        <v>10</v>
      </c>
      <c r="F345" s="132">
        <v>1</v>
      </c>
      <c r="G345" s="22">
        <v>7</v>
      </c>
      <c r="H345" s="22"/>
    </row>
    <row r="346" spans="1:8" x14ac:dyDescent="0.25">
      <c r="A346" s="132">
        <v>1</v>
      </c>
      <c r="B346" s="155" t="s">
        <v>233</v>
      </c>
      <c r="C346" s="155" t="s">
        <v>236</v>
      </c>
      <c r="D346" s="155" t="s">
        <v>112</v>
      </c>
      <c r="E346" s="156" t="s">
        <v>90</v>
      </c>
      <c r="F346" s="132">
        <v>1</v>
      </c>
      <c r="G346" s="22">
        <v>9</v>
      </c>
      <c r="H346" s="22"/>
    </row>
    <row r="347" spans="1:8" x14ac:dyDescent="0.25">
      <c r="A347" s="132">
        <v>1</v>
      </c>
      <c r="B347" s="155" t="s">
        <v>233</v>
      </c>
      <c r="C347" s="155" t="s">
        <v>236</v>
      </c>
      <c r="D347" s="155" t="s">
        <v>112</v>
      </c>
      <c r="E347" s="156" t="s">
        <v>3</v>
      </c>
      <c r="F347" s="132">
        <v>1</v>
      </c>
      <c r="G347" s="22">
        <v>21</v>
      </c>
      <c r="H347" s="22"/>
    </row>
    <row r="348" spans="1:8" x14ac:dyDescent="0.25">
      <c r="A348" s="132">
        <v>1</v>
      </c>
      <c r="B348" s="155" t="s">
        <v>233</v>
      </c>
      <c r="C348" s="155" t="s">
        <v>236</v>
      </c>
      <c r="D348" s="155" t="s">
        <v>112</v>
      </c>
      <c r="E348" s="156" t="s">
        <v>119</v>
      </c>
      <c r="F348" s="132">
        <v>1</v>
      </c>
      <c r="G348" s="22">
        <v>11</v>
      </c>
      <c r="H348" s="22"/>
    </row>
    <row r="349" spans="1:8" x14ac:dyDescent="0.25">
      <c r="A349" s="132">
        <v>1</v>
      </c>
      <c r="B349" s="155" t="s">
        <v>233</v>
      </c>
      <c r="C349" s="155" t="s">
        <v>236</v>
      </c>
      <c r="D349" s="155" t="s">
        <v>112</v>
      </c>
      <c r="E349" s="156" t="s">
        <v>10</v>
      </c>
      <c r="F349" s="132">
        <v>1</v>
      </c>
      <c r="G349" s="22">
        <v>16</v>
      </c>
      <c r="H349" s="22"/>
    </row>
    <row r="350" spans="1:8" x14ac:dyDescent="0.25">
      <c r="A350" s="132">
        <v>1</v>
      </c>
      <c r="B350" s="155" t="s">
        <v>233</v>
      </c>
      <c r="C350" s="155" t="s">
        <v>236</v>
      </c>
      <c r="D350" s="155" t="s">
        <v>112</v>
      </c>
      <c r="E350" s="156" t="s">
        <v>10</v>
      </c>
      <c r="F350" s="132">
        <v>1</v>
      </c>
      <c r="G350" s="22">
        <v>14</v>
      </c>
      <c r="H350" s="22"/>
    </row>
    <row r="351" spans="1:8" x14ac:dyDescent="0.25">
      <c r="A351" s="132">
        <v>1</v>
      </c>
      <c r="B351" s="155" t="s">
        <v>233</v>
      </c>
      <c r="C351" s="155" t="s">
        <v>236</v>
      </c>
      <c r="D351" s="155" t="s">
        <v>112</v>
      </c>
      <c r="E351" s="156" t="s">
        <v>9</v>
      </c>
      <c r="F351" s="132">
        <v>1</v>
      </c>
      <c r="G351" s="22">
        <v>20</v>
      </c>
      <c r="H351" s="22"/>
    </row>
    <row r="352" spans="1:8" x14ac:dyDescent="0.25">
      <c r="A352" s="132">
        <v>1</v>
      </c>
      <c r="B352" s="155" t="s">
        <v>233</v>
      </c>
      <c r="C352" s="155" t="s">
        <v>236</v>
      </c>
      <c r="D352" s="155" t="s">
        <v>112</v>
      </c>
      <c r="E352" s="156" t="s">
        <v>6</v>
      </c>
      <c r="F352" s="132">
        <v>1</v>
      </c>
      <c r="G352" s="22">
        <v>23</v>
      </c>
      <c r="H352" s="22"/>
    </row>
    <row r="353" spans="1:8" x14ac:dyDescent="0.25">
      <c r="A353" s="132">
        <v>1</v>
      </c>
      <c r="B353" s="155" t="s">
        <v>233</v>
      </c>
      <c r="C353" s="155" t="s">
        <v>236</v>
      </c>
      <c r="D353" s="155" t="s">
        <v>112</v>
      </c>
      <c r="E353" s="156" t="s">
        <v>7</v>
      </c>
      <c r="F353" s="132">
        <v>1</v>
      </c>
      <c r="G353" s="22">
        <v>60</v>
      </c>
      <c r="H353" s="22"/>
    </row>
    <row r="354" spans="1:8" x14ac:dyDescent="0.25">
      <c r="A354" s="132">
        <v>1</v>
      </c>
      <c r="B354" s="155" t="s">
        <v>233</v>
      </c>
      <c r="C354" s="155" t="s">
        <v>236</v>
      </c>
      <c r="D354" s="155" t="s">
        <v>112</v>
      </c>
      <c r="E354" s="156" t="s">
        <v>3</v>
      </c>
      <c r="F354" s="132">
        <v>1</v>
      </c>
      <c r="G354" s="22">
        <v>7</v>
      </c>
      <c r="H354" s="22"/>
    </row>
    <row r="355" spans="1:8" x14ac:dyDescent="0.25">
      <c r="A355" s="132">
        <v>1</v>
      </c>
      <c r="B355" s="155" t="s">
        <v>233</v>
      </c>
      <c r="C355" s="155" t="s">
        <v>236</v>
      </c>
      <c r="D355" s="155" t="s">
        <v>112</v>
      </c>
      <c r="E355" s="156" t="s">
        <v>3</v>
      </c>
      <c r="F355" s="132">
        <v>1</v>
      </c>
      <c r="G355" s="22">
        <v>5</v>
      </c>
      <c r="H355" s="22"/>
    </row>
    <row r="356" spans="1:8" x14ac:dyDescent="0.25">
      <c r="A356" s="132">
        <v>1</v>
      </c>
      <c r="B356" s="155" t="s">
        <v>233</v>
      </c>
      <c r="C356" s="155" t="s">
        <v>236</v>
      </c>
      <c r="D356" s="155" t="s">
        <v>112</v>
      </c>
      <c r="E356" s="156" t="s">
        <v>3</v>
      </c>
      <c r="F356" s="132">
        <v>1</v>
      </c>
      <c r="G356" s="22">
        <v>5</v>
      </c>
      <c r="H356" s="22"/>
    </row>
    <row r="357" spans="1:8" x14ac:dyDescent="0.25">
      <c r="A357" s="132">
        <v>1</v>
      </c>
      <c r="B357" s="155" t="s">
        <v>233</v>
      </c>
      <c r="C357" s="155" t="s">
        <v>236</v>
      </c>
      <c r="D357" s="155" t="s">
        <v>112</v>
      </c>
      <c r="E357" s="156" t="s">
        <v>3</v>
      </c>
      <c r="F357" s="132">
        <v>1</v>
      </c>
      <c r="G357" s="22">
        <v>5</v>
      </c>
      <c r="H357" s="22"/>
    </row>
    <row r="358" spans="1:8" x14ac:dyDescent="0.25">
      <c r="A358" s="132">
        <v>1</v>
      </c>
      <c r="B358" s="155" t="s">
        <v>233</v>
      </c>
      <c r="C358" s="155" t="s">
        <v>236</v>
      </c>
      <c r="D358" s="155" t="s">
        <v>112</v>
      </c>
      <c r="E358" s="156" t="s">
        <v>3</v>
      </c>
      <c r="F358" s="132">
        <v>1</v>
      </c>
      <c r="G358" s="22">
        <v>7</v>
      </c>
      <c r="H358" s="22"/>
    </row>
    <row r="359" spans="1:8" x14ac:dyDescent="0.25">
      <c r="A359" s="132">
        <v>1</v>
      </c>
      <c r="B359" s="155" t="s">
        <v>233</v>
      </c>
      <c r="C359" s="155" t="s">
        <v>236</v>
      </c>
      <c r="D359" s="155" t="s">
        <v>112</v>
      </c>
      <c r="E359" s="156" t="s">
        <v>3</v>
      </c>
      <c r="F359" s="132">
        <v>1</v>
      </c>
      <c r="G359" s="22">
        <v>5</v>
      </c>
      <c r="H359" s="22"/>
    </row>
    <row r="360" spans="1:8" x14ac:dyDescent="0.25">
      <c r="A360" s="132">
        <v>1</v>
      </c>
      <c r="B360" s="155" t="s">
        <v>233</v>
      </c>
      <c r="C360" s="155" t="s">
        <v>236</v>
      </c>
      <c r="D360" s="155" t="s">
        <v>112</v>
      </c>
      <c r="E360" s="156" t="s">
        <v>57</v>
      </c>
      <c r="F360" s="132">
        <v>1</v>
      </c>
      <c r="G360" s="22">
        <v>4</v>
      </c>
      <c r="H360" s="22"/>
    </row>
    <row r="361" spans="1:8" x14ac:dyDescent="0.25">
      <c r="A361" s="132">
        <v>1</v>
      </c>
      <c r="B361" s="155" t="s">
        <v>233</v>
      </c>
      <c r="C361" s="155" t="s">
        <v>236</v>
      </c>
      <c r="D361" s="155" t="s">
        <v>112</v>
      </c>
      <c r="E361" s="156" t="s">
        <v>57</v>
      </c>
      <c r="F361" s="132">
        <v>1</v>
      </c>
      <c r="G361" s="22">
        <v>6</v>
      </c>
      <c r="H361" s="22"/>
    </row>
    <row r="362" spans="1:8" x14ac:dyDescent="0.25">
      <c r="A362" s="132">
        <v>1</v>
      </c>
      <c r="B362" s="155" t="s">
        <v>233</v>
      </c>
      <c r="C362" s="155" t="s">
        <v>236</v>
      </c>
      <c r="D362" s="155" t="s">
        <v>112</v>
      </c>
      <c r="E362" s="156" t="s">
        <v>57</v>
      </c>
      <c r="F362" s="132">
        <v>1</v>
      </c>
      <c r="G362" s="22">
        <v>5</v>
      </c>
      <c r="H362" s="22"/>
    </row>
    <row r="363" spans="1:8" x14ac:dyDescent="0.25">
      <c r="A363" s="132">
        <v>1</v>
      </c>
      <c r="B363" s="155" t="s">
        <v>233</v>
      </c>
      <c r="C363" s="155" t="s">
        <v>236</v>
      </c>
      <c r="D363" s="155" t="s">
        <v>112</v>
      </c>
      <c r="E363" s="156" t="s">
        <v>57</v>
      </c>
      <c r="F363" s="132">
        <v>1</v>
      </c>
      <c r="G363" s="22">
        <v>6</v>
      </c>
      <c r="H363" s="22"/>
    </row>
    <row r="364" spans="1:8" x14ac:dyDescent="0.25">
      <c r="A364" s="132">
        <v>1</v>
      </c>
      <c r="B364" s="155" t="s">
        <v>233</v>
      </c>
      <c r="C364" s="155" t="s">
        <v>236</v>
      </c>
      <c r="D364" s="155" t="s">
        <v>112</v>
      </c>
      <c r="E364" s="156" t="s">
        <v>11</v>
      </c>
      <c r="F364" s="132">
        <v>1</v>
      </c>
      <c r="G364" s="22">
        <v>5</v>
      </c>
      <c r="H364" s="22"/>
    </row>
    <row r="365" spans="1:8" x14ac:dyDescent="0.25">
      <c r="A365" s="132">
        <v>1</v>
      </c>
      <c r="B365" s="155" t="s">
        <v>233</v>
      </c>
      <c r="C365" s="155" t="s">
        <v>236</v>
      </c>
      <c r="D365" s="155" t="s">
        <v>112</v>
      </c>
      <c r="E365" s="156" t="s">
        <v>10</v>
      </c>
      <c r="F365" s="132">
        <v>1</v>
      </c>
      <c r="G365" s="22">
        <v>11</v>
      </c>
      <c r="H365" s="22"/>
    </row>
    <row r="366" spans="1:8" x14ac:dyDescent="0.25">
      <c r="A366" s="132">
        <v>1</v>
      </c>
      <c r="B366" s="155" t="s">
        <v>233</v>
      </c>
      <c r="C366" s="155" t="s">
        <v>236</v>
      </c>
      <c r="D366" s="155" t="s">
        <v>112</v>
      </c>
      <c r="E366" s="156" t="s">
        <v>10</v>
      </c>
      <c r="F366" s="132">
        <v>1</v>
      </c>
      <c r="G366" s="22">
        <v>5</v>
      </c>
      <c r="H366" s="22"/>
    </row>
    <row r="367" spans="1:8" x14ac:dyDescent="0.25">
      <c r="A367" s="132">
        <v>1</v>
      </c>
      <c r="B367" s="155" t="s">
        <v>233</v>
      </c>
      <c r="C367" s="155" t="s">
        <v>236</v>
      </c>
      <c r="D367" s="155" t="s">
        <v>112</v>
      </c>
      <c r="E367" s="156" t="s">
        <v>10</v>
      </c>
      <c r="F367" s="132">
        <v>1</v>
      </c>
      <c r="G367" s="22">
        <v>5</v>
      </c>
      <c r="H367" s="22"/>
    </row>
    <row r="368" spans="1:8" x14ac:dyDescent="0.25">
      <c r="A368" s="132">
        <v>1</v>
      </c>
      <c r="B368" s="155" t="s">
        <v>233</v>
      </c>
      <c r="C368" s="155" t="s">
        <v>236</v>
      </c>
      <c r="D368" s="155" t="s">
        <v>112</v>
      </c>
      <c r="E368" s="156" t="s">
        <v>10</v>
      </c>
      <c r="F368" s="132">
        <v>1</v>
      </c>
      <c r="G368" s="22">
        <v>6</v>
      </c>
      <c r="H368" s="22"/>
    </row>
    <row r="369" spans="1:8" x14ac:dyDescent="0.25">
      <c r="A369" s="132">
        <v>1</v>
      </c>
      <c r="B369" s="155" t="s">
        <v>233</v>
      </c>
      <c r="C369" s="155" t="s">
        <v>236</v>
      </c>
      <c r="D369" s="155" t="s">
        <v>112</v>
      </c>
      <c r="E369" s="156" t="s">
        <v>10</v>
      </c>
      <c r="F369" s="132">
        <v>1</v>
      </c>
      <c r="G369" s="22">
        <v>9</v>
      </c>
      <c r="H369" s="22"/>
    </row>
    <row r="370" spans="1:8" x14ac:dyDescent="0.25">
      <c r="A370" s="132">
        <v>1</v>
      </c>
      <c r="B370" s="155" t="s">
        <v>233</v>
      </c>
      <c r="C370" s="155" t="s">
        <v>236</v>
      </c>
      <c r="D370" s="155" t="s">
        <v>112</v>
      </c>
      <c r="E370" s="156" t="s">
        <v>10</v>
      </c>
      <c r="F370" s="132">
        <v>1</v>
      </c>
      <c r="G370" s="22">
        <v>12</v>
      </c>
      <c r="H370" s="22"/>
    </row>
    <row r="371" spans="1:8" x14ac:dyDescent="0.25">
      <c r="A371" s="132">
        <v>1</v>
      </c>
      <c r="B371" s="155" t="s">
        <v>233</v>
      </c>
      <c r="C371" s="155" t="s">
        <v>236</v>
      </c>
      <c r="D371" s="155" t="s">
        <v>112</v>
      </c>
      <c r="E371" s="156" t="s">
        <v>10</v>
      </c>
      <c r="F371" s="132">
        <v>1</v>
      </c>
      <c r="G371" s="22">
        <v>10</v>
      </c>
      <c r="H371" s="22"/>
    </row>
    <row r="372" spans="1:8" x14ac:dyDescent="0.25">
      <c r="A372" s="132">
        <v>1</v>
      </c>
      <c r="B372" s="155" t="s">
        <v>233</v>
      </c>
      <c r="C372" s="155" t="s">
        <v>236</v>
      </c>
      <c r="D372" s="155" t="s">
        <v>112</v>
      </c>
      <c r="E372" s="156" t="s">
        <v>10</v>
      </c>
      <c r="F372" s="132">
        <v>1</v>
      </c>
      <c r="G372" s="22">
        <v>5</v>
      </c>
      <c r="H372" s="22"/>
    </row>
    <row r="373" spans="1:8" x14ac:dyDescent="0.25">
      <c r="A373" s="132">
        <v>1</v>
      </c>
      <c r="B373" s="155" t="s">
        <v>233</v>
      </c>
      <c r="C373" s="155" t="s">
        <v>236</v>
      </c>
      <c r="D373" s="155" t="s">
        <v>112</v>
      </c>
      <c r="E373" s="156" t="s">
        <v>10</v>
      </c>
      <c r="F373" s="132">
        <v>1</v>
      </c>
      <c r="G373" s="22">
        <v>6</v>
      </c>
      <c r="H373" s="22"/>
    </row>
    <row r="374" spans="1:8" x14ac:dyDescent="0.25">
      <c r="A374" s="132">
        <v>1</v>
      </c>
      <c r="B374" s="155" t="s">
        <v>233</v>
      </c>
      <c r="C374" s="155" t="s">
        <v>236</v>
      </c>
      <c r="D374" s="155" t="s">
        <v>112</v>
      </c>
      <c r="E374" s="156" t="s">
        <v>10</v>
      </c>
      <c r="F374" s="132">
        <v>1</v>
      </c>
      <c r="G374" s="22">
        <v>13</v>
      </c>
      <c r="H374" s="22"/>
    </row>
    <row r="375" spans="1:8" x14ac:dyDescent="0.25">
      <c r="A375" s="132">
        <v>1</v>
      </c>
      <c r="B375" s="155" t="s">
        <v>233</v>
      </c>
      <c r="C375" s="155" t="s">
        <v>236</v>
      </c>
      <c r="D375" s="155" t="s">
        <v>112</v>
      </c>
      <c r="E375" s="156" t="s">
        <v>10</v>
      </c>
      <c r="F375" s="132">
        <v>1</v>
      </c>
      <c r="G375" s="22">
        <v>12</v>
      </c>
      <c r="H375" s="22"/>
    </row>
    <row r="376" spans="1:8" x14ac:dyDescent="0.25">
      <c r="A376" s="132">
        <v>1</v>
      </c>
      <c r="B376" s="155" t="s">
        <v>233</v>
      </c>
      <c r="C376" s="155" t="s">
        <v>236</v>
      </c>
      <c r="D376" s="155" t="s">
        <v>112</v>
      </c>
      <c r="E376" s="156" t="s">
        <v>10</v>
      </c>
      <c r="F376" s="132">
        <v>1</v>
      </c>
      <c r="G376" s="22">
        <v>5</v>
      </c>
      <c r="H376" s="22"/>
    </row>
    <row r="377" spans="1:8" x14ac:dyDescent="0.25">
      <c r="A377" s="132">
        <v>1</v>
      </c>
      <c r="B377" s="155" t="s">
        <v>233</v>
      </c>
      <c r="C377" s="155" t="s">
        <v>236</v>
      </c>
      <c r="D377" s="155" t="s">
        <v>112</v>
      </c>
      <c r="E377" s="156" t="s">
        <v>10</v>
      </c>
      <c r="F377" s="132">
        <v>1</v>
      </c>
      <c r="G377" s="22">
        <v>12</v>
      </c>
      <c r="H377" s="22"/>
    </row>
    <row r="378" spans="1:8" x14ac:dyDescent="0.25">
      <c r="A378" s="132">
        <v>1</v>
      </c>
      <c r="B378" s="155" t="s">
        <v>233</v>
      </c>
      <c r="C378" s="155" t="s">
        <v>236</v>
      </c>
      <c r="D378" s="155" t="s">
        <v>112</v>
      </c>
      <c r="E378" s="156" t="s">
        <v>10</v>
      </c>
      <c r="F378" s="132">
        <v>1</v>
      </c>
      <c r="G378" s="22">
        <v>13</v>
      </c>
      <c r="H378" s="22"/>
    </row>
    <row r="379" spans="1:8" x14ac:dyDescent="0.25">
      <c r="A379" s="132">
        <v>1</v>
      </c>
      <c r="B379" s="155" t="s">
        <v>233</v>
      </c>
      <c r="C379" s="155" t="s">
        <v>236</v>
      </c>
      <c r="D379" s="155" t="s">
        <v>112</v>
      </c>
      <c r="E379" s="156" t="s">
        <v>10</v>
      </c>
      <c r="F379" s="132">
        <v>1</v>
      </c>
      <c r="G379" s="22">
        <v>12</v>
      </c>
      <c r="H379" s="22"/>
    </row>
    <row r="380" spans="1:8" x14ac:dyDescent="0.25">
      <c r="A380" s="132">
        <v>1</v>
      </c>
      <c r="B380" s="155" t="s">
        <v>233</v>
      </c>
      <c r="C380" s="155" t="s">
        <v>236</v>
      </c>
      <c r="D380" s="155" t="s">
        <v>112</v>
      </c>
      <c r="E380" s="156" t="s">
        <v>10</v>
      </c>
      <c r="F380" s="132">
        <v>1</v>
      </c>
      <c r="G380" s="22">
        <v>10</v>
      </c>
      <c r="H380" s="22"/>
    </row>
    <row r="381" spans="1:8" x14ac:dyDescent="0.25">
      <c r="A381" s="132">
        <v>1</v>
      </c>
      <c r="B381" s="155" t="s">
        <v>233</v>
      </c>
      <c r="C381" s="155" t="s">
        <v>236</v>
      </c>
      <c r="D381" s="155" t="s">
        <v>112</v>
      </c>
      <c r="E381" s="156" t="s">
        <v>10</v>
      </c>
      <c r="F381" s="132">
        <v>1</v>
      </c>
      <c r="G381" s="22">
        <v>8</v>
      </c>
      <c r="H381" s="22"/>
    </row>
    <row r="382" spans="1:8" x14ac:dyDescent="0.25">
      <c r="A382" s="132">
        <v>1</v>
      </c>
      <c r="B382" s="155" t="s">
        <v>176</v>
      </c>
      <c r="C382" s="155" t="s">
        <v>177</v>
      </c>
      <c r="D382" s="155" t="s">
        <v>112</v>
      </c>
      <c r="E382" s="156" t="s">
        <v>9</v>
      </c>
      <c r="F382" s="132">
        <v>1</v>
      </c>
      <c r="G382" s="22">
        <v>17</v>
      </c>
      <c r="H382" s="22"/>
    </row>
    <row r="383" spans="1:8" x14ac:dyDescent="0.25">
      <c r="A383" s="132">
        <v>1</v>
      </c>
      <c r="B383" s="155" t="s">
        <v>176</v>
      </c>
      <c r="C383" s="155" t="s">
        <v>177</v>
      </c>
      <c r="D383" s="155" t="s">
        <v>112</v>
      </c>
      <c r="E383" s="156" t="s">
        <v>11</v>
      </c>
      <c r="F383" s="132">
        <v>1</v>
      </c>
      <c r="G383" s="22">
        <v>24</v>
      </c>
      <c r="H383" s="22"/>
    </row>
    <row r="384" spans="1:8" x14ac:dyDescent="0.25">
      <c r="A384" s="132">
        <v>1</v>
      </c>
      <c r="B384" s="155" t="s">
        <v>176</v>
      </c>
      <c r="C384" s="155" t="s">
        <v>177</v>
      </c>
      <c r="D384" s="155" t="s">
        <v>112</v>
      </c>
      <c r="E384" s="156" t="s">
        <v>11</v>
      </c>
      <c r="F384" s="132">
        <v>1</v>
      </c>
      <c r="G384" s="22">
        <v>17</v>
      </c>
      <c r="H384" s="22"/>
    </row>
    <row r="385" spans="1:8" x14ac:dyDescent="0.25">
      <c r="A385" s="132">
        <v>1</v>
      </c>
      <c r="B385" s="155" t="s">
        <v>176</v>
      </c>
      <c r="C385" s="155" t="s">
        <v>177</v>
      </c>
      <c r="D385" s="155" t="s">
        <v>112</v>
      </c>
      <c r="E385" s="156" t="s">
        <v>10</v>
      </c>
      <c r="F385" s="132">
        <v>1</v>
      </c>
      <c r="G385" s="22">
        <v>10</v>
      </c>
      <c r="H385" s="22"/>
    </row>
    <row r="386" spans="1:8" x14ac:dyDescent="0.25">
      <c r="A386" s="132">
        <v>1</v>
      </c>
      <c r="B386" s="155" t="s">
        <v>176</v>
      </c>
      <c r="C386" s="155" t="s">
        <v>177</v>
      </c>
      <c r="D386" s="155" t="s">
        <v>112</v>
      </c>
      <c r="E386" s="156" t="s">
        <v>10</v>
      </c>
      <c r="F386" s="132">
        <v>1</v>
      </c>
      <c r="G386" s="22">
        <v>11</v>
      </c>
      <c r="H386" s="22"/>
    </row>
    <row r="387" spans="1:8" x14ac:dyDescent="0.25">
      <c r="A387" s="132">
        <v>1</v>
      </c>
      <c r="B387" s="155" t="s">
        <v>176</v>
      </c>
      <c r="C387" s="155" t="s">
        <v>177</v>
      </c>
      <c r="D387" s="155" t="s">
        <v>112</v>
      </c>
      <c r="E387" s="156" t="s">
        <v>11</v>
      </c>
      <c r="F387" s="132">
        <v>1</v>
      </c>
      <c r="G387" s="22">
        <v>19</v>
      </c>
      <c r="H387" s="22"/>
    </row>
    <row r="388" spans="1:8" x14ac:dyDescent="0.25">
      <c r="A388" s="132">
        <v>1</v>
      </c>
      <c r="B388" s="155" t="s">
        <v>176</v>
      </c>
      <c r="C388" s="155" t="s">
        <v>177</v>
      </c>
      <c r="D388" s="155" t="s">
        <v>112</v>
      </c>
      <c r="E388" s="156" t="s">
        <v>10</v>
      </c>
      <c r="F388" s="132">
        <v>1</v>
      </c>
      <c r="G388" s="22">
        <v>9</v>
      </c>
      <c r="H388" s="22"/>
    </row>
    <row r="389" spans="1:8" x14ac:dyDescent="0.25">
      <c r="A389" s="132">
        <v>1</v>
      </c>
      <c r="B389" s="155" t="s">
        <v>176</v>
      </c>
      <c r="C389" s="155" t="s">
        <v>177</v>
      </c>
      <c r="D389" s="155" t="s">
        <v>112</v>
      </c>
      <c r="E389" s="156" t="s">
        <v>9</v>
      </c>
      <c r="F389" s="132">
        <v>1</v>
      </c>
      <c r="G389" s="22">
        <v>13</v>
      </c>
      <c r="H389" s="22"/>
    </row>
    <row r="390" spans="1:8" x14ac:dyDescent="0.25">
      <c r="A390" s="132">
        <v>1</v>
      </c>
      <c r="B390" s="155" t="s">
        <v>176</v>
      </c>
      <c r="C390" s="155" t="s">
        <v>177</v>
      </c>
      <c r="D390" s="155" t="s">
        <v>112</v>
      </c>
      <c r="E390" s="156" t="s">
        <v>9</v>
      </c>
      <c r="F390" s="132">
        <v>1</v>
      </c>
      <c r="G390" s="22">
        <v>7</v>
      </c>
      <c r="H390" s="22"/>
    </row>
    <row r="391" spans="1:8" x14ac:dyDescent="0.25">
      <c r="A391" s="132">
        <v>1</v>
      </c>
      <c r="B391" s="155" t="s">
        <v>176</v>
      </c>
      <c r="C391" s="155" t="s">
        <v>177</v>
      </c>
      <c r="D391" s="155" t="s">
        <v>112</v>
      </c>
      <c r="E391" s="156" t="s">
        <v>9</v>
      </c>
      <c r="F391" s="132">
        <v>1</v>
      </c>
      <c r="G391" s="22">
        <v>13</v>
      </c>
      <c r="H391" s="22"/>
    </row>
    <row r="392" spans="1:8" x14ac:dyDescent="0.25">
      <c r="A392" s="132">
        <v>1</v>
      </c>
      <c r="B392" s="155" t="s">
        <v>176</v>
      </c>
      <c r="C392" s="155" t="s">
        <v>177</v>
      </c>
      <c r="D392" s="155" t="s">
        <v>112</v>
      </c>
      <c r="E392" s="156" t="s">
        <v>3</v>
      </c>
      <c r="F392" s="132">
        <v>1</v>
      </c>
      <c r="G392" s="22">
        <v>5</v>
      </c>
      <c r="H392" s="22"/>
    </row>
    <row r="393" spans="1:8" x14ac:dyDescent="0.25">
      <c r="A393" s="132">
        <v>1</v>
      </c>
      <c r="B393" s="155" t="s">
        <v>176</v>
      </c>
      <c r="C393" s="155" t="s">
        <v>177</v>
      </c>
      <c r="D393" s="155" t="s">
        <v>112</v>
      </c>
      <c r="E393" s="156" t="s">
        <v>3</v>
      </c>
      <c r="F393" s="132">
        <v>1</v>
      </c>
      <c r="G393" s="22">
        <v>5</v>
      </c>
      <c r="H393" s="22"/>
    </row>
    <row r="394" spans="1:8" x14ac:dyDescent="0.25">
      <c r="A394" s="132">
        <v>1</v>
      </c>
      <c r="B394" s="155" t="s">
        <v>176</v>
      </c>
      <c r="C394" s="155" t="s">
        <v>177</v>
      </c>
      <c r="D394" s="155" t="s">
        <v>112</v>
      </c>
      <c r="E394" s="156" t="s">
        <v>3</v>
      </c>
      <c r="F394" s="132">
        <v>1</v>
      </c>
      <c r="G394" s="22">
        <v>5</v>
      </c>
      <c r="H394" s="22"/>
    </row>
    <row r="395" spans="1:8" x14ac:dyDescent="0.25">
      <c r="A395" s="132">
        <v>1</v>
      </c>
      <c r="B395" s="155" t="s">
        <v>176</v>
      </c>
      <c r="C395" s="155" t="s">
        <v>177</v>
      </c>
      <c r="D395" s="155" t="s">
        <v>112</v>
      </c>
      <c r="E395" s="156" t="s">
        <v>3</v>
      </c>
      <c r="F395" s="132">
        <v>1</v>
      </c>
      <c r="G395" s="22">
        <v>5</v>
      </c>
      <c r="H395" s="22"/>
    </row>
    <row r="396" spans="1:8" x14ac:dyDescent="0.25">
      <c r="A396" s="132">
        <v>1</v>
      </c>
      <c r="B396" s="155" t="s">
        <v>176</v>
      </c>
      <c r="C396" s="155" t="s">
        <v>177</v>
      </c>
      <c r="D396" s="155" t="s">
        <v>112</v>
      </c>
      <c r="E396" s="156" t="s">
        <v>3</v>
      </c>
      <c r="F396" s="132">
        <v>1</v>
      </c>
      <c r="G396" s="22">
        <v>6</v>
      </c>
      <c r="H396" s="22"/>
    </row>
    <row r="397" spans="1:8" x14ac:dyDescent="0.25">
      <c r="A397" s="132">
        <v>1</v>
      </c>
      <c r="B397" s="155" t="s">
        <v>176</v>
      </c>
      <c r="C397" s="155" t="s">
        <v>177</v>
      </c>
      <c r="D397" s="155" t="s">
        <v>112</v>
      </c>
      <c r="E397" s="156" t="s">
        <v>57</v>
      </c>
      <c r="F397" s="132">
        <v>1</v>
      </c>
      <c r="G397" s="22">
        <v>5</v>
      </c>
      <c r="H397" s="22"/>
    </row>
    <row r="398" spans="1:8" x14ac:dyDescent="0.25">
      <c r="A398" s="132">
        <v>1</v>
      </c>
      <c r="B398" s="155" t="s">
        <v>176</v>
      </c>
      <c r="C398" s="155" t="s">
        <v>177</v>
      </c>
      <c r="D398" s="155" t="s">
        <v>112</v>
      </c>
      <c r="E398" s="156" t="s">
        <v>57</v>
      </c>
      <c r="F398" s="132">
        <v>1</v>
      </c>
      <c r="G398" s="22">
        <v>7</v>
      </c>
      <c r="H398" s="22"/>
    </row>
    <row r="399" spans="1:8" x14ac:dyDescent="0.25">
      <c r="A399" s="132">
        <v>1</v>
      </c>
      <c r="B399" s="155" t="s">
        <v>176</v>
      </c>
      <c r="C399" s="155" t="s">
        <v>177</v>
      </c>
      <c r="D399" s="155" t="s">
        <v>112</v>
      </c>
      <c r="E399" s="156" t="s">
        <v>11</v>
      </c>
      <c r="F399" s="132">
        <v>1</v>
      </c>
      <c r="G399" s="22">
        <v>5</v>
      </c>
      <c r="H399" s="22"/>
    </row>
    <row r="400" spans="1:8" x14ac:dyDescent="0.25">
      <c r="A400" s="132">
        <v>1</v>
      </c>
      <c r="B400" s="155" t="s">
        <v>176</v>
      </c>
      <c r="C400" s="155" t="s">
        <v>177</v>
      </c>
      <c r="D400" s="155" t="s">
        <v>112</v>
      </c>
      <c r="E400" s="156" t="s">
        <v>11</v>
      </c>
      <c r="F400" s="132">
        <v>1</v>
      </c>
      <c r="G400" s="22">
        <v>5</v>
      </c>
      <c r="H400" s="22"/>
    </row>
    <row r="401" spans="1:8" ht="15.75" customHeight="1" x14ac:dyDescent="0.25">
      <c r="A401" s="132">
        <v>1</v>
      </c>
      <c r="B401" s="155" t="s">
        <v>176</v>
      </c>
      <c r="C401" s="155" t="s">
        <v>177</v>
      </c>
      <c r="D401" s="155" t="s">
        <v>112</v>
      </c>
      <c r="E401" s="156" t="s">
        <v>11</v>
      </c>
      <c r="F401" s="132">
        <v>1</v>
      </c>
      <c r="G401" s="22">
        <v>5</v>
      </c>
      <c r="H401" s="22"/>
    </row>
    <row r="402" spans="1:8" ht="15.75" customHeight="1" x14ac:dyDescent="0.25">
      <c r="A402" s="132">
        <v>1</v>
      </c>
      <c r="B402" s="155" t="s">
        <v>176</v>
      </c>
      <c r="C402" s="155" t="s">
        <v>177</v>
      </c>
      <c r="D402" s="155" t="s">
        <v>112</v>
      </c>
      <c r="E402" s="156" t="s">
        <v>16</v>
      </c>
      <c r="F402" s="132">
        <v>1</v>
      </c>
      <c r="G402" s="22">
        <v>10</v>
      </c>
      <c r="H402" s="22"/>
    </row>
    <row r="403" spans="1:8" ht="15.75" customHeight="1" x14ac:dyDescent="0.25">
      <c r="A403" s="132">
        <v>1</v>
      </c>
      <c r="B403" s="155" t="s">
        <v>176</v>
      </c>
      <c r="C403" s="155" t="s">
        <v>177</v>
      </c>
      <c r="D403" s="155" t="s">
        <v>112</v>
      </c>
      <c r="E403" s="156" t="s">
        <v>10</v>
      </c>
      <c r="F403" s="132">
        <v>1</v>
      </c>
      <c r="G403" s="22">
        <v>5</v>
      </c>
      <c r="H403" s="22"/>
    </row>
    <row r="404" spans="1:8" ht="15.75" customHeight="1" x14ac:dyDescent="0.25">
      <c r="A404" s="132">
        <v>1</v>
      </c>
      <c r="B404" s="155" t="s">
        <v>176</v>
      </c>
      <c r="C404" s="155" t="s">
        <v>177</v>
      </c>
      <c r="D404" s="155" t="s">
        <v>112</v>
      </c>
      <c r="E404" s="156" t="s">
        <v>10</v>
      </c>
      <c r="F404" s="132">
        <v>1</v>
      </c>
      <c r="G404" s="22">
        <v>5</v>
      </c>
      <c r="H404" s="22"/>
    </row>
    <row r="405" spans="1:8" ht="15.75" customHeight="1" x14ac:dyDescent="0.25">
      <c r="A405" s="132">
        <v>1</v>
      </c>
      <c r="B405" s="155" t="s">
        <v>176</v>
      </c>
      <c r="C405" s="155" t="s">
        <v>177</v>
      </c>
      <c r="D405" s="155" t="s">
        <v>112</v>
      </c>
      <c r="E405" s="156" t="s">
        <v>10</v>
      </c>
      <c r="F405" s="132">
        <v>1</v>
      </c>
      <c r="G405" s="22">
        <v>5</v>
      </c>
      <c r="H405" s="22"/>
    </row>
    <row r="406" spans="1:8" ht="15.75" customHeight="1" x14ac:dyDescent="0.25">
      <c r="A406" s="132">
        <v>1</v>
      </c>
      <c r="B406" s="155" t="s">
        <v>176</v>
      </c>
      <c r="C406" s="155" t="s">
        <v>177</v>
      </c>
      <c r="D406" s="155" t="s">
        <v>112</v>
      </c>
      <c r="E406" s="156" t="s">
        <v>10</v>
      </c>
      <c r="F406" s="132">
        <v>1</v>
      </c>
      <c r="G406" s="22">
        <v>8</v>
      </c>
      <c r="H406" s="22"/>
    </row>
    <row r="407" spans="1:8" ht="15.75" customHeight="1" x14ac:dyDescent="0.25">
      <c r="A407" s="132">
        <v>1</v>
      </c>
      <c r="B407" s="155" t="s">
        <v>176</v>
      </c>
      <c r="C407" s="155" t="s">
        <v>177</v>
      </c>
      <c r="D407" s="155" t="s">
        <v>112</v>
      </c>
      <c r="E407" s="156" t="s">
        <v>10</v>
      </c>
      <c r="F407" s="132">
        <v>1</v>
      </c>
      <c r="G407" s="22">
        <v>7</v>
      </c>
      <c r="H407" s="22"/>
    </row>
    <row r="408" spans="1:8" x14ac:dyDescent="0.25">
      <c r="A408" s="132">
        <v>1</v>
      </c>
      <c r="B408" s="155" t="s">
        <v>176</v>
      </c>
      <c r="C408" s="155" t="s">
        <v>177</v>
      </c>
      <c r="D408" s="155" t="s">
        <v>112</v>
      </c>
      <c r="E408" s="156" t="s">
        <v>10</v>
      </c>
      <c r="F408" s="132">
        <v>1</v>
      </c>
      <c r="G408" s="22">
        <v>6</v>
      </c>
      <c r="H408" s="22"/>
    </row>
    <row r="409" spans="1:8" x14ac:dyDescent="0.25">
      <c r="A409" s="132">
        <v>1</v>
      </c>
      <c r="B409" s="155" t="s">
        <v>176</v>
      </c>
      <c r="C409" s="155" t="s">
        <v>177</v>
      </c>
      <c r="D409" s="155" t="s">
        <v>112</v>
      </c>
      <c r="E409" s="156" t="s">
        <v>10</v>
      </c>
      <c r="F409" s="132">
        <v>1</v>
      </c>
      <c r="G409" s="22">
        <v>10</v>
      </c>
      <c r="H409" s="22"/>
    </row>
    <row r="410" spans="1:8" x14ac:dyDescent="0.25">
      <c r="A410" s="132">
        <v>1</v>
      </c>
      <c r="B410" s="155" t="s">
        <v>176</v>
      </c>
      <c r="C410" s="155" t="s">
        <v>177</v>
      </c>
      <c r="D410" s="155" t="s">
        <v>112</v>
      </c>
      <c r="E410" s="156" t="s">
        <v>10</v>
      </c>
      <c r="F410" s="132">
        <v>1</v>
      </c>
      <c r="G410" s="22">
        <v>10</v>
      </c>
      <c r="H410" s="22"/>
    </row>
    <row r="411" spans="1:8" x14ac:dyDescent="0.25">
      <c r="A411" s="132">
        <v>1</v>
      </c>
      <c r="B411" s="155" t="s">
        <v>176</v>
      </c>
      <c r="C411" s="155" t="s">
        <v>177</v>
      </c>
      <c r="D411" s="155" t="s">
        <v>112</v>
      </c>
      <c r="E411" s="156" t="s">
        <v>76</v>
      </c>
      <c r="F411" s="132">
        <v>1</v>
      </c>
      <c r="G411" s="22">
        <v>5</v>
      </c>
      <c r="H411" s="22"/>
    </row>
    <row r="412" spans="1:8" x14ac:dyDescent="0.25">
      <c r="A412" s="134">
        <v>1</v>
      </c>
      <c r="B412" s="155" t="s">
        <v>176</v>
      </c>
      <c r="C412" s="157" t="s">
        <v>180</v>
      </c>
      <c r="D412" s="157" t="s">
        <v>112</v>
      </c>
      <c r="E412" s="156" t="s">
        <v>181</v>
      </c>
      <c r="F412" s="132">
        <v>1</v>
      </c>
      <c r="G412" s="22">
        <v>20</v>
      </c>
      <c r="H412" s="22"/>
    </row>
    <row r="413" spans="1:8" x14ac:dyDescent="0.25">
      <c r="A413" s="132">
        <v>1</v>
      </c>
      <c r="B413" s="155" t="s">
        <v>176</v>
      </c>
      <c r="C413" s="155" t="s">
        <v>180</v>
      </c>
      <c r="D413" s="155" t="s">
        <v>112</v>
      </c>
      <c r="E413" s="156" t="s">
        <v>7</v>
      </c>
      <c r="F413" s="132">
        <v>1</v>
      </c>
      <c r="G413" s="22">
        <v>42</v>
      </c>
      <c r="H413" s="22"/>
    </row>
    <row r="414" spans="1:8" x14ac:dyDescent="0.25">
      <c r="A414" s="132">
        <v>1</v>
      </c>
      <c r="B414" s="155" t="s">
        <v>176</v>
      </c>
      <c r="C414" s="155" t="s">
        <v>180</v>
      </c>
      <c r="D414" s="155" t="s">
        <v>112</v>
      </c>
      <c r="E414" s="156" t="s">
        <v>10</v>
      </c>
      <c r="F414" s="132">
        <v>1</v>
      </c>
      <c r="G414" s="22">
        <v>18</v>
      </c>
      <c r="H414" s="22"/>
    </row>
    <row r="415" spans="1:8" x14ac:dyDescent="0.25">
      <c r="A415" s="132">
        <v>1</v>
      </c>
      <c r="B415" s="155" t="s">
        <v>176</v>
      </c>
      <c r="C415" s="155" t="s">
        <v>180</v>
      </c>
      <c r="D415" s="155" t="s">
        <v>112</v>
      </c>
      <c r="E415" s="156" t="s">
        <v>11</v>
      </c>
      <c r="F415" s="132">
        <v>1</v>
      </c>
      <c r="G415" s="22">
        <v>17</v>
      </c>
      <c r="H415" s="22"/>
    </row>
    <row r="416" spans="1:8" x14ac:dyDescent="0.25">
      <c r="A416" s="132">
        <v>1</v>
      </c>
      <c r="B416" s="155" t="s">
        <v>176</v>
      </c>
      <c r="C416" s="155" t="s">
        <v>180</v>
      </c>
      <c r="D416" s="155" t="s">
        <v>112</v>
      </c>
      <c r="E416" s="156" t="s">
        <v>10</v>
      </c>
      <c r="F416" s="132">
        <v>1</v>
      </c>
      <c r="G416" s="22">
        <v>12</v>
      </c>
      <c r="H416" s="22"/>
    </row>
    <row r="417" spans="1:8" x14ac:dyDescent="0.25">
      <c r="A417" s="132">
        <v>1</v>
      </c>
      <c r="B417" s="155" t="s">
        <v>176</v>
      </c>
      <c r="C417" s="155" t="s">
        <v>180</v>
      </c>
      <c r="D417" s="155" t="s">
        <v>112</v>
      </c>
      <c r="E417" s="156" t="s">
        <v>11</v>
      </c>
      <c r="F417" s="132">
        <v>1</v>
      </c>
      <c r="G417" s="22">
        <v>7</v>
      </c>
      <c r="H417" s="22"/>
    </row>
    <row r="418" spans="1:8" x14ac:dyDescent="0.25">
      <c r="A418" s="132">
        <v>1</v>
      </c>
      <c r="B418" s="155" t="s">
        <v>176</v>
      </c>
      <c r="C418" s="155" t="s">
        <v>180</v>
      </c>
      <c r="D418" s="155" t="s">
        <v>112</v>
      </c>
      <c r="E418" s="156" t="s">
        <v>17</v>
      </c>
      <c r="F418" s="132">
        <v>1</v>
      </c>
      <c r="G418" s="22">
        <v>9</v>
      </c>
      <c r="H418" s="22"/>
    </row>
    <row r="419" spans="1:8" x14ac:dyDescent="0.25">
      <c r="A419" s="132">
        <v>1</v>
      </c>
      <c r="B419" s="155" t="s">
        <v>176</v>
      </c>
      <c r="C419" s="155" t="s">
        <v>180</v>
      </c>
      <c r="D419" s="155" t="s">
        <v>112</v>
      </c>
      <c r="E419" s="156" t="s">
        <v>7</v>
      </c>
      <c r="F419" s="132">
        <v>1</v>
      </c>
      <c r="G419" s="22">
        <v>6</v>
      </c>
      <c r="H419" s="22"/>
    </row>
    <row r="420" spans="1:8" x14ac:dyDescent="0.25">
      <c r="A420" s="132">
        <v>1</v>
      </c>
      <c r="B420" s="155" t="s">
        <v>176</v>
      </c>
      <c r="C420" s="155" t="s">
        <v>180</v>
      </c>
      <c r="D420" s="155" t="s">
        <v>112</v>
      </c>
      <c r="E420" s="156" t="s">
        <v>7</v>
      </c>
      <c r="F420" s="132">
        <v>1</v>
      </c>
      <c r="G420" s="22">
        <v>6</v>
      </c>
      <c r="H420" s="22"/>
    </row>
    <row r="421" spans="1:8" x14ac:dyDescent="0.25">
      <c r="A421" s="132">
        <v>1</v>
      </c>
      <c r="B421" s="155" t="s">
        <v>176</v>
      </c>
      <c r="C421" s="155" t="s">
        <v>180</v>
      </c>
      <c r="D421" s="155" t="s">
        <v>112</v>
      </c>
      <c r="E421" s="156" t="s">
        <v>3</v>
      </c>
      <c r="F421" s="132">
        <v>1</v>
      </c>
      <c r="G421" s="22">
        <v>5</v>
      </c>
      <c r="H421" s="22"/>
    </row>
    <row r="422" spans="1:8" x14ac:dyDescent="0.25">
      <c r="A422" s="132">
        <v>1</v>
      </c>
      <c r="B422" s="155" t="s">
        <v>176</v>
      </c>
      <c r="C422" s="155" t="s">
        <v>180</v>
      </c>
      <c r="D422" s="155" t="s">
        <v>112</v>
      </c>
      <c r="E422" s="156" t="s">
        <v>3</v>
      </c>
      <c r="F422" s="132">
        <v>1</v>
      </c>
      <c r="G422" s="22">
        <v>5</v>
      </c>
      <c r="H422" s="22"/>
    </row>
    <row r="423" spans="1:8" x14ac:dyDescent="0.25">
      <c r="A423" s="132">
        <v>1</v>
      </c>
      <c r="B423" s="155" t="s">
        <v>176</v>
      </c>
      <c r="C423" s="155" t="s">
        <v>180</v>
      </c>
      <c r="D423" s="155" t="s">
        <v>112</v>
      </c>
      <c r="E423" s="156" t="s">
        <v>3</v>
      </c>
      <c r="F423" s="132">
        <v>1</v>
      </c>
      <c r="G423" s="22">
        <v>5</v>
      </c>
      <c r="H423" s="22"/>
    </row>
    <row r="424" spans="1:8" x14ac:dyDescent="0.25">
      <c r="A424" s="132">
        <v>1</v>
      </c>
      <c r="B424" s="155" t="s">
        <v>176</v>
      </c>
      <c r="C424" s="155" t="s">
        <v>180</v>
      </c>
      <c r="D424" s="155" t="s">
        <v>112</v>
      </c>
      <c r="E424" s="156" t="s">
        <v>3</v>
      </c>
      <c r="F424" s="132">
        <v>1</v>
      </c>
      <c r="G424" s="22">
        <v>5</v>
      </c>
      <c r="H424" s="22"/>
    </row>
    <row r="425" spans="1:8" x14ac:dyDescent="0.25">
      <c r="A425" s="132">
        <v>1</v>
      </c>
      <c r="B425" s="155" t="s">
        <v>176</v>
      </c>
      <c r="C425" s="155" t="s">
        <v>180</v>
      </c>
      <c r="D425" s="155" t="s">
        <v>112</v>
      </c>
      <c r="E425" s="156" t="s">
        <v>3</v>
      </c>
      <c r="F425" s="132">
        <v>1</v>
      </c>
      <c r="G425" s="22">
        <v>5</v>
      </c>
      <c r="H425" s="22"/>
    </row>
    <row r="426" spans="1:8" x14ac:dyDescent="0.25">
      <c r="A426" s="132">
        <v>1</v>
      </c>
      <c r="B426" s="155" t="s">
        <v>176</v>
      </c>
      <c r="C426" s="155" t="s">
        <v>180</v>
      </c>
      <c r="D426" s="155" t="s">
        <v>112</v>
      </c>
      <c r="E426" s="156" t="s">
        <v>3</v>
      </c>
      <c r="F426" s="132">
        <v>1</v>
      </c>
      <c r="G426" s="22">
        <v>7</v>
      </c>
      <c r="H426" s="22"/>
    </row>
    <row r="427" spans="1:8" x14ac:dyDescent="0.25">
      <c r="A427" s="132">
        <v>1</v>
      </c>
      <c r="B427" s="155" t="s">
        <v>176</v>
      </c>
      <c r="C427" s="155" t="s">
        <v>180</v>
      </c>
      <c r="D427" s="155" t="s">
        <v>112</v>
      </c>
      <c r="E427" s="156" t="s">
        <v>3</v>
      </c>
      <c r="F427" s="132">
        <v>1</v>
      </c>
      <c r="G427" s="22">
        <v>7</v>
      </c>
      <c r="H427" s="22"/>
    </row>
    <row r="428" spans="1:8" x14ac:dyDescent="0.25">
      <c r="A428" s="132">
        <v>1</v>
      </c>
      <c r="B428" s="155" t="s">
        <v>176</v>
      </c>
      <c r="C428" s="155" t="s">
        <v>180</v>
      </c>
      <c r="D428" s="155" t="s">
        <v>112</v>
      </c>
      <c r="E428" s="156" t="s">
        <v>9</v>
      </c>
      <c r="F428" s="132">
        <v>1</v>
      </c>
      <c r="G428" s="22">
        <v>5</v>
      </c>
      <c r="H428" s="22"/>
    </row>
    <row r="429" spans="1:8" x14ac:dyDescent="0.25">
      <c r="A429" s="132">
        <v>1</v>
      </c>
      <c r="B429" s="155" t="s">
        <v>176</v>
      </c>
      <c r="C429" s="155" t="s">
        <v>180</v>
      </c>
      <c r="D429" s="155" t="s">
        <v>112</v>
      </c>
      <c r="E429" s="156" t="s">
        <v>9</v>
      </c>
      <c r="F429" s="132">
        <v>1</v>
      </c>
      <c r="G429" s="22">
        <v>5</v>
      </c>
      <c r="H429" s="22"/>
    </row>
    <row r="430" spans="1:8" x14ac:dyDescent="0.25">
      <c r="A430" s="132">
        <v>1</v>
      </c>
      <c r="B430" s="155" t="s">
        <v>176</v>
      </c>
      <c r="C430" s="155" t="s">
        <v>180</v>
      </c>
      <c r="D430" s="155" t="s">
        <v>112</v>
      </c>
      <c r="E430" s="156" t="s">
        <v>57</v>
      </c>
      <c r="F430" s="132">
        <v>1</v>
      </c>
      <c r="G430" s="22">
        <v>6</v>
      </c>
      <c r="H430" s="22"/>
    </row>
    <row r="431" spans="1:8" x14ac:dyDescent="0.25">
      <c r="A431" s="132">
        <v>1</v>
      </c>
      <c r="B431" s="155" t="s">
        <v>176</v>
      </c>
      <c r="C431" s="155" t="s">
        <v>180</v>
      </c>
      <c r="D431" s="155" t="s">
        <v>112</v>
      </c>
      <c r="E431" s="156" t="s">
        <v>11</v>
      </c>
      <c r="F431" s="132">
        <v>1</v>
      </c>
      <c r="G431" s="22">
        <v>5</v>
      </c>
      <c r="H431" s="22"/>
    </row>
    <row r="432" spans="1:8" x14ac:dyDescent="0.25">
      <c r="A432" s="132">
        <v>1</v>
      </c>
      <c r="B432" s="155" t="s">
        <v>176</v>
      </c>
      <c r="C432" s="155" t="s">
        <v>180</v>
      </c>
      <c r="D432" s="155" t="s">
        <v>112</v>
      </c>
      <c r="E432" s="156" t="s">
        <v>119</v>
      </c>
      <c r="F432" s="132">
        <v>1</v>
      </c>
      <c r="G432" s="22">
        <v>5</v>
      </c>
      <c r="H432" s="22"/>
    </row>
    <row r="433" spans="1:8" x14ac:dyDescent="0.25">
      <c r="A433" s="132">
        <v>1</v>
      </c>
      <c r="B433" s="155" t="s">
        <v>176</v>
      </c>
      <c r="C433" s="155" t="s">
        <v>180</v>
      </c>
      <c r="D433" s="155" t="s">
        <v>112</v>
      </c>
      <c r="E433" s="156" t="s">
        <v>16</v>
      </c>
      <c r="F433" s="132">
        <v>1</v>
      </c>
      <c r="G433" s="22">
        <v>8</v>
      </c>
      <c r="H433" s="22"/>
    </row>
    <row r="434" spans="1:8" x14ac:dyDescent="0.25">
      <c r="A434" s="132">
        <v>1</v>
      </c>
      <c r="B434" s="155" t="s">
        <v>176</v>
      </c>
      <c r="C434" s="155" t="s">
        <v>180</v>
      </c>
      <c r="D434" s="155" t="s">
        <v>112</v>
      </c>
      <c r="E434" s="156" t="s">
        <v>16</v>
      </c>
      <c r="F434" s="132">
        <v>1</v>
      </c>
      <c r="G434" s="22">
        <v>5</v>
      </c>
      <c r="H434" s="22"/>
    </row>
    <row r="435" spans="1:8" x14ac:dyDescent="0.25">
      <c r="A435" s="132">
        <v>1</v>
      </c>
      <c r="B435" s="155" t="s">
        <v>176</v>
      </c>
      <c r="C435" s="155" t="s">
        <v>180</v>
      </c>
      <c r="D435" s="155" t="s">
        <v>112</v>
      </c>
      <c r="E435" s="156" t="s">
        <v>16</v>
      </c>
      <c r="F435" s="132">
        <v>1</v>
      </c>
      <c r="G435" s="22">
        <v>5</v>
      </c>
      <c r="H435" s="22"/>
    </row>
    <row r="436" spans="1:8" x14ac:dyDescent="0.25">
      <c r="A436" s="132">
        <v>1</v>
      </c>
      <c r="B436" s="155" t="s">
        <v>176</v>
      </c>
      <c r="C436" s="155" t="s">
        <v>180</v>
      </c>
      <c r="D436" s="155" t="s">
        <v>112</v>
      </c>
      <c r="E436" s="156" t="s">
        <v>10</v>
      </c>
      <c r="F436" s="132">
        <v>1</v>
      </c>
      <c r="G436" s="22">
        <v>5</v>
      </c>
      <c r="H436" s="22"/>
    </row>
    <row r="437" spans="1:8" x14ac:dyDescent="0.25">
      <c r="A437" s="132">
        <v>1</v>
      </c>
      <c r="B437" s="155" t="s">
        <v>176</v>
      </c>
      <c r="C437" s="155" t="s">
        <v>180</v>
      </c>
      <c r="D437" s="155" t="s">
        <v>112</v>
      </c>
      <c r="E437" s="156" t="s">
        <v>10</v>
      </c>
      <c r="F437" s="132">
        <v>1</v>
      </c>
      <c r="G437" s="22">
        <v>5</v>
      </c>
      <c r="H437" s="22"/>
    </row>
    <row r="438" spans="1:8" x14ac:dyDescent="0.25">
      <c r="A438" s="132">
        <v>1</v>
      </c>
      <c r="B438" s="155" t="s">
        <v>176</v>
      </c>
      <c r="C438" s="155" t="s">
        <v>180</v>
      </c>
      <c r="D438" s="155" t="s">
        <v>112</v>
      </c>
      <c r="E438" s="156" t="s">
        <v>10</v>
      </c>
      <c r="F438" s="132">
        <v>1</v>
      </c>
      <c r="G438" s="22">
        <v>5</v>
      </c>
      <c r="H438" s="22"/>
    </row>
    <row r="439" spans="1:8" x14ac:dyDescent="0.25">
      <c r="A439" s="132">
        <v>1</v>
      </c>
      <c r="B439" s="155" t="s">
        <v>176</v>
      </c>
      <c r="C439" s="155" t="s">
        <v>180</v>
      </c>
      <c r="D439" s="155" t="s">
        <v>112</v>
      </c>
      <c r="E439" s="156" t="s">
        <v>10</v>
      </c>
      <c r="F439" s="132">
        <v>1</v>
      </c>
      <c r="G439" s="22">
        <v>5</v>
      </c>
      <c r="H439" s="22"/>
    </row>
    <row r="440" spans="1:8" x14ac:dyDescent="0.25">
      <c r="A440" s="132">
        <v>1</v>
      </c>
      <c r="B440" s="155" t="s">
        <v>176</v>
      </c>
      <c r="C440" s="155" t="s">
        <v>180</v>
      </c>
      <c r="D440" s="155" t="s">
        <v>112</v>
      </c>
      <c r="E440" s="156" t="s">
        <v>10</v>
      </c>
      <c r="F440" s="132">
        <v>1</v>
      </c>
      <c r="G440" s="22">
        <v>5</v>
      </c>
      <c r="H440" s="22"/>
    </row>
    <row r="441" spans="1:8" x14ac:dyDescent="0.25">
      <c r="A441" s="132">
        <v>1</v>
      </c>
      <c r="B441" s="155" t="s">
        <v>176</v>
      </c>
      <c r="C441" s="155" t="s">
        <v>180</v>
      </c>
      <c r="D441" s="155" t="s">
        <v>112</v>
      </c>
      <c r="E441" s="156" t="s">
        <v>10</v>
      </c>
      <c r="F441" s="132">
        <v>1</v>
      </c>
      <c r="G441" s="22">
        <v>5</v>
      </c>
      <c r="H441" s="22"/>
    </row>
    <row r="442" spans="1:8" x14ac:dyDescent="0.25">
      <c r="A442" s="132">
        <v>1</v>
      </c>
      <c r="B442" s="155" t="s">
        <v>176</v>
      </c>
      <c r="C442" s="155" t="s">
        <v>180</v>
      </c>
      <c r="D442" s="155" t="s">
        <v>112</v>
      </c>
      <c r="E442" s="156" t="s">
        <v>10</v>
      </c>
      <c r="F442" s="132">
        <v>1</v>
      </c>
      <c r="G442" s="22">
        <v>5</v>
      </c>
      <c r="H442" s="22"/>
    </row>
    <row r="443" spans="1:8" x14ac:dyDescent="0.25">
      <c r="A443" s="132">
        <v>1</v>
      </c>
      <c r="B443" s="155" t="s">
        <v>176</v>
      </c>
      <c r="C443" s="155" t="s">
        <v>180</v>
      </c>
      <c r="D443" s="155" t="s">
        <v>112</v>
      </c>
      <c r="E443" s="156" t="s">
        <v>10</v>
      </c>
      <c r="F443" s="132">
        <v>1</v>
      </c>
      <c r="G443" s="22">
        <v>5</v>
      </c>
      <c r="H443" s="22"/>
    </row>
    <row r="444" spans="1:8" x14ac:dyDescent="0.25">
      <c r="A444" s="132">
        <v>1</v>
      </c>
      <c r="B444" s="155" t="s">
        <v>176</v>
      </c>
      <c r="C444" s="155" t="s">
        <v>180</v>
      </c>
      <c r="D444" s="155" t="s">
        <v>112</v>
      </c>
      <c r="E444" s="156" t="s">
        <v>10</v>
      </c>
      <c r="F444" s="132">
        <v>1</v>
      </c>
      <c r="G444" s="22">
        <v>5</v>
      </c>
      <c r="H444" s="22"/>
    </row>
    <row r="445" spans="1:8" x14ac:dyDescent="0.25">
      <c r="A445" s="132">
        <v>1</v>
      </c>
      <c r="B445" s="155" t="s">
        <v>176</v>
      </c>
      <c r="C445" s="155" t="s">
        <v>180</v>
      </c>
      <c r="D445" s="155" t="s">
        <v>112</v>
      </c>
      <c r="E445" s="156" t="s">
        <v>10</v>
      </c>
      <c r="F445" s="132">
        <v>1</v>
      </c>
      <c r="G445" s="22">
        <v>5</v>
      </c>
      <c r="H445" s="22"/>
    </row>
    <row r="446" spans="1:8" x14ac:dyDescent="0.25">
      <c r="A446" s="132">
        <v>1</v>
      </c>
      <c r="B446" s="155" t="s">
        <v>176</v>
      </c>
      <c r="C446" s="155" t="s">
        <v>180</v>
      </c>
      <c r="D446" s="155" t="s">
        <v>112</v>
      </c>
      <c r="E446" s="156" t="s">
        <v>10</v>
      </c>
      <c r="F446" s="132">
        <v>1</v>
      </c>
      <c r="G446" s="22">
        <v>6</v>
      </c>
      <c r="H446" s="22"/>
    </row>
    <row r="447" spans="1:8" x14ac:dyDescent="0.25">
      <c r="A447" s="132">
        <v>1</v>
      </c>
      <c r="B447" s="155" t="s">
        <v>176</v>
      </c>
      <c r="C447" s="155" t="s">
        <v>180</v>
      </c>
      <c r="D447" s="155" t="s">
        <v>112</v>
      </c>
      <c r="E447" s="156" t="s">
        <v>10</v>
      </c>
      <c r="F447" s="132">
        <v>1</v>
      </c>
      <c r="G447" s="22">
        <v>6</v>
      </c>
      <c r="H447" s="22"/>
    </row>
    <row r="448" spans="1:8" x14ac:dyDescent="0.25">
      <c r="A448" s="132">
        <v>1</v>
      </c>
      <c r="B448" s="155" t="s">
        <v>176</v>
      </c>
      <c r="C448" s="155" t="s">
        <v>180</v>
      </c>
      <c r="D448" s="155" t="s">
        <v>112</v>
      </c>
      <c r="E448" s="156" t="s">
        <v>10</v>
      </c>
      <c r="F448" s="132">
        <v>1</v>
      </c>
      <c r="G448" s="22">
        <v>6</v>
      </c>
      <c r="H448" s="22"/>
    </row>
    <row r="449" spans="1:8" x14ac:dyDescent="0.25">
      <c r="A449" s="132">
        <v>1</v>
      </c>
      <c r="B449" s="155" t="s">
        <v>176</v>
      </c>
      <c r="C449" s="155" t="s">
        <v>180</v>
      </c>
      <c r="D449" s="155" t="s">
        <v>112</v>
      </c>
      <c r="E449" s="156" t="s">
        <v>10</v>
      </c>
      <c r="F449" s="132">
        <v>1</v>
      </c>
      <c r="G449" s="22">
        <v>15</v>
      </c>
      <c r="H449" s="22"/>
    </row>
    <row r="450" spans="1:8" x14ac:dyDescent="0.25">
      <c r="A450" s="132">
        <v>1</v>
      </c>
      <c r="B450" s="155" t="s">
        <v>176</v>
      </c>
      <c r="C450" s="155" t="s">
        <v>180</v>
      </c>
      <c r="D450" s="155" t="s">
        <v>112</v>
      </c>
      <c r="E450" s="156" t="s">
        <v>10</v>
      </c>
      <c r="F450" s="132">
        <v>1</v>
      </c>
      <c r="G450" s="22">
        <v>15</v>
      </c>
      <c r="H450" s="22"/>
    </row>
    <row r="451" spans="1:8" x14ac:dyDescent="0.25">
      <c r="A451" s="132">
        <v>1</v>
      </c>
      <c r="B451" s="155" t="s">
        <v>176</v>
      </c>
      <c r="C451" s="155" t="s">
        <v>180</v>
      </c>
      <c r="D451" s="155" t="s">
        <v>112</v>
      </c>
      <c r="E451" s="156" t="s">
        <v>10</v>
      </c>
      <c r="F451" s="132">
        <v>1</v>
      </c>
      <c r="G451" s="22">
        <v>15</v>
      </c>
      <c r="H451" s="22"/>
    </row>
    <row r="452" spans="1:8" x14ac:dyDescent="0.25">
      <c r="A452" s="132">
        <v>1</v>
      </c>
      <c r="B452" s="155" t="s">
        <v>176</v>
      </c>
      <c r="C452" s="155" t="s">
        <v>180</v>
      </c>
      <c r="D452" s="155" t="s">
        <v>112</v>
      </c>
      <c r="E452" s="156" t="s">
        <v>10</v>
      </c>
      <c r="F452" s="132">
        <v>1</v>
      </c>
      <c r="G452" s="22">
        <v>7</v>
      </c>
      <c r="H452" s="22"/>
    </row>
    <row r="453" spans="1:8" x14ac:dyDescent="0.25">
      <c r="A453" s="132">
        <v>1</v>
      </c>
      <c r="B453" s="155" t="s">
        <v>176</v>
      </c>
      <c r="C453" s="155" t="s">
        <v>180</v>
      </c>
      <c r="D453" s="155" t="s">
        <v>112</v>
      </c>
      <c r="E453" s="156" t="s">
        <v>10</v>
      </c>
      <c r="F453" s="132">
        <v>1</v>
      </c>
      <c r="G453" s="22">
        <v>7</v>
      </c>
      <c r="H453" s="22"/>
    </row>
    <row r="454" spans="1:8" x14ac:dyDescent="0.25">
      <c r="A454" s="132">
        <v>1</v>
      </c>
      <c r="B454" s="155" t="s">
        <v>176</v>
      </c>
      <c r="C454" s="155" t="s">
        <v>180</v>
      </c>
      <c r="D454" s="155" t="s">
        <v>112</v>
      </c>
      <c r="E454" s="156" t="s">
        <v>10</v>
      </c>
      <c r="F454" s="132">
        <v>1</v>
      </c>
      <c r="G454" s="22">
        <v>9</v>
      </c>
      <c r="H454" s="22"/>
    </row>
    <row r="455" spans="1:8" x14ac:dyDescent="0.25">
      <c r="A455" s="132">
        <v>1</v>
      </c>
      <c r="B455" s="155" t="s">
        <v>176</v>
      </c>
      <c r="C455" s="155" t="s">
        <v>180</v>
      </c>
      <c r="D455" s="155" t="s">
        <v>112</v>
      </c>
      <c r="E455" s="156" t="s">
        <v>10</v>
      </c>
      <c r="F455" s="132">
        <v>1</v>
      </c>
      <c r="G455" s="22">
        <v>11</v>
      </c>
      <c r="H455" s="22"/>
    </row>
    <row r="456" spans="1:8" x14ac:dyDescent="0.25">
      <c r="A456" s="132">
        <v>1</v>
      </c>
      <c r="B456" s="155" t="s">
        <v>176</v>
      </c>
      <c r="C456" s="155" t="s">
        <v>180</v>
      </c>
      <c r="D456" s="155" t="s">
        <v>112</v>
      </c>
      <c r="E456" s="156" t="s">
        <v>10</v>
      </c>
      <c r="F456" s="132">
        <v>1</v>
      </c>
      <c r="G456" s="22">
        <v>21</v>
      </c>
      <c r="H456" s="22"/>
    </row>
    <row r="457" spans="1:8" x14ac:dyDescent="0.25">
      <c r="A457" s="136">
        <v>1</v>
      </c>
      <c r="B457" s="162" t="s">
        <v>176</v>
      </c>
      <c r="C457" s="162" t="s">
        <v>180</v>
      </c>
      <c r="D457" s="155" t="s">
        <v>112</v>
      </c>
      <c r="E457" s="161" t="s">
        <v>9</v>
      </c>
      <c r="F457" s="136">
        <v>1</v>
      </c>
      <c r="G457" s="22">
        <v>16</v>
      </c>
      <c r="H457" s="22"/>
    </row>
    <row r="458" spans="1:8" x14ac:dyDescent="0.25">
      <c r="A458" s="134">
        <v>1</v>
      </c>
      <c r="B458" s="155" t="s">
        <v>176</v>
      </c>
      <c r="C458" s="157" t="s">
        <v>184</v>
      </c>
      <c r="D458" s="157" t="s">
        <v>112</v>
      </c>
      <c r="E458" s="156" t="s">
        <v>3</v>
      </c>
      <c r="F458" s="132">
        <v>1</v>
      </c>
      <c r="G458" s="22">
        <v>16</v>
      </c>
      <c r="H458" s="22"/>
    </row>
    <row r="459" spans="1:8" x14ac:dyDescent="0.25">
      <c r="A459" s="132">
        <v>1</v>
      </c>
      <c r="B459" s="155" t="s">
        <v>176</v>
      </c>
      <c r="C459" s="155" t="s">
        <v>184</v>
      </c>
      <c r="D459" s="155" t="s">
        <v>112</v>
      </c>
      <c r="E459" s="156" t="s">
        <v>122</v>
      </c>
      <c r="F459" s="132">
        <v>1</v>
      </c>
      <c r="G459" s="22">
        <v>12</v>
      </c>
      <c r="H459" s="22"/>
    </row>
    <row r="460" spans="1:8" x14ac:dyDescent="0.25">
      <c r="A460" s="132">
        <v>1</v>
      </c>
      <c r="B460" s="155" t="s">
        <v>176</v>
      </c>
      <c r="C460" s="155" t="s">
        <v>184</v>
      </c>
      <c r="D460" s="155" t="s">
        <v>112</v>
      </c>
      <c r="E460" s="156" t="s">
        <v>16</v>
      </c>
      <c r="F460" s="132">
        <v>1</v>
      </c>
      <c r="G460" s="22">
        <v>12</v>
      </c>
      <c r="H460" s="22"/>
    </row>
    <row r="461" spans="1:8" x14ac:dyDescent="0.25">
      <c r="A461" s="132">
        <v>1</v>
      </c>
      <c r="B461" s="155" t="s">
        <v>176</v>
      </c>
      <c r="C461" s="155" t="s">
        <v>184</v>
      </c>
      <c r="D461" s="155" t="s">
        <v>112</v>
      </c>
      <c r="E461" s="156" t="s">
        <v>57</v>
      </c>
      <c r="F461" s="132">
        <v>1</v>
      </c>
      <c r="G461" s="22">
        <v>10</v>
      </c>
      <c r="H461" s="22"/>
    </row>
    <row r="462" spans="1:8" x14ac:dyDescent="0.25">
      <c r="A462" s="132">
        <v>1</v>
      </c>
      <c r="B462" s="155" t="s">
        <v>176</v>
      </c>
      <c r="C462" s="155" t="s">
        <v>184</v>
      </c>
      <c r="D462" s="155" t="s">
        <v>112</v>
      </c>
      <c r="E462" s="156" t="s">
        <v>3</v>
      </c>
      <c r="F462" s="132">
        <v>1</v>
      </c>
      <c r="G462" s="22">
        <v>9</v>
      </c>
      <c r="H462" s="22"/>
    </row>
    <row r="463" spans="1:8" x14ac:dyDescent="0.25">
      <c r="A463" s="132">
        <v>1</v>
      </c>
      <c r="B463" s="155" t="s">
        <v>176</v>
      </c>
      <c r="C463" s="155" t="s">
        <v>184</v>
      </c>
      <c r="D463" s="155" t="s">
        <v>112</v>
      </c>
      <c r="E463" s="156" t="s">
        <v>10</v>
      </c>
      <c r="F463" s="132">
        <v>1</v>
      </c>
      <c r="G463" s="22">
        <v>12</v>
      </c>
      <c r="H463" s="22"/>
    </row>
    <row r="464" spans="1:8" x14ac:dyDescent="0.25">
      <c r="A464" s="132">
        <v>1</v>
      </c>
      <c r="B464" s="155" t="s">
        <v>176</v>
      </c>
      <c r="C464" s="155" t="s">
        <v>184</v>
      </c>
      <c r="D464" s="155" t="s">
        <v>112</v>
      </c>
      <c r="E464" s="156" t="s">
        <v>10</v>
      </c>
      <c r="F464" s="132">
        <v>1</v>
      </c>
      <c r="G464" s="22">
        <v>5</v>
      </c>
      <c r="H464" s="22"/>
    </row>
    <row r="465" spans="1:8" x14ac:dyDescent="0.25">
      <c r="A465" s="132">
        <v>1</v>
      </c>
      <c r="B465" s="155" t="s">
        <v>176</v>
      </c>
      <c r="C465" s="155" t="s">
        <v>184</v>
      </c>
      <c r="D465" s="155" t="s">
        <v>112</v>
      </c>
      <c r="E465" s="156" t="s">
        <v>3</v>
      </c>
      <c r="F465" s="132">
        <v>1</v>
      </c>
      <c r="G465" s="22">
        <v>5</v>
      </c>
      <c r="H465" s="22"/>
    </row>
    <row r="466" spans="1:8" x14ac:dyDescent="0.25">
      <c r="A466" s="132">
        <v>1</v>
      </c>
      <c r="B466" s="155" t="s">
        <v>176</v>
      </c>
      <c r="C466" s="155" t="s">
        <v>184</v>
      </c>
      <c r="D466" s="155" t="s">
        <v>112</v>
      </c>
      <c r="E466" s="156" t="s">
        <v>3</v>
      </c>
      <c r="F466" s="132">
        <v>1</v>
      </c>
      <c r="G466" s="22">
        <v>5</v>
      </c>
      <c r="H466" s="22"/>
    </row>
    <row r="467" spans="1:8" ht="14.25" customHeight="1" x14ac:dyDescent="0.25">
      <c r="A467" s="132">
        <v>1</v>
      </c>
      <c r="B467" s="155" t="s">
        <v>176</v>
      </c>
      <c r="C467" s="155" t="s">
        <v>184</v>
      </c>
      <c r="D467" s="155" t="s">
        <v>112</v>
      </c>
      <c r="E467" s="156" t="s">
        <v>3</v>
      </c>
      <c r="F467" s="132">
        <v>1</v>
      </c>
      <c r="G467" s="22">
        <v>5</v>
      </c>
      <c r="H467" s="22"/>
    </row>
    <row r="468" spans="1:8" ht="14.25" customHeight="1" x14ac:dyDescent="0.25">
      <c r="A468" s="132">
        <v>1</v>
      </c>
      <c r="B468" s="155" t="s">
        <v>176</v>
      </c>
      <c r="C468" s="155" t="s">
        <v>184</v>
      </c>
      <c r="D468" s="155" t="s">
        <v>112</v>
      </c>
      <c r="E468" s="156" t="s">
        <v>3</v>
      </c>
      <c r="F468" s="132">
        <v>1</v>
      </c>
      <c r="G468" s="22">
        <v>6</v>
      </c>
      <c r="H468" s="22"/>
    </row>
    <row r="469" spans="1:8" ht="14.25" customHeight="1" x14ac:dyDescent="0.25">
      <c r="A469" s="132">
        <v>1</v>
      </c>
      <c r="B469" s="155" t="s">
        <v>176</v>
      </c>
      <c r="C469" s="155" t="s">
        <v>184</v>
      </c>
      <c r="D469" s="155" t="s">
        <v>112</v>
      </c>
      <c r="E469" s="156" t="s">
        <v>3</v>
      </c>
      <c r="F469" s="132">
        <v>1</v>
      </c>
      <c r="G469" s="22">
        <v>5</v>
      </c>
      <c r="H469" s="22"/>
    </row>
    <row r="470" spans="1:8" ht="14.25" customHeight="1" x14ac:dyDescent="0.25">
      <c r="A470" s="132">
        <v>1</v>
      </c>
      <c r="B470" s="155" t="s">
        <v>176</v>
      </c>
      <c r="C470" s="155" t="s">
        <v>184</v>
      </c>
      <c r="D470" s="155" t="s">
        <v>112</v>
      </c>
      <c r="E470" s="156" t="s">
        <v>9</v>
      </c>
      <c r="F470" s="132">
        <v>1</v>
      </c>
      <c r="G470" s="22">
        <v>5</v>
      </c>
      <c r="H470" s="22"/>
    </row>
    <row r="471" spans="1:8" ht="14.25" customHeight="1" x14ac:dyDescent="0.25">
      <c r="A471" s="132">
        <v>1</v>
      </c>
      <c r="B471" s="155" t="s">
        <v>176</v>
      </c>
      <c r="C471" s="155" t="s">
        <v>184</v>
      </c>
      <c r="D471" s="155" t="s">
        <v>112</v>
      </c>
      <c r="E471" s="156" t="s">
        <v>9</v>
      </c>
      <c r="F471" s="132">
        <v>1</v>
      </c>
      <c r="G471" s="22">
        <v>5</v>
      </c>
      <c r="H471" s="22"/>
    </row>
    <row r="472" spans="1:8" ht="14.25" customHeight="1" x14ac:dyDescent="0.25">
      <c r="A472" s="132">
        <v>1</v>
      </c>
      <c r="B472" s="155" t="s">
        <v>176</v>
      </c>
      <c r="C472" s="155" t="s">
        <v>184</v>
      </c>
      <c r="D472" s="155" t="s">
        <v>112</v>
      </c>
      <c r="E472" s="156" t="s">
        <v>9</v>
      </c>
      <c r="F472" s="132">
        <v>1</v>
      </c>
      <c r="G472" s="22">
        <v>5</v>
      </c>
      <c r="H472" s="22"/>
    </row>
    <row r="473" spans="1:8" ht="14.25" customHeight="1" x14ac:dyDescent="0.25">
      <c r="A473" s="132">
        <v>1</v>
      </c>
      <c r="B473" s="155" t="s">
        <v>176</v>
      </c>
      <c r="C473" s="155" t="s">
        <v>184</v>
      </c>
      <c r="D473" s="155" t="s">
        <v>112</v>
      </c>
      <c r="E473" s="156" t="s">
        <v>57</v>
      </c>
      <c r="F473" s="132">
        <v>1</v>
      </c>
      <c r="G473" s="22">
        <v>5</v>
      </c>
      <c r="H473" s="22"/>
    </row>
    <row r="474" spans="1:8" ht="14.25" customHeight="1" x14ac:dyDescent="0.25">
      <c r="A474" s="132">
        <v>1</v>
      </c>
      <c r="B474" s="155" t="s">
        <v>176</v>
      </c>
      <c r="C474" s="155" t="s">
        <v>184</v>
      </c>
      <c r="D474" s="155" t="s">
        <v>112</v>
      </c>
      <c r="E474" s="156" t="s">
        <v>11</v>
      </c>
      <c r="F474" s="132">
        <v>1</v>
      </c>
      <c r="G474" s="22">
        <v>5</v>
      </c>
      <c r="H474" s="22"/>
    </row>
    <row r="475" spans="1:8" ht="14.25" customHeight="1" x14ac:dyDescent="0.25">
      <c r="A475" s="132">
        <v>1</v>
      </c>
      <c r="B475" s="155" t="s">
        <v>176</v>
      </c>
      <c r="C475" s="155" t="s">
        <v>184</v>
      </c>
      <c r="D475" s="155" t="s">
        <v>112</v>
      </c>
      <c r="E475" s="156" t="s">
        <v>11</v>
      </c>
      <c r="F475" s="132">
        <v>1</v>
      </c>
      <c r="G475" s="22">
        <v>6</v>
      </c>
      <c r="H475" s="22"/>
    </row>
    <row r="476" spans="1:8" x14ac:dyDescent="0.25">
      <c r="A476" s="132">
        <v>1</v>
      </c>
      <c r="B476" s="155" t="s">
        <v>176</v>
      </c>
      <c r="C476" s="155" t="s">
        <v>184</v>
      </c>
      <c r="D476" s="155" t="s">
        <v>112</v>
      </c>
      <c r="E476" s="156" t="s">
        <v>11</v>
      </c>
      <c r="F476" s="132">
        <v>1</v>
      </c>
      <c r="G476" s="22">
        <v>8</v>
      </c>
      <c r="H476" s="22"/>
    </row>
    <row r="477" spans="1:8" x14ac:dyDescent="0.25">
      <c r="A477" s="132">
        <v>1</v>
      </c>
      <c r="B477" s="155" t="s">
        <v>176</v>
      </c>
      <c r="C477" s="155" t="s">
        <v>184</v>
      </c>
      <c r="D477" s="155" t="s">
        <v>112</v>
      </c>
      <c r="E477" s="156" t="s">
        <v>16</v>
      </c>
      <c r="F477" s="132">
        <v>1</v>
      </c>
      <c r="G477" s="22">
        <v>8</v>
      </c>
      <c r="H477" s="22"/>
    </row>
    <row r="478" spans="1:8" x14ac:dyDescent="0.25">
      <c r="A478" s="132">
        <v>1</v>
      </c>
      <c r="B478" s="155" t="s">
        <v>176</v>
      </c>
      <c r="C478" s="155" t="s">
        <v>184</v>
      </c>
      <c r="D478" s="155" t="s">
        <v>112</v>
      </c>
      <c r="E478" s="156" t="s">
        <v>16</v>
      </c>
      <c r="F478" s="132">
        <v>1</v>
      </c>
      <c r="G478" s="22">
        <v>8</v>
      </c>
      <c r="H478" s="22"/>
    </row>
    <row r="479" spans="1:8" x14ac:dyDescent="0.25">
      <c r="A479" s="132">
        <v>1</v>
      </c>
      <c r="B479" s="155" t="s">
        <v>176</v>
      </c>
      <c r="C479" s="155" t="s">
        <v>184</v>
      </c>
      <c r="D479" s="155" t="s">
        <v>112</v>
      </c>
      <c r="E479" s="156" t="s">
        <v>16</v>
      </c>
      <c r="F479" s="132">
        <v>1</v>
      </c>
      <c r="G479" s="22">
        <v>10</v>
      </c>
      <c r="H479" s="22"/>
    </row>
    <row r="480" spans="1:8" x14ac:dyDescent="0.25">
      <c r="A480" s="132">
        <v>1</v>
      </c>
      <c r="B480" s="155" t="s">
        <v>176</v>
      </c>
      <c r="C480" s="155" t="s">
        <v>184</v>
      </c>
      <c r="D480" s="155" t="s">
        <v>112</v>
      </c>
      <c r="E480" s="156" t="s">
        <v>16</v>
      </c>
      <c r="F480" s="132">
        <v>1</v>
      </c>
      <c r="G480" s="22">
        <v>10</v>
      </c>
      <c r="H480" s="22"/>
    </row>
    <row r="481" spans="1:8" x14ac:dyDescent="0.25">
      <c r="A481" s="132">
        <v>1</v>
      </c>
      <c r="B481" s="155" t="s">
        <v>176</v>
      </c>
      <c r="C481" s="155" t="s">
        <v>184</v>
      </c>
      <c r="D481" s="155" t="s">
        <v>112</v>
      </c>
      <c r="E481" s="156" t="s">
        <v>16</v>
      </c>
      <c r="F481" s="132">
        <v>1</v>
      </c>
      <c r="G481" s="22">
        <v>6</v>
      </c>
      <c r="H481" s="22"/>
    </row>
    <row r="482" spans="1:8" x14ac:dyDescent="0.25">
      <c r="A482" s="132">
        <v>1</v>
      </c>
      <c r="B482" s="155" t="s">
        <v>176</v>
      </c>
      <c r="C482" s="155" t="s">
        <v>184</v>
      </c>
      <c r="D482" s="155" t="s">
        <v>112</v>
      </c>
      <c r="E482" s="156" t="s">
        <v>16</v>
      </c>
      <c r="F482" s="132">
        <v>1</v>
      </c>
      <c r="G482" s="22">
        <v>6</v>
      </c>
      <c r="H482" s="22"/>
    </row>
    <row r="483" spans="1:8" x14ac:dyDescent="0.25">
      <c r="A483" s="132">
        <v>1</v>
      </c>
      <c r="B483" s="155" t="s">
        <v>176</v>
      </c>
      <c r="C483" s="155" t="s">
        <v>184</v>
      </c>
      <c r="D483" s="155" t="s">
        <v>112</v>
      </c>
      <c r="E483" s="156" t="s">
        <v>16</v>
      </c>
      <c r="F483" s="132">
        <v>1</v>
      </c>
      <c r="G483" s="22">
        <v>5</v>
      </c>
      <c r="H483" s="22"/>
    </row>
    <row r="484" spans="1:8" x14ac:dyDescent="0.25">
      <c r="A484" s="132">
        <v>1</v>
      </c>
      <c r="B484" s="155" t="s">
        <v>176</v>
      </c>
      <c r="C484" s="155" t="s">
        <v>184</v>
      </c>
      <c r="D484" s="155" t="s">
        <v>112</v>
      </c>
      <c r="E484" s="156" t="s">
        <v>16</v>
      </c>
      <c r="F484" s="132">
        <v>1</v>
      </c>
      <c r="G484" s="22">
        <v>5</v>
      </c>
      <c r="H484" s="22"/>
    </row>
    <row r="485" spans="1:8" x14ac:dyDescent="0.25">
      <c r="A485" s="132">
        <v>1</v>
      </c>
      <c r="B485" s="155" t="s">
        <v>176</v>
      </c>
      <c r="C485" s="155" t="s">
        <v>184</v>
      </c>
      <c r="D485" s="155" t="s">
        <v>112</v>
      </c>
      <c r="E485" s="156" t="s">
        <v>16</v>
      </c>
      <c r="F485" s="132">
        <v>1</v>
      </c>
      <c r="G485" s="22">
        <v>5</v>
      </c>
      <c r="H485" s="22"/>
    </row>
    <row r="486" spans="1:8" x14ac:dyDescent="0.25">
      <c r="A486" s="132">
        <v>1</v>
      </c>
      <c r="B486" s="155" t="s">
        <v>176</v>
      </c>
      <c r="C486" s="155" t="s">
        <v>184</v>
      </c>
      <c r="D486" s="155" t="s">
        <v>112</v>
      </c>
      <c r="E486" s="156" t="s">
        <v>16</v>
      </c>
      <c r="F486" s="132">
        <v>1</v>
      </c>
      <c r="G486" s="22">
        <v>10</v>
      </c>
      <c r="H486" s="22"/>
    </row>
    <row r="487" spans="1:8" x14ac:dyDescent="0.25">
      <c r="A487" s="132">
        <v>1</v>
      </c>
      <c r="B487" s="155" t="s">
        <v>176</v>
      </c>
      <c r="C487" s="155" t="s">
        <v>184</v>
      </c>
      <c r="D487" s="155" t="s">
        <v>112</v>
      </c>
      <c r="E487" s="156" t="s">
        <v>90</v>
      </c>
      <c r="F487" s="132">
        <v>1</v>
      </c>
      <c r="G487" s="22">
        <v>5</v>
      </c>
      <c r="H487" s="22"/>
    </row>
    <row r="488" spans="1:8" x14ac:dyDescent="0.25">
      <c r="A488" s="132">
        <v>1</v>
      </c>
      <c r="B488" s="155" t="s">
        <v>176</v>
      </c>
      <c r="C488" s="155" t="s">
        <v>184</v>
      </c>
      <c r="D488" s="155" t="s">
        <v>112</v>
      </c>
      <c r="E488" s="156" t="s">
        <v>10</v>
      </c>
      <c r="F488" s="132">
        <v>1</v>
      </c>
      <c r="G488" s="22">
        <v>5</v>
      </c>
      <c r="H488" s="22"/>
    </row>
    <row r="489" spans="1:8" x14ac:dyDescent="0.25">
      <c r="A489" s="132">
        <v>1</v>
      </c>
      <c r="B489" s="155" t="s">
        <v>176</v>
      </c>
      <c r="C489" s="155" t="s">
        <v>184</v>
      </c>
      <c r="D489" s="155" t="s">
        <v>112</v>
      </c>
      <c r="E489" s="156" t="s">
        <v>10</v>
      </c>
      <c r="F489" s="132">
        <v>1</v>
      </c>
      <c r="G489" s="22">
        <v>5</v>
      </c>
      <c r="H489" s="22"/>
    </row>
    <row r="490" spans="1:8" x14ac:dyDescent="0.25">
      <c r="A490" s="132">
        <v>1</v>
      </c>
      <c r="B490" s="155" t="s">
        <v>176</v>
      </c>
      <c r="C490" s="155" t="s">
        <v>184</v>
      </c>
      <c r="D490" s="155" t="s">
        <v>112</v>
      </c>
      <c r="E490" s="156" t="s">
        <v>10</v>
      </c>
      <c r="F490" s="132">
        <v>1</v>
      </c>
      <c r="G490" s="22">
        <v>5</v>
      </c>
      <c r="H490" s="22"/>
    </row>
    <row r="491" spans="1:8" x14ac:dyDescent="0.25">
      <c r="A491" s="132">
        <v>1</v>
      </c>
      <c r="B491" s="155" t="s">
        <v>176</v>
      </c>
      <c r="C491" s="155" t="s">
        <v>184</v>
      </c>
      <c r="D491" s="155" t="s">
        <v>112</v>
      </c>
      <c r="E491" s="156" t="s">
        <v>10</v>
      </c>
      <c r="F491" s="132">
        <v>1</v>
      </c>
      <c r="G491" s="22">
        <v>5</v>
      </c>
      <c r="H491" s="22"/>
    </row>
    <row r="492" spans="1:8" x14ac:dyDescent="0.25">
      <c r="A492" s="132">
        <v>1</v>
      </c>
      <c r="B492" s="155" t="s">
        <v>176</v>
      </c>
      <c r="C492" s="155" t="s">
        <v>184</v>
      </c>
      <c r="D492" s="155" t="s">
        <v>112</v>
      </c>
      <c r="E492" s="156" t="s">
        <v>10</v>
      </c>
      <c r="F492" s="132">
        <v>1</v>
      </c>
      <c r="G492" s="22">
        <v>7</v>
      </c>
      <c r="H492" s="22"/>
    </row>
    <row r="493" spans="1:8" x14ac:dyDescent="0.25">
      <c r="A493" s="132">
        <v>1</v>
      </c>
      <c r="B493" s="155" t="s">
        <v>176</v>
      </c>
      <c r="C493" s="155" t="s">
        <v>184</v>
      </c>
      <c r="D493" s="155" t="s">
        <v>112</v>
      </c>
      <c r="E493" s="156" t="s">
        <v>10</v>
      </c>
      <c r="F493" s="132">
        <v>1</v>
      </c>
      <c r="G493" s="22">
        <v>13</v>
      </c>
      <c r="H493" s="22"/>
    </row>
    <row r="494" spans="1:8" x14ac:dyDescent="0.25">
      <c r="A494" s="132">
        <v>1</v>
      </c>
      <c r="B494" s="155" t="s">
        <v>176</v>
      </c>
      <c r="C494" s="155" t="s">
        <v>184</v>
      </c>
      <c r="D494" s="155" t="s">
        <v>112</v>
      </c>
      <c r="E494" s="156" t="s">
        <v>10</v>
      </c>
      <c r="F494" s="132">
        <v>1</v>
      </c>
      <c r="G494" s="22">
        <v>12</v>
      </c>
      <c r="H494" s="22"/>
    </row>
    <row r="495" spans="1:8" x14ac:dyDescent="0.25">
      <c r="A495" s="132">
        <v>1</v>
      </c>
      <c r="B495" s="155" t="s">
        <v>176</v>
      </c>
      <c r="C495" s="155" t="s">
        <v>184</v>
      </c>
      <c r="D495" s="155" t="s">
        <v>112</v>
      </c>
      <c r="E495" s="156" t="s">
        <v>10</v>
      </c>
      <c r="F495" s="132">
        <v>1</v>
      </c>
      <c r="G495" s="22">
        <v>12</v>
      </c>
      <c r="H495" s="22"/>
    </row>
    <row r="496" spans="1:8" x14ac:dyDescent="0.25">
      <c r="A496" s="132">
        <v>1</v>
      </c>
      <c r="B496" s="155" t="s">
        <v>176</v>
      </c>
      <c r="C496" s="155" t="s">
        <v>184</v>
      </c>
      <c r="D496" s="155" t="s">
        <v>112</v>
      </c>
      <c r="E496" s="156" t="s">
        <v>10</v>
      </c>
      <c r="F496" s="132">
        <v>1</v>
      </c>
      <c r="G496" s="22">
        <v>6</v>
      </c>
      <c r="H496" s="22"/>
    </row>
    <row r="497" spans="1:8" x14ac:dyDescent="0.25">
      <c r="A497" s="132">
        <v>1</v>
      </c>
      <c r="B497" s="155" t="s">
        <v>176</v>
      </c>
      <c r="C497" s="155" t="s">
        <v>184</v>
      </c>
      <c r="D497" s="155" t="s">
        <v>112</v>
      </c>
      <c r="E497" s="156" t="s">
        <v>10</v>
      </c>
      <c r="F497" s="132">
        <v>1</v>
      </c>
      <c r="G497" s="22">
        <v>11</v>
      </c>
      <c r="H497" s="22"/>
    </row>
    <row r="498" spans="1:8" x14ac:dyDescent="0.25">
      <c r="A498" s="132">
        <v>1</v>
      </c>
      <c r="B498" s="155" t="s">
        <v>176</v>
      </c>
      <c r="C498" s="155" t="s">
        <v>184</v>
      </c>
      <c r="D498" s="155" t="s">
        <v>112</v>
      </c>
      <c r="E498" s="156" t="s">
        <v>10</v>
      </c>
      <c r="F498" s="132">
        <v>1</v>
      </c>
      <c r="G498" s="22">
        <v>11</v>
      </c>
      <c r="H498" s="22"/>
    </row>
    <row r="499" spans="1:8" x14ac:dyDescent="0.25">
      <c r="A499" s="132">
        <v>1</v>
      </c>
      <c r="B499" s="155" t="s">
        <v>176</v>
      </c>
      <c r="C499" s="155" t="s">
        <v>184</v>
      </c>
      <c r="D499" s="155" t="s">
        <v>112</v>
      </c>
      <c r="E499" s="156" t="s">
        <v>10</v>
      </c>
      <c r="F499" s="132">
        <v>1</v>
      </c>
      <c r="G499" s="22">
        <v>9</v>
      </c>
      <c r="H499" s="22"/>
    </row>
    <row r="500" spans="1:8" x14ac:dyDescent="0.25">
      <c r="A500" s="132">
        <v>1</v>
      </c>
      <c r="B500" s="155" t="s">
        <v>176</v>
      </c>
      <c r="C500" s="155" t="s">
        <v>184</v>
      </c>
      <c r="D500" s="155" t="s">
        <v>112</v>
      </c>
      <c r="E500" s="156" t="s">
        <v>10</v>
      </c>
      <c r="F500" s="132">
        <v>1</v>
      </c>
      <c r="G500" s="22">
        <v>9</v>
      </c>
      <c r="H500" s="22"/>
    </row>
    <row r="501" spans="1:8" x14ac:dyDescent="0.25">
      <c r="A501" s="132">
        <v>1</v>
      </c>
      <c r="B501" s="155" t="s">
        <v>176</v>
      </c>
      <c r="C501" s="155" t="s">
        <v>184</v>
      </c>
      <c r="D501" s="155" t="s">
        <v>112</v>
      </c>
      <c r="E501" s="156" t="s">
        <v>10</v>
      </c>
      <c r="F501" s="132">
        <v>1</v>
      </c>
      <c r="G501" s="22">
        <v>8</v>
      </c>
      <c r="H501" s="22"/>
    </row>
    <row r="502" spans="1:8" x14ac:dyDescent="0.25">
      <c r="A502" s="132">
        <v>1</v>
      </c>
      <c r="B502" s="155" t="s">
        <v>176</v>
      </c>
      <c r="C502" s="155" t="s">
        <v>184</v>
      </c>
      <c r="D502" s="155" t="s">
        <v>112</v>
      </c>
      <c r="E502" s="156" t="s">
        <v>10</v>
      </c>
      <c r="F502" s="132">
        <v>1</v>
      </c>
      <c r="G502" s="22">
        <v>5</v>
      </c>
      <c r="H502" s="22"/>
    </row>
    <row r="503" spans="1:8" x14ac:dyDescent="0.25">
      <c r="A503" s="132">
        <v>1</v>
      </c>
      <c r="B503" s="155" t="s">
        <v>176</v>
      </c>
      <c r="C503" s="155" t="s">
        <v>184</v>
      </c>
      <c r="D503" s="155" t="s">
        <v>112</v>
      </c>
      <c r="E503" s="156" t="s">
        <v>181</v>
      </c>
      <c r="F503" s="132">
        <v>1</v>
      </c>
      <c r="G503" s="8">
        <v>10</v>
      </c>
      <c r="H503" s="8"/>
    </row>
    <row r="504" spans="1:8" x14ac:dyDescent="0.25">
      <c r="A504" s="147">
        <v>1</v>
      </c>
      <c r="B504" s="158" t="s">
        <v>48</v>
      </c>
      <c r="C504" s="158" t="s">
        <v>49</v>
      </c>
      <c r="D504" s="159" t="s">
        <v>112</v>
      </c>
      <c r="E504" s="160" t="s">
        <v>10</v>
      </c>
      <c r="F504" s="132">
        <v>1</v>
      </c>
      <c r="G504" s="8">
        <v>23</v>
      </c>
      <c r="H504" s="8"/>
    </row>
    <row r="505" spans="1:8" x14ac:dyDescent="0.25">
      <c r="A505" s="147">
        <v>1</v>
      </c>
      <c r="B505" s="158" t="s">
        <v>48</v>
      </c>
      <c r="C505" s="158" t="s">
        <v>49</v>
      </c>
      <c r="D505" s="159" t="s">
        <v>112</v>
      </c>
      <c r="E505" s="160" t="s">
        <v>6</v>
      </c>
      <c r="F505" s="132">
        <v>1</v>
      </c>
      <c r="G505" s="8">
        <v>18</v>
      </c>
      <c r="H505" s="8"/>
    </row>
    <row r="506" spans="1:8" x14ac:dyDescent="0.25">
      <c r="A506" s="147">
        <v>1</v>
      </c>
      <c r="B506" s="158" t="s">
        <v>48</v>
      </c>
      <c r="C506" s="158" t="s">
        <v>49</v>
      </c>
      <c r="D506" s="159" t="s">
        <v>112</v>
      </c>
      <c r="E506" s="160" t="s">
        <v>7</v>
      </c>
      <c r="F506" s="132">
        <v>1</v>
      </c>
      <c r="G506" s="8">
        <v>15</v>
      </c>
      <c r="H506" s="8"/>
    </row>
    <row r="507" spans="1:8" x14ac:dyDescent="0.25">
      <c r="A507" s="147">
        <v>1</v>
      </c>
      <c r="B507" s="158" t="s">
        <v>48</v>
      </c>
      <c r="C507" s="158" t="s">
        <v>49</v>
      </c>
      <c r="D507" s="159" t="s">
        <v>112</v>
      </c>
      <c r="E507" s="160" t="s">
        <v>9</v>
      </c>
      <c r="F507" s="132">
        <v>1</v>
      </c>
      <c r="G507" s="8"/>
      <c r="H507" s="8"/>
    </row>
    <row r="508" spans="1:8" x14ac:dyDescent="0.25">
      <c r="A508" s="147">
        <v>1</v>
      </c>
      <c r="B508" s="158" t="s">
        <v>48</v>
      </c>
      <c r="C508" s="158" t="s">
        <v>49</v>
      </c>
      <c r="D508" s="159" t="s">
        <v>112</v>
      </c>
      <c r="E508" s="160"/>
      <c r="F508" s="132">
        <v>1</v>
      </c>
      <c r="G508" s="8">
        <v>40</v>
      </c>
      <c r="H508" s="8"/>
    </row>
    <row r="509" spans="1:8" x14ac:dyDescent="0.25">
      <c r="A509" s="147">
        <v>1</v>
      </c>
      <c r="B509" s="158" t="s">
        <v>48</v>
      </c>
      <c r="C509" s="158" t="s">
        <v>49</v>
      </c>
      <c r="D509" s="159" t="s">
        <v>112</v>
      </c>
      <c r="E509" s="160" t="s">
        <v>6</v>
      </c>
      <c r="F509" s="132">
        <v>1</v>
      </c>
      <c r="G509" s="8">
        <v>15</v>
      </c>
      <c r="H509" s="8"/>
    </row>
    <row r="510" spans="1:8" x14ac:dyDescent="0.25">
      <c r="A510" s="147">
        <v>1</v>
      </c>
      <c r="B510" s="158" t="s">
        <v>48</v>
      </c>
      <c r="C510" s="158" t="s">
        <v>49</v>
      </c>
      <c r="D510" s="159" t="s">
        <v>112</v>
      </c>
      <c r="E510" s="160" t="s">
        <v>6</v>
      </c>
      <c r="F510" s="132">
        <v>1</v>
      </c>
      <c r="G510" s="8">
        <v>8</v>
      </c>
      <c r="H510" s="8"/>
    </row>
    <row r="511" spans="1:8" x14ac:dyDescent="0.25">
      <c r="A511" s="147">
        <v>1</v>
      </c>
      <c r="B511" s="158" t="s">
        <v>48</v>
      </c>
      <c r="C511" s="158" t="s">
        <v>49</v>
      </c>
      <c r="D511" s="159" t="s">
        <v>112</v>
      </c>
      <c r="E511" s="160" t="s">
        <v>10</v>
      </c>
      <c r="F511" s="132">
        <v>1</v>
      </c>
      <c r="G511" s="8">
        <v>4</v>
      </c>
      <c r="H511" s="8"/>
    </row>
    <row r="512" spans="1:8" x14ac:dyDescent="0.25">
      <c r="A512" s="147">
        <v>1</v>
      </c>
      <c r="B512" s="158" t="s">
        <v>48</v>
      </c>
      <c r="C512" s="158" t="s">
        <v>49</v>
      </c>
      <c r="D512" s="159" t="s">
        <v>112</v>
      </c>
      <c r="E512" s="160" t="s">
        <v>17</v>
      </c>
      <c r="F512" s="132">
        <v>1</v>
      </c>
      <c r="G512" s="8">
        <v>4</v>
      </c>
      <c r="H512" s="8"/>
    </row>
    <row r="513" spans="1:8" x14ac:dyDescent="0.25">
      <c r="A513" s="147">
        <v>1</v>
      </c>
      <c r="B513" s="158" t="s">
        <v>48</v>
      </c>
      <c r="C513" s="158" t="s">
        <v>49</v>
      </c>
      <c r="D513" s="159" t="s">
        <v>112</v>
      </c>
      <c r="E513" s="160" t="s">
        <v>56</v>
      </c>
      <c r="F513" s="132">
        <v>1</v>
      </c>
      <c r="G513" s="8">
        <v>4</v>
      </c>
      <c r="H513" s="8"/>
    </row>
    <row r="514" spans="1:8" x14ac:dyDescent="0.25">
      <c r="A514" s="147">
        <v>1</v>
      </c>
      <c r="B514" s="158" t="s">
        <v>48</v>
      </c>
      <c r="C514" s="158" t="s">
        <v>49</v>
      </c>
      <c r="D514" s="159" t="s">
        <v>112</v>
      </c>
      <c r="E514" s="160" t="s">
        <v>56</v>
      </c>
      <c r="F514" s="132">
        <v>1</v>
      </c>
      <c r="G514" s="8">
        <v>10</v>
      </c>
      <c r="H514" s="8"/>
    </row>
    <row r="515" spans="1:8" x14ac:dyDescent="0.25">
      <c r="A515" s="147">
        <v>1</v>
      </c>
      <c r="B515" s="158" t="s">
        <v>48</v>
      </c>
      <c r="C515" s="158" t="s">
        <v>49</v>
      </c>
      <c r="D515" s="159" t="s">
        <v>112</v>
      </c>
      <c r="E515" s="160" t="s">
        <v>57</v>
      </c>
      <c r="F515" s="132">
        <v>1</v>
      </c>
      <c r="G515" s="8">
        <v>7</v>
      </c>
      <c r="H515" s="8"/>
    </row>
    <row r="516" spans="1:8" x14ac:dyDescent="0.25">
      <c r="A516" s="147">
        <v>1</v>
      </c>
      <c r="B516" s="158" t="s">
        <v>48</v>
      </c>
      <c r="C516" s="158" t="s">
        <v>49</v>
      </c>
      <c r="D516" s="159" t="s">
        <v>112</v>
      </c>
      <c r="E516" s="160" t="s">
        <v>57</v>
      </c>
      <c r="F516" s="132">
        <v>1</v>
      </c>
      <c r="G516" s="8">
        <v>3</v>
      </c>
      <c r="H516" s="8"/>
    </row>
    <row r="517" spans="1:8" x14ac:dyDescent="0.25">
      <c r="A517" s="147">
        <v>1</v>
      </c>
      <c r="B517" s="158" t="s">
        <v>48</v>
      </c>
      <c r="C517" s="158" t="s">
        <v>49</v>
      </c>
      <c r="D517" s="159" t="s">
        <v>112</v>
      </c>
      <c r="E517" s="160" t="s">
        <v>57</v>
      </c>
      <c r="F517" s="132">
        <v>1</v>
      </c>
      <c r="G517" s="8">
        <v>5</v>
      </c>
      <c r="H517" s="8"/>
    </row>
    <row r="518" spans="1:8" x14ac:dyDescent="0.25">
      <c r="A518" s="147">
        <v>1</v>
      </c>
      <c r="B518" s="158" t="s">
        <v>48</v>
      </c>
      <c r="C518" s="158" t="s">
        <v>49</v>
      </c>
      <c r="D518" s="159" t="s">
        <v>112</v>
      </c>
      <c r="E518" s="160" t="s">
        <v>57</v>
      </c>
      <c r="F518" s="132">
        <v>1</v>
      </c>
      <c r="G518" s="8">
        <v>5</v>
      </c>
      <c r="H518" s="8"/>
    </row>
    <row r="519" spans="1:8" x14ac:dyDescent="0.25">
      <c r="A519" s="147">
        <v>1</v>
      </c>
      <c r="B519" s="158" t="s">
        <v>48</v>
      </c>
      <c r="C519" s="158" t="s">
        <v>49</v>
      </c>
      <c r="D519" s="159" t="s">
        <v>112</v>
      </c>
      <c r="E519" s="160" t="s">
        <v>57</v>
      </c>
      <c r="F519" s="132">
        <v>1</v>
      </c>
      <c r="G519" s="8">
        <v>10</v>
      </c>
      <c r="H519" s="8"/>
    </row>
    <row r="520" spans="1:8" x14ac:dyDescent="0.25">
      <c r="A520" s="147">
        <v>1</v>
      </c>
      <c r="B520" s="158" t="s">
        <v>48</v>
      </c>
      <c r="C520" s="158" t="s">
        <v>49</v>
      </c>
      <c r="D520" s="159" t="s">
        <v>112</v>
      </c>
      <c r="E520" s="160" t="s">
        <v>10</v>
      </c>
      <c r="F520" s="132">
        <v>1</v>
      </c>
      <c r="G520" s="8">
        <v>8</v>
      </c>
      <c r="H520" s="8"/>
    </row>
    <row r="521" spans="1:8" x14ac:dyDescent="0.25">
      <c r="A521" s="147">
        <v>1</v>
      </c>
      <c r="B521" s="158" t="s">
        <v>48</v>
      </c>
      <c r="C521" s="158" t="s">
        <v>49</v>
      </c>
      <c r="D521" s="159" t="s">
        <v>112</v>
      </c>
      <c r="E521" s="160" t="s">
        <v>10</v>
      </c>
      <c r="F521" s="132">
        <v>1</v>
      </c>
      <c r="G521" s="8">
        <v>8</v>
      </c>
      <c r="H521" s="8"/>
    </row>
    <row r="522" spans="1:8" x14ac:dyDescent="0.25">
      <c r="A522" s="147">
        <v>1</v>
      </c>
      <c r="B522" s="158" t="s">
        <v>48</v>
      </c>
      <c r="C522" s="158" t="s">
        <v>49</v>
      </c>
      <c r="D522" s="159" t="s">
        <v>112</v>
      </c>
      <c r="E522" s="160" t="s">
        <v>10</v>
      </c>
      <c r="F522" s="132">
        <v>1</v>
      </c>
      <c r="G522" s="8">
        <v>15</v>
      </c>
      <c r="H522" s="8"/>
    </row>
    <row r="523" spans="1:8" x14ac:dyDescent="0.25">
      <c r="A523" s="147">
        <v>1</v>
      </c>
      <c r="B523" s="158" t="s">
        <v>48</v>
      </c>
      <c r="C523" s="158" t="s">
        <v>49</v>
      </c>
      <c r="D523" s="159" t="s">
        <v>112</v>
      </c>
      <c r="E523" s="160" t="s">
        <v>10</v>
      </c>
      <c r="F523" s="132">
        <v>1</v>
      </c>
      <c r="G523" s="8">
        <v>15</v>
      </c>
      <c r="H523" s="8"/>
    </row>
    <row r="524" spans="1:8" x14ac:dyDescent="0.25">
      <c r="A524" s="147">
        <v>1</v>
      </c>
      <c r="B524" s="158" t="s">
        <v>48</v>
      </c>
      <c r="C524" s="158" t="s">
        <v>49</v>
      </c>
      <c r="D524" s="159" t="s">
        <v>112</v>
      </c>
      <c r="E524" s="160" t="s">
        <v>10</v>
      </c>
      <c r="F524" s="132">
        <v>1</v>
      </c>
      <c r="G524" s="8">
        <v>5</v>
      </c>
      <c r="H524" s="8"/>
    </row>
    <row r="525" spans="1:8" x14ac:dyDescent="0.25">
      <c r="A525" s="147">
        <v>1</v>
      </c>
      <c r="B525" s="158" t="s">
        <v>48</v>
      </c>
      <c r="C525" s="158" t="s">
        <v>49</v>
      </c>
      <c r="D525" s="159" t="s">
        <v>112</v>
      </c>
      <c r="E525" s="160" t="s">
        <v>10</v>
      </c>
      <c r="F525" s="132">
        <v>1</v>
      </c>
      <c r="G525" s="8">
        <v>5</v>
      </c>
      <c r="H525" s="8"/>
    </row>
    <row r="526" spans="1:8" x14ac:dyDescent="0.25">
      <c r="A526" s="147">
        <v>1</v>
      </c>
      <c r="B526" s="158" t="s">
        <v>48</v>
      </c>
      <c r="C526" s="158" t="s">
        <v>49</v>
      </c>
      <c r="D526" s="159" t="s">
        <v>112</v>
      </c>
      <c r="E526" s="160" t="s">
        <v>10</v>
      </c>
      <c r="F526" s="132">
        <v>1</v>
      </c>
      <c r="G526" s="8">
        <v>5</v>
      </c>
      <c r="H526" s="8"/>
    </row>
    <row r="527" spans="1:8" x14ac:dyDescent="0.25">
      <c r="A527" s="147">
        <v>1</v>
      </c>
      <c r="B527" s="158" t="s">
        <v>48</v>
      </c>
      <c r="C527" s="158" t="s">
        <v>49</v>
      </c>
      <c r="D527" s="159" t="s">
        <v>112</v>
      </c>
      <c r="E527" s="160" t="s">
        <v>10</v>
      </c>
      <c r="F527" s="132">
        <v>1</v>
      </c>
      <c r="G527" s="8">
        <v>5</v>
      </c>
      <c r="H527" s="8"/>
    </row>
    <row r="528" spans="1:8" x14ac:dyDescent="0.25">
      <c r="A528" s="147">
        <v>1</v>
      </c>
      <c r="B528" s="158" t="s">
        <v>48</v>
      </c>
      <c r="C528" s="158" t="s">
        <v>49</v>
      </c>
      <c r="D528" s="159" t="s">
        <v>112</v>
      </c>
      <c r="E528" s="160" t="s">
        <v>10</v>
      </c>
      <c r="F528" s="132">
        <v>1</v>
      </c>
      <c r="G528" s="8">
        <v>7</v>
      </c>
      <c r="H528" s="8"/>
    </row>
    <row r="529" spans="1:8" x14ac:dyDescent="0.25">
      <c r="A529" s="147">
        <v>1</v>
      </c>
      <c r="B529" s="158" t="s">
        <v>48</v>
      </c>
      <c r="C529" s="158" t="s">
        <v>49</v>
      </c>
      <c r="D529" s="159" t="s">
        <v>112</v>
      </c>
      <c r="E529" s="160" t="s">
        <v>10</v>
      </c>
      <c r="F529" s="132">
        <v>1</v>
      </c>
      <c r="G529" s="8">
        <v>7</v>
      </c>
      <c r="H529" s="8"/>
    </row>
    <row r="530" spans="1:8" x14ac:dyDescent="0.25">
      <c r="A530" s="147">
        <v>1</v>
      </c>
      <c r="B530" s="158" t="s">
        <v>48</v>
      </c>
      <c r="C530" s="158" t="s">
        <v>49</v>
      </c>
      <c r="D530" s="159" t="s">
        <v>112</v>
      </c>
      <c r="E530" s="160" t="s">
        <v>10</v>
      </c>
      <c r="F530" s="132">
        <v>1</v>
      </c>
      <c r="G530" s="8">
        <v>7</v>
      </c>
      <c r="H530" s="8"/>
    </row>
    <row r="531" spans="1:8" x14ac:dyDescent="0.25">
      <c r="A531" s="147">
        <v>1</v>
      </c>
      <c r="B531" s="158" t="s">
        <v>48</v>
      </c>
      <c r="C531" s="158" t="s">
        <v>49</v>
      </c>
      <c r="D531" s="159" t="s">
        <v>112</v>
      </c>
      <c r="E531" s="160" t="s">
        <v>10</v>
      </c>
      <c r="F531" s="132">
        <v>1</v>
      </c>
      <c r="G531" s="8">
        <v>7</v>
      </c>
      <c r="H531" s="8"/>
    </row>
    <row r="532" spans="1:8" x14ac:dyDescent="0.25">
      <c r="A532" s="147">
        <v>1</v>
      </c>
      <c r="B532" s="158" t="s">
        <v>48</v>
      </c>
      <c r="C532" s="158" t="s">
        <v>49</v>
      </c>
      <c r="D532" s="159" t="s">
        <v>112</v>
      </c>
      <c r="E532" s="160" t="s">
        <v>10</v>
      </c>
      <c r="F532" s="132">
        <v>1</v>
      </c>
      <c r="G532" s="8">
        <v>4</v>
      </c>
      <c r="H532" s="8"/>
    </row>
    <row r="533" spans="1:8" x14ac:dyDescent="0.25">
      <c r="A533" s="147">
        <v>1</v>
      </c>
      <c r="B533" s="158" t="s">
        <v>48</v>
      </c>
      <c r="C533" s="158" t="s">
        <v>49</v>
      </c>
      <c r="D533" s="159" t="s">
        <v>112</v>
      </c>
      <c r="E533" s="160" t="s">
        <v>10</v>
      </c>
      <c r="F533" s="132">
        <v>1</v>
      </c>
      <c r="G533" s="8">
        <v>4</v>
      </c>
      <c r="H533" s="8"/>
    </row>
    <row r="534" spans="1:8" x14ac:dyDescent="0.25">
      <c r="A534" s="147">
        <v>1</v>
      </c>
      <c r="B534" s="158" t="s">
        <v>48</v>
      </c>
      <c r="C534" s="158" t="s">
        <v>49</v>
      </c>
      <c r="D534" s="159" t="s">
        <v>112</v>
      </c>
      <c r="E534" s="160" t="s">
        <v>10</v>
      </c>
      <c r="F534" s="132">
        <v>1</v>
      </c>
      <c r="G534" s="8">
        <v>20</v>
      </c>
      <c r="H534" s="8"/>
    </row>
    <row r="535" spans="1:8" x14ac:dyDescent="0.25">
      <c r="A535" s="147">
        <v>1</v>
      </c>
      <c r="B535" s="158" t="s">
        <v>48</v>
      </c>
      <c r="C535" s="158" t="s">
        <v>49</v>
      </c>
      <c r="D535" s="159" t="s">
        <v>112</v>
      </c>
      <c r="E535" s="160" t="s">
        <v>10</v>
      </c>
      <c r="F535" s="132">
        <v>1</v>
      </c>
      <c r="G535" s="8">
        <v>17</v>
      </c>
      <c r="H535" s="8"/>
    </row>
    <row r="536" spans="1:8" x14ac:dyDescent="0.25">
      <c r="A536" s="147">
        <v>1</v>
      </c>
      <c r="B536" s="158" t="s">
        <v>48</v>
      </c>
      <c r="C536" s="158" t="s">
        <v>49</v>
      </c>
      <c r="D536" s="159" t="s">
        <v>112</v>
      </c>
      <c r="E536" s="160" t="s">
        <v>10</v>
      </c>
      <c r="F536" s="132">
        <v>1</v>
      </c>
      <c r="G536" s="8">
        <v>17</v>
      </c>
      <c r="H536" s="8"/>
    </row>
    <row r="537" spans="1:8" x14ac:dyDescent="0.25">
      <c r="A537" s="147">
        <v>1</v>
      </c>
      <c r="B537" s="158" t="s">
        <v>48</v>
      </c>
      <c r="C537" s="158" t="s">
        <v>49</v>
      </c>
      <c r="D537" s="159" t="s">
        <v>112</v>
      </c>
      <c r="E537" s="160" t="s">
        <v>9</v>
      </c>
      <c r="F537" s="132">
        <v>1</v>
      </c>
      <c r="G537" s="8">
        <v>10</v>
      </c>
      <c r="H537" s="8"/>
    </row>
    <row r="538" spans="1:8" x14ac:dyDescent="0.25">
      <c r="A538" s="147">
        <v>1</v>
      </c>
      <c r="B538" s="158" t="s">
        <v>48</v>
      </c>
      <c r="C538" s="158" t="s">
        <v>49</v>
      </c>
      <c r="D538" s="159" t="s">
        <v>112</v>
      </c>
      <c r="E538" s="160" t="s">
        <v>3</v>
      </c>
      <c r="F538" s="132">
        <v>1</v>
      </c>
      <c r="G538" s="5">
        <v>60</v>
      </c>
      <c r="H538" s="5"/>
    </row>
    <row r="539" spans="1:8" x14ac:dyDescent="0.25">
      <c r="A539" s="147">
        <v>1</v>
      </c>
      <c r="B539" s="158" t="s">
        <v>48</v>
      </c>
      <c r="C539" s="158" t="s">
        <v>74</v>
      </c>
      <c r="D539" s="158" t="s">
        <v>112</v>
      </c>
      <c r="E539" s="160" t="s">
        <v>7</v>
      </c>
      <c r="F539" s="132">
        <v>1</v>
      </c>
      <c r="G539" s="5">
        <v>9</v>
      </c>
      <c r="H539" s="5"/>
    </row>
    <row r="540" spans="1:8" x14ac:dyDescent="0.25">
      <c r="A540" s="147">
        <v>1</v>
      </c>
      <c r="B540" s="158" t="s">
        <v>48</v>
      </c>
      <c r="C540" s="158" t="s">
        <v>74</v>
      </c>
      <c r="D540" s="158" t="s">
        <v>112</v>
      </c>
      <c r="E540" s="160" t="s">
        <v>10</v>
      </c>
      <c r="F540" s="132">
        <v>1</v>
      </c>
      <c r="G540" s="5">
        <v>10</v>
      </c>
      <c r="H540" s="5"/>
    </row>
    <row r="541" spans="1:8" x14ac:dyDescent="0.25">
      <c r="A541" s="147">
        <v>1</v>
      </c>
      <c r="B541" s="158" t="s">
        <v>48</v>
      </c>
      <c r="C541" s="158" t="s">
        <v>74</v>
      </c>
      <c r="D541" s="158" t="s">
        <v>112</v>
      </c>
      <c r="E541" s="160" t="s">
        <v>10</v>
      </c>
      <c r="F541" s="132">
        <v>1</v>
      </c>
      <c r="G541" s="5">
        <v>25</v>
      </c>
      <c r="H541" s="5"/>
    </row>
    <row r="542" spans="1:8" x14ac:dyDescent="0.25">
      <c r="A542" s="147">
        <v>1</v>
      </c>
      <c r="B542" s="158" t="s">
        <v>48</v>
      </c>
      <c r="C542" s="158" t="s">
        <v>74</v>
      </c>
      <c r="D542" s="158" t="s">
        <v>112</v>
      </c>
      <c r="E542" s="160" t="s">
        <v>6</v>
      </c>
      <c r="F542" s="132">
        <v>1</v>
      </c>
      <c r="G542" s="5">
        <v>15</v>
      </c>
      <c r="H542" s="5"/>
    </row>
    <row r="543" spans="1:8" x14ac:dyDescent="0.25">
      <c r="A543" s="147">
        <v>1</v>
      </c>
      <c r="B543" s="158" t="s">
        <v>48</v>
      </c>
      <c r="C543" s="158" t="s">
        <v>74</v>
      </c>
      <c r="D543" s="158" t="s">
        <v>112</v>
      </c>
      <c r="E543" s="160" t="s">
        <v>10</v>
      </c>
      <c r="F543" s="132">
        <v>1</v>
      </c>
      <c r="G543" s="5">
        <v>16</v>
      </c>
      <c r="H543" s="5"/>
    </row>
    <row r="544" spans="1:8" x14ac:dyDescent="0.25">
      <c r="A544" s="147">
        <v>1</v>
      </c>
      <c r="B544" s="158" t="s">
        <v>48</v>
      </c>
      <c r="C544" s="158" t="s">
        <v>74</v>
      </c>
      <c r="D544" s="158" t="s">
        <v>112</v>
      </c>
      <c r="E544" s="160" t="s">
        <v>10</v>
      </c>
      <c r="F544" s="132">
        <v>1</v>
      </c>
      <c r="G544" s="5">
        <v>11</v>
      </c>
      <c r="H544" s="5"/>
    </row>
    <row r="545" spans="1:8" x14ac:dyDescent="0.25">
      <c r="A545" s="147">
        <v>1</v>
      </c>
      <c r="B545" s="158" t="s">
        <v>48</v>
      </c>
      <c r="C545" s="158" t="s">
        <v>74</v>
      </c>
      <c r="D545" s="158" t="s">
        <v>112</v>
      </c>
      <c r="E545" s="160" t="s">
        <v>3</v>
      </c>
      <c r="F545" s="132">
        <v>1</v>
      </c>
      <c r="G545" s="5">
        <v>4</v>
      </c>
      <c r="H545" s="5"/>
    </row>
    <row r="546" spans="1:8" x14ac:dyDescent="0.25">
      <c r="A546" s="147">
        <v>1</v>
      </c>
      <c r="B546" s="158" t="s">
        <v>48</v>
      </c>
      <c r="C546" s="158" t="s">
        <v>74</v>
      </c>
      <c r="D546" s="158" t="s">
        <v>112</v>
      </c>
      <c r="E546" s="160" t="s">
        <v>17</v>
      </c>
      <c r="F546" s="132">
        <v>1</v>
      </c>
      <c r="G546" s="5">
        <v>5</v>
      </c>
      <c r="H546" s="5"/>
    </row>
    <row r="547" spans="1:8" x14ac:dyDescent="0.25">
      <c r="A547" s="147">
        <v>1</v>
      </c>
      <c r="B547" s="158" t="s">
        <v>48</v>
      </c>
      <c r="C547" s="158" t="s">
        <v>74</v>
      </c>
      <c r="D547" s="158" t="s">
        <v>112</v>
      </c>
      <c r="E547" s="160" t="s">
        <v>7</v>
      </c>
      <c r="F547" s="132">
        <v>1</v>
      </c>
      <c r="G547" s="5">
        <v>4</v>
      </c>
      <c r="H547" s="5"/>
    </row>
    <row r="548" spans="1:8" x14ac:dyDescent="0.25">
      <c r="A548" s="147">
        <v>1</v>
      </c>
      <c r="B548" s="158" t="s">
        <v>48</v>
      </c>
      <c r="C548" s="158" t="s">
        <v>74</v>
      </c>
      <c r="D548" s="158" t="s">
        <v>112</v>
      </c>
      <c r="E548" s="160" t="s">
        <v>56</v>
      </c>
      <c r="F548" s="132">
        <v>1</v>
      </c>
      <c r="G548" s="5">
        <v>4</v>
      </c>
      <c r="H548" s="5"/>
    </row>
    <row r="549" spans="1:8" x14ac:dyDescent="0.25">
      <c r="A549" s="147">
        <v>1</v>
      </c>
      <c r="B549" s="158" t="s">
        <v>48</v>
      </c>
      <c r="C549" s="158" t="s">
        <v>74</v>
      </c>
      <c r="D549" s="158" t="s">
        <v>112</v>
      </c>
      <c r="E549" s="160" t="s">
        <v>56</v>
      </c>
      <c r="F549" s="132">
        <v>1</v>
      </c>
      <c r="G549" s="5">
        <v>3</v>
      </c>
      <c r="H549" s="5"/>
    </row>
    <row r="550" spans="1:8" x14ac:dyDescent="0.25">
      <c r="A550" s="147">
        <v>1</v>
      </c>
      <c r="B550" s="158" t="s">
        <v>48</v>
      </c>
      <c r="C550" s="158" t="s">
        <v>74</v>
      </c>
      <c r="D550" s="158" t="s">
        <v>112</v>
      </c>
      <c r="E550" s="160" t="s">
        <v>57</v>
      </c>
      <c r="F550" s="132">
        <v>1</v>
      </c>
      <c r="G550" s="5">
        <v>3</v>
      </c>
      <c r="H550" s="5"/>
    </row>
    <row r="551" spans="1:8" x14ac:dyDescent="0.25">
      <c r="A551" s="147">
        <v>1</v>
      </c>
      <c r="B551" s="158" t="s">
        <v>48</v>
      </c>
      <c r="C551" s="158" t="s">
        <v>74</v>
      </c>
      <c r="D551" s="158" t="s">
        <v>112</v>
      </c>
      <c r="E551" s="160" t="s">
        <v>57</v>
      </c>
      <c r="F551" s="132">
        <v>1</v>
      </c>
      <c r="G551" s="5">
        <v>5</v>
      </c>
      <c r="H551" s="5"/>
    </row>
    <row r="552" spans="1:8" x14ac:dyDescent="0.25">
      <c r="A552" s="147">
        <v>1</v>
      </c>
      <c r="B552" s="158" t="s">
        <v>48</v>
      </c>
      <c r="C552" s="158" t="s">
        <v>74</v>
      </c>
      <c r="D552" s="158" t="s">
        <v>112</v>
      </c>
      <c r="E552" s="160" t="s">
        <v>57</v>
      </c>
      <c r="F552" s="132">
        <v>1</v>
      </c>
      <c r="G552" s="5">
        <v>5</v>
      </c>
      <c r="H552" s="5"/>
    </row>
    <row r="553" spans="1:8" x14ac:dyDescent="0.25">
      <c r="A553" s="147">
        <v>1</v>
      </c>
      <c r="B553" s="158" t="s">
        <v>48</v>
      </c>
      <c r="C553" s="158" t="s">
        <v>74</v>
      </c>
      <c r="D553" s="158" t="s">
        <v>112</v>
      </c>
      <c r="E553" s="160" t="s">
        <v>57</v>
      </c>
      <c r="F553" s="132">
        <v>1</v>
      </c>
      <c r="G553" s="5">
        <v>5</v>
      </c>
      <c r="H553" s="5"/>
    </row>
    <row r="554" spans="1:8" x14ac:dyDescent="0.25">
      <c r="A554" s="147">
        <v>1</v>
      </c>
      <c r="B554" s="158" t="s">
        <v>48</v>
      </c>
      <c r="C554" s="158" t="s">
        <v>74</v>
      </c>
      <c r="D554" s="158" t="s">
        <v>112</v>
      </c>
      <c r="E554" s="160" t="s">
        <v>57</v>
      </c>
      <c r="F554" s="132">
        <v>1</v>
      </c>
      <c r="G554" s="5">
        <v>12</v>
      </c>
      <c r="H554" s="5"/>
    </row>
    <row r="555" spans="1:8" x14ac:dyDescent="0.25">
      <c r="A555" s="147">
        <v>1</v>
      </c>
      <c r="B555" s="158" t="s">
        <v>48</v>
      </c>
      <c r="C555" s="158" t="s">
        <v>74</v>
      </c>
      <c r="D555" s="158" t="s">
        <v>112</v>
      </c>
      <c r="E555" s="160" t="s">
        <v>57</v>
      </c>
      <c r="F555" s="132">
        <v>1</v>
      </c>
      <c r="G555" s="5">
        <v>4</v>
      </c>
      <c r="H555" s="5"/>
    </row>
    <row r="556" spans="1:8" x14ac:dyDescent="0.25">
      <c r="A556" s="147">
        <v>1</v>
      </c>
      <c r="B556" s="158" t="s">
        <v>48</v>
      </c>
      <c r="C556" s="158" t="s">
        <v>74</v>
      </c>
      <c r="D556" s="158" t="s">
        <v>112</v>
      </c>
      <c r="E556" s="160" t="s">
        <v>10</v>
      </c>
      <c r="F556" s="132">
        <v>1</v>
      </c>
      <c r="G556" s="5">
        <v>4</v>
      </c>
      <c r="H556" s="5"/>
    </row>
    <row r="557" spans="1:8" x14ac:dyDescent="0.25">
      <c r="A557" s="147">
        <v>1</v>
      </c>
      <c r="B557" s="158" t="s">
        <v>48</v>
      </c>
      <c r="C557" s="158" t="s">
        <v>74</v>
      </c>
      <c r="D557" s="158" t="s">
        <v>112</v>
      </c>
      <c r="E557" s="160" t="s">
        <v>10</v>
      </c>
      <c r="F557" s="132">
        <v>1</v>
      </c>
      <c r="G557" s="5">
        <v>4</v>
      </c>
      <c r="H557" s="5"/>
    </row>
    <row r="558" spans="1:8" x14ac:dyDescent="0.25">
      <c r="A558" s="147">
        <v>1</v>
      </c>
      <c r="B558" s="158" t="s">
        <v>48</v>
      </c>
      <c r="C558" s="158" t="s">
        <v>74</v>
      </c>
      <c r="D558" s="158" t="s">
        <v>112</v>
      </c>
      <c r="E558" s="160" t="s">
        <v>10</v>
      </c>
      <c r="F558" s="132">
        <v>1</v>
      </c>
      <c r="G558" s="5">
        <v>4</v>
      </c>
      <c r="H558" s="5"/>
    </row>
    <row r="559" spans="1:8" x14ac:dyDescent="0.25">
      <c r="A559" s="147">
        <v>1</v>
      </c>
      <c r="B559" s="158" t="s">
        <v>48</v>
      </c>
      <c r="C559" s="158" t="s">
        <v>74</v>
      </c>
      <c r="D559" s="158" t="s">
        <v>112</v>
      </c>
      <c r="E559" s="160" t="s">
        <v>10</v>
      </c>
      <c r="F559" s="132">
        <v>1</v>
      </c>
      <c r="G559" s="5">
        <v>10</v>
      </c>
      <c r="H559" s="5"/>
    </row>
    <row r="560" spans="1:8" x14ac:dyDescent="0.25">
      <c r="A560" s="147">
        <v>1</v>
      </c>
      <c r="B560" s="158" t="s">
        <v>48</v>
      </c>
      <c r="C560" s="158" t="s">
        <v>74</v>
      </c>
      <c r="D560" s="158" t="s">
        <v>112</v>
      </c>
      <c r="E560" s="160" t="s">
        <v>10</v>
      </c>
      <c r="F560" s="132">
        <v>1</v>
      </c>
      <c r="G560" s="5">
        <v>10</v>
      </c>
      <c r="H560" s="5"/>
    </row>
    <row r="561" spans="1:8" x14ac:dyDescent="0.25">
      <c r="A561" s="147">
        <v>1</v>
      </c>
      <c r="B561" s="158" t="s">
        <v>48</v>
      </c>
      <c r="C561" s="158" t="s">
        <v>74</v>
      </c>
      <c r="D561" s="158" t="s">
        <v>112</v>
      </c>
      <c r="E561" s="160" t="s">
        <v>10</v>
      </c>
      <c r="F561" s="132">
        <v>1</v>
      </c>
      <c r="G561" s="5">
        <v>10</v>
      </c>
      <c r="H561" s="5"/>
    </row>
    <row r="562" spans="1:8" x14ac:dyDescent="0.25">
      <c r="A562" s="147">
        <v>1</v>
      </c>
      <c r="B562" s="158" t="s">
        <v>48</v>
      </c>
      <c r="C562" s="158" t="s">
        <v>74</v>
      </c>
      <c r="D562" s="158" t="s">
        <v>112</v>
      </c>
      <c r="E562" s="160" t="s">
        <v>10</v>
      </c>
      <c r="F562" s="132">
        <v>1</v>
      </c>
      <c r="G562" s="5">
        <v>10</v>
      </c>
      <c r="H562" s="5"/>
    </row>
    <row r="563" spans="1:8" x14ac:dyDescent="0.25">
      <c r="A563" s="147">
        <v>1</v>
      </c>
      <c r="B563" s="158" t="s">
        <v>48</v>
      </c>
      <c r="C563" s="158" t="s">
        <v>74</v>
      </c>
      <c r="D563" s="158" t="s">
        <v>112</v>
      </c>
      <c r="E563" s="160" t="s">
        <v>10</v>
      </c>
      <c r="F563" s="132">
        <v>1</v>
      </c>
      <c r="G563" s="5">
        <v>10</v>
      </c>
      <c r="H563" s="5"/>
    </row>
    <row r="564" spans="1:8" x14ac:dyDescent="0.25">
      <c r="A564" s="147">
        <v>1</v>
      </c>
      <c r="B564" s="158" t="s">
        <v>48</v>
      </c>
      <c r="C564" s="158" t="s">
        <v>74</v>
      </c>
      <c r="D564" s="158" t="s">
        <v>112</v>
      </c>
      <c r="E564" s="160" t="s">
        <v>10</v>
      </c>
      <c r="F564" s="132">
        <v>1</v>
      </c>
      <c r="G564" s="5">
        <v>10</v>
      </c>
      <c r="H564" s="5"/>
    </row>
    <row r="565" spans="1:8" x14ac:dyDescent="0.25">
      <c r="A565" s="147">
        <v>1</v>
      </c>
      <c r="B565" s="158" t="s">
        <v>48</v>
      </c>
      <c r="C565" s="158" t="s">
        <v>74</v>
      </c>
      <c r="D565" s="158" t="s">
        <v>112</v>
      </c>
      <c r="E565" s="160" t="s">
        <v>10</v>
      </c>
      <c r="F565" s="132">
        <v>1</v>
      </c>
      <c r="G565" s="5">
        <v>5</v>
      </c>
      <c r="H565" s="5"/>
    </row>
    <row r="566" spans="1:8" x14ac:dyDescent="0.25">
      <c r="A566" s="147">
        <v>1</v>
      </c>
      <c r="B566" s="158" t="s">
        <v>48</v>
      </c>
      <c r="C566" s="158" t="s">
        <v>74</v>
      </c>
      <c r="D566" s="158" t="s">
        <v>112</v>
      </c>
      <c r="E566" s="160" t="s">
        <v>10</v>
      </c>
      <c r="F566" s="132">
        <v>1</v>
      </c>
      <c r="G566" s="5">
        <v>5</v>
      </c>
      <c r="H566" s="5"/>
    </row>
    <row r="567" spans="1:8" x14ac:dyDescent="0.25">
      <c r="A567" s="147">
        <v>1</v>
      </c>
      <c r="B567" s="158" t="s">
        <v>48</v>
      </c>
      <c r="C567" s="158" t="s">
        <v>74</v>
      </c>
      <c r="D567" s="158" t="s">
        <v>112</v>
      </c>
      <c r="E567" s="160" t="s">
        <v>10</v>
      </c>
      <c r="F567" s="132">
        <v>1</v>
      </c>
      <c r="G567" s="5">
        <v>5</v>
      </c>
      <c r="H567" s="5"/>
    </row>
    <row r="568" spans="1:8" x14ac:dyDescent="0.25">
      <c r="A568" s="147">
        <v>1</v>
      </c>
      <c r="B568" s="158" t="s">
        <v>48</v>
      </c>
      <c r="C568" s="158" t="s">
        <v>74</v>
      </c>
      <c r="D568" s="158" t="s">
        <v>112</v>
      </c>
      <c r="E568" s="160" t="s">
        <v>10</v>
      </c>
      <c r="F568" s="132">
        <v>1</v>
      </c>
      <c r="G568" s="5">
        <v>5</v>
      </c>
      <c r="H568" s="5"/>
    </row>
    <row r="569" spans="1:8" x14ac:dyDescent="0.25">
      <c r="A569" s="147">
        <v>1</v>
      </c>
      <c r="B569" s="158" t="s">
        <v>48</v>
      </c>
      <c r="C569" s="158" t="s">
        <v>74</v>
      </c>
      <c r="D569" s="158" t="s">
        <v>112</v>
      </c>
      <c r="E569" s="160" t="s">
        <v>10</v>
      </c>
      <c r="F569" s="132">
        <v>1</v>
      </c>
      <c r="G569" s="5">
        <v>5</v>
      </c>
      <c r="H569" s="5"/>
    </row>
    <row r="570" spans="1:8" x14ac:dyDescent="0.25">
      <c r="A570" s="147">
        <v>1</v>
      </c>
      <c r="B570" s="158" t="s">
        <v>48</v>
      </c>
      <c r="C570" s="158" t="s">
        <v>74</v>
      </c>
      <c r="D570" s="158" t="s">
        <v>112</v>
      </c>
      <c r="E570" s="160" t="s">
        <v>10</v>
      </c>
      <c r="F570" s="132">
        <v>1</v>
      </c>
      <c r="G570" s="5">
        <v>5</v>
      </c>
      <c r="H570" s="5"/>
    </row>
    <row r="571" spans="1:8" x14ac:dyDescent="0.25">
      <c r="A571" s="147">
        <v>1</v>
      </c>
      <c r="B571" s="158" t="s">
        <v>48</v>
      </c>
      <c r="C571" s="158" t="s">
        <v>74</v>
      </c>
      <c r="D571" s="158" t="s">
        <v>112</v>
      </c>
      <c r="E571" s="160" t="s">
        <v>10</v>
      </c>
      <c r="F571" s="132">
        <v>1</v>
      </c>
      <c r="G571" s="5">
        <v>5</v>
      </c>
      <c r="H571" s="5"/>
    </row>
    <row r="572" spans="1:8" x14ac:dyDescent="0.25">
      <c r="A572" s="147">
        <v>1</v>
      </c>
      <c r="B572" s="158" t="s">
        <v>48</v>
      </c>
      <c r="C572" s="158" t="s">
        <v>74</v>
      </c>
      <c r="D572" s="158" t="s">
        <v>112</v>
      </c>
      <c r="E572" s="160" t="s">
        <v>10</v>
      </c>
      <c r="F572" s="132">
        <v>1</v>
      </c>
      <c r="G572" s="5">
        <v>6</v>
      </c>
      <c r="H572" s="5"/>
    </row>
    <row r="573" spans="1:8" x14ac:dyDescent="0.25">
      <c r="A573" s="147">
        <v>1</v>
      </c>
      <c r="B573" s="158" t="s">
        <v>48</v>
      </c>
      <c r="C573" s="158" t="s">
        <v>74</v>
      </c>
      <c r="D573" s="158" t="s">
        <v>112</v>
      </c>
      <c r="E573" s="160" t="s">
        <v>10</v>
      </c>
      <c r="F573" s="132">
        <v>1</v>
      </c>
      <c r="G573" s="5">
        <v>6</v>
      </c>
      <c r="H573" s="5"/>
    </row>
    <row r="574" spans="1:8" x14ac:dyDescent="0.25">
      <c r="A574" s="147">
        <v>1</v>
      </c>
      <c r="B574" s="158" t="s">
        <v>48</v>
      </c>
      <c r="C574" s="158" t="s">
        <v>74</v>
      </c>
      <c r="D574" s="158" t="s">
        <v>112</v>
      </c>
      <c r="E574" s="160" t="s">
        <v>10</v>
      </c>
      <c r="F574" s="132">
        <v>1</v>
      </c>
      <c r="G574" s="5">
        <v>11</v>
      </c>
      <c r="H574" s="5"/>
    </row>
    <row r="575" spans="1:8" x14ac:dyDescent="0.25">
      <c r="A575" s="147">
        <v>1</v>
      </c>
      <c r="B575" s="158" t="s">
        <v>48</v>
      </c>
      <c r="C575" s="158" t="s">
        <v>74</v>
      </c>
      <c r="D575" s="158" t="s">
        <v>112</v>
      </c>
      <c r="E575" s="160" t="s">
        <v>10</v>
      </c>
      <c r="F575" s="132">
        <v>1</v>
      </c>
      <c r="G575" s="5">
        <v>11</v>
      </c>
      <c r="H575" s="5"/>
    </row>
    <row r="576" spans="1:8" x14ac:dyDescent="0.25">
      <c r="A576" s="147">
        <v>1</v>
      </c>
      <c r="B576" s="158" t="s">
        <v>48</v>
      </c>
      <c r="C576" s="158" t="s">
        <v>74</v>
      </c>
      <c r="D576" s="158" t="s">
        <v>112</v>
      </c>
      <c r="E576" s="160" t="s">
        <v>10</v>
      </c>
      <c r="F576" s="132">
        <v>1</v>
      </c>
      <c r="G576" s="5">
        <v>12</v>
      </c>
      <c r="H576" s="5"/>
    </row>
    <row r="577" spans="1:8" x14ac:dyDescent="0.25">
      <c r="A577" s="147">
        <v>1</v>
      </c>
      <c r="B577" s="158" t="s">
        <v>48</v>
      </c>
      <c r="C577" s="158" t="s">
        <v>74</v>
      </c>
      <c r="D577" s="158" t="s">
        <v>112</v>
      </c>
      <c r="E577" s="160" t="s">
        <v>10</v>
      </c>
      <c r="F577" s="132">
        <v>1</v>
      </c>
      <c r="G577" s="5">
        <v>12</v>
      </c>
      <c r="H577" s="5"/>
    </row>
    <row r="578" spans="1:8" x14ac:dyDescent="0.25">
      <c r="A578" s="147">
        <v>1</v>
      </c>
      <c r="B578" s="158" t="s">
        <v>48</v>
      </c>
      <c r="C578" s="158" t="s">
        <v>74</v>
      </c>
      <c r="D578" s="158" t="s">
        <v>112</v>
      </c>
      <c r="E578" s="160" t="s">
        <v>10</v>
      </c>
      <c r="F578" s="132">
        <v>1</v>
      </c>
      <c r="G578" s="5">
        <v>12</v>
      </c>
      <c r="H578" s="5"/>
    </row>
    <row r="579" spans="1:8" x14ac:dyDescent="0.25">
      <c r="A579" s="147">
        <v>1</v>
      </c>
      <c r="B579" s="158" t="s">
        <v>48</v>
      </c>
      <c r="C579" s="158" t="s">
        <v>74</v>
      </c>
      <c r="D579" s="158" t="s">
        <v>112</v>
      </c>
      <c r="E579" s="160" t="s">
        <v>10</v>
      </c>
      <c r="F579" s="132">
        <v>1</v>
      </c>
      <c r="G579" s="5">
        <v>12</v>
      </c>
      <c r="H579" s="5"/>
    </row>
    <row r="580" spans="1:8" x14ac:dyDescent="0.25">
      <c r="A580" s="147">
        <v>1</v>
      </c>
      <c r="B580" s="158" t="s">
        <v>48</v>
      </c>
      <c r="C580" s="158" t="s">
        <v>74</v>
      </c>
      <c r="D580" s="158" t="s">
        <v>112</v>
      </c>
      <c r="E580" s="160" t="s">
        <v>10</v>
      </c>
      <c r="F580" s="132">
        <v>1</v>
      </c>
      <c r="G580" s="5">
        <v>12</v>
      </c>
      <c r="H580" s="5"/>
    </row>
    <row r="581" spans="1:8" x14ac:dyDescent="0.25">
      <c r="A581" s="147">
        <v>1</v>
      </c>
      <c r="B581" s="158" t="s">
        <v>48</v>
      </c>
      <c r="C581" s="158" t="s">
        <v>74</v>
      </c>
      <c r="D581" s="158" t="s">
        <v>112</v>
      </c>
      <c r="E581" s="160" t="s">
        <v>10</v>
      </c>
      <c r="F581" s="132">
        <v>1</v>
      </c>
      <c r="G581" s="5">
        <v>12</v>
      </c>
      <c r="H581" s="5"/>
    </row>
    <row r="582" spans="1:8" x14ac:dyDescent="0.25">
      <c r="A582" s="147">
        <v>1</v>
      </c>
      <c r="B582" s="158" t="s">
        <v>48</v>
      </c>
      <c r="C582" s="158" t="s">
        <v>74</v>
      </c>
      <c r="D582" s="158" t="s">
        <v>112</v>
      </c>
      <c r="E582" s="160" t="s">
        <v>10</v>
      </c>
      <c r="F582" s="132">
        <v>1</v>
      </c>
      <c r="G582" s="5">
        <v>15</v>
      </c>
      <c r="H582" s="5"/>
    </row>
    <row r="583" spans="1:8" x14ac:dyDescent="0.25">
      <c r="A583" s="147">
        <v>1</v>
      </c>
      <c r="B583" s="158" t="s">
        <v>48</v>
      </c>
      <c r="C583" s="158" t="s">
        <v>74</v>
      </c>
      <c r="D583" s="158" t="s">
        <v>112</v>
      </c>
      <c r="E583" s="160" t="s">
        <v>10</v>
      </c>
      <c r="F583" s="132">
        <v>1</v>
      </c>
      <c r="G583" s="5">
        <v>7</v>
      </c>
      <c r="H583" s="5"/>
    </row>
    <row r="584" spans="1:8" x14ac:dyDescent="0.25">
      <c r="A584" s="147">
        <v>1</v>
      </c>
      <c r="B584" s="158" t="s">
        <v>48</v>
      </c>
      <c r="C584" s="158" t="s">
        <v>74</v>
      </c>
      <c r="D584" s="158" t="s">
        <v>112</v>
      </c>
      <c r="E584" s="160" t="s">
        <v>10</v>
      </c>
      <c r="F584" s="132">
        <v>1</v>
      </c>
      <c r="G584" s="5">
        <v>8</v>
      </c>
      <c r="H584" s="5"/>
    </row>
    <row r="585" spans="1:8" x14ac:dyDescent="0.25">
      <c r="A585" s="147">
        <v>1</v>
      </c>
      <c r="B585" s="158" t="s">
        <v>48</v>
      </c>
      <c r="C585" s="158" t="s">
        <v>74</v>
      </c>
      <c r="D585" s="158" t="s">
        <v>112</v>
      </c>
      <c r="E585" s="160" t="s">
        <v>10</v>
      </c>
      <c r="F585" s="132">
        <v>1</v>
      </c>
      <c r="G585" s="5">
        <v>8</v>
      </c>
      <c r="H585" s="5"/>
    </row>
    <row r="586" spans="1:8" x14ac:dyDescent="0.25">
      <c r="A586" s="147">
        <v>1</v>
      </c>
      <c r="B586" s="158" t="s">
        <v>48</v>
      </c>
      <c r="C586" s="158" t="s">
        <v>74</v>
      </c>
      <c r="D586" s="158" t="s">
        <v>112</v>
      </c>
      <c r="E586" s="160" t="s">
        <v>10</v>
      </c>
      <c r="F586" s="132">
        <v>1</v>
      </c>
      <c r="G586" s="5">
        <v>3</v>
      </c>
      <c r="H586" s="5"/>
    </row>
    <row r="587" spans="1:8" x14ac:dyDescent="0.25">
      <c r="A587" s="147">
        <v>1</v>
      </c>
      <c r="B587" s="158" t="s">
        <v>48</v>
      </c>
      <c r="C587" s="158" t="s">
        <v>74</v>
      </c>
      <c r="D587" s="158" t="s">
        <v>112</v>
      </c>
      <c r="E587" s="160" t="s">
        <v>318</v>
      </c>
      <c r="F587" s="132">
        <v>1</v>
      </c>
      <c r="G587" s="5">
        <v>4</v>
      </c>
      <c r="H587" s="5"/>
    </row>
    <row r="588" spans="1:8" x14ac:dyDescent="0.25">
      <c r="A588" s="147">
        <v>1</v>
      </c>
      <c r="B588" s="158" t="s">
        <v>48</v>
      </c>
      <c r="C588" s="158" t="s">
        <v>74</v>
      </c>
      <c r="D588" s="158" t="s">
        <v>112</v>
      </c>
      <c r="E588" s="160" t="s">
        <v>3</v>
      </c>
      <c r="F588" s="132">
        <v>1</v>
      </c>
      <c r="G588" s="5">
        <v>4</v>
      </c>
      <c r="H588" s="5"/>
    </row>
    <row r="589" spans="1:8" x14ac:dyDescent="0.25">
      <c r="A589" s="147">
        <v>1</v>
      </c>
      <c r="B589" s="158" t="s">
        <v>48</v>
      </c>
      <c r="C589" s="158" t="s">
        <v>74</v>
      </c>
      <c r="D589" s="158" t="s">
        <v>112</v>
      </c>
      <c r="E589" s="160" t="s">
        <v>3</v>
      </c>
      <c r="F589" s="132">
        <v>1</v>
      </c>
      <c r="G589" s="5">
        <v>45</v>
      </c>
      <c r="H589" s="5"/>
    </row>
    <row r="590" spans="1:8" x14ac:dyDescent="0.25">
      <c r="A590" s="147">
        <v>1</v>
      </c>
      <c r="B590" s="158" t="s">
        <v>48</v>
      </c>
      <c r="C590" s="158" t="s">
        <v>74</v>
      </c>
      <c r="D590" s="158" t="s">
        <v>112</v>
      </c>
      <c r="E590" s="160" t="s">
        <v>11</v>
      </c>
      <c r="F590" s="132">
        <v>1</v>
      </c>
      <c r="G590" s="5">
        <v>6</v>
      </c>
      <c r="H590" s="5"/>
    </row>
    <row r="591" spans="1:8" x14ac:dyDescent="0.25">
      <c r="A591" s="147">
        <v>1</v>
      </c>
      <c r="B591" s="158" t="s">
        <v>48</v>
      </c>
      <c r="C591" s="158" t="s">
        <v>74</v>
      </c>
      <c r="D591" s="158" t="s">
        <v>112</v>
      </c>
      <c r="E591" s="160" t="s">
        <v>76</v>
      </c>
      <c r="F591" s="132">
        <v>1</v>
      </c>
      <c r="G591" s="5">
        <v>8</v>
      </c>
      <c r="H591" s="5"/>
    </row>
    <row r="592" spans="1:8" x14ac:dyDescent="0.25">
      <c r="A592" s="147">
        <v>1</v>
      </c>
      <c r="B592" s="158" t="s">
        <v>48</v>
      </c>
      <c r="C592" s="158" t="s">
        <v>74</v>
      </c>
      <c r="D592" s="158" t="s">
        <v>112</v>
      </c>
      <c r="E592" s="160" t="s">
        <v>16</v>
      </c>
      <c r="F592" s="132">
        <v>1</v>
      </c>
      <c r="G592" s="5">
        <v>15</v>
      </c>
      <c r="H592" s="5"/>
    </row>
    <row r="593" spans="1:8" x14ac:dyDescent="0.25">
      <c r="A593" s="147">
        <v>1</v>
      </c>
      <c r="B593" s="158" t="s">
        <v>48</v>
      </c>
      <c r="C593" s="158" t="s">
        <v>77</v>
      </c>
      <c r="D593" s="158" t="s">
        <v>112</v>
      </c>
      <c r="E593" s="161" t="s">
        <v>10</v>
      </c>
      <c r="F593" s="132">
        <v>1</v>
      </c>
      <c r="G593" s="5">
        <v>12</v>
      </c>
      <c r="H593" s="5"/>
    </row>
    <row r="594" spans="1:8" x14ac:dyDescent="0.25">
      <c r="A594" s="147">
        <v>1</v>
      </c>
      <c r="B594" s="158" t="s">
        <v>48</v>
      </c>
      <c r="C594" s="158" t="s">
        <v>77</v>
      </c>
      <c r="D594" s="158" t="s">
        <v>112</v>
      </c>
      <c r="E594" s="161" t="s">
        <v>10</v>
      </c>
      <c r="F594" s="132">
        <v>1</v>
      </c>
      <c r="G594" s="5">
        <v>22</v>
      </c>
      <c r="H594" s="5"/>
    </row>
    <row r="595" spans="1:8" x14ac:dyDescent="0.25">
      <c r="A595" s="147">
        <v>1</v>
      </c>
      <c r="B595" s="158" t="s">
        <v>48</v>
      </c>
      <c r="C595" s="158" t="s">
        <v>77</v>
      </c>
      <c r="D595" s="158" t="s">
        <v>112</v>
      </c>
      <c r="E595" s="161" t="s">
        <v>11</v>
      </c>
      <c r="F595" s="132">
        <v>1</v>
      </c>
      <c r="G595" s="5">
        <v>15</v>
      </c>
      <c r="H595" s="5"/>
    </row>
    <row r="596" spans="1:8" x14ac:dyDescent="0.25">
      <c r="A596" s="147">
        <v>1</v>
      </c>
      <c r="B596" s="158" t="s">
        <v>48</v>
      </c>
      <c r="C596" s="158" t="s">
        <v>77</v>
      </c>
      <c r="D596" s="158" t="s">
        <v>112</v>
      </c>
      <c r="E596" s="161" t="s">
        <v>10</v>
      </c>
      <c r="F596" s="132">
        <v>1</v>
      </c>
      <c r="G596" s="5">
        <v>16</v>
      </c>
      <c r="H596" s="5"/>
    </row>
    <row r="597" spans="1:8" x14ac:dyDescent="0.25">
      <c r="A597" s="147">
        <v>1</v>
      </c>
      <c r="B597" s="158" t="s">
        <v>48</v>
      </c>
      <c r="C597" s="158" t="s">
        <v>77</v>
      </c>
      <c r="D597" s="158" t="s">
        <v>112</v>
      </c>
      <c r="E597" s="161" t="s">
        <v>9</v>
      </c>
      <c r="F597" s="132">
        <v>1</v>
      </c>
      <c r="G597" s="5">
        <v>20</v>
      </c>
      <c r="H597" s="5"/>
    </row>
    <row r="598" spans="1:8" x14ac:dyDescent="0.25">
      <c r="A598" s="147">
        <v>1</v>
      </c>
      <c r="B598" s="158" t="s">
        <v>48</v>
      </c>
      <c r="C598" s="158" t="s">
        <v>77</v>
      </c>
      <c r="D598" s="158" t="s">
        <v>112</v>
      </c>
      <c r="E598" s="161" t="s">
        <v>10</v>
      </c>
      <c r="F598" s="132">
        <v>1</v>
      </c>
      <c r="G598" s="5">
        <v>10</v>
      </c>
      <c r="H598" s="5"/>
    </row>
    <row r="599" spans="1:8" x14ac:dyDescent="0.25">
      <c r="A599" s="147">
        <v>1</v>
      </c>
      <c r="B599" s="158" t="s">
        <v>48</v>
      </c>
      <c r="C599" s="158" t="s">
        <v>77</v>
      </c>
      <c r="D599" s="158" t="s">
        <v>112</v>
      </c>
      <c r="E599" s="161" t="s">
        <v>7</v>
      </c>
      <c r="F599" s="132">
        <v>1</v>
      </c>
      <c r="G599" s="5">
        <v>11</v>
      </c>
      <c r="H599" s="5"/>
    </row>
    <row r="600" spans="1:8" x14ac:dyDescent="0.25">
      <c r="A600" s="147">
        <v>1</v>
      </c>
      <c r="B600" s="158" t="s">
        <v>48</v>
      </c>
      <c r="C600" s="158" t="s">
        <v>77</v>
      </c>
      <c r="D600" s="158" t="s">
        <v>112</v>
      </c>
      <c r="E600" s="161" t="s">
        <v>9</v>
      </c>
      <c r="F600" s="132">
        <v>1</v>
      </c>
      <c r="G600" s="5">
        <v>5</v>
      </c>
      <c r="H600" s="5"/>
    </row>
    <row r="601" spans="1:8" x14ac:dyDescent="0.25">
      <c r="A601" s="147">
        <v>1</v>
      </c>
      <c r="B601" s="158" t="s">
        <v>48</v>
      </c>
      <c r="C601" s="158" t="s">
        <v>77</v>
      </c>
      <c r="D601" s="158" t="s">
        <v>112</v>
      </c>
      <c r="E601" s="161" t="s">
        <v>17</v>
      </c>
      <c r="F601" s="132">
        <v>1</v>
      </c>
      <c r="G601" s="5">
        <v>3</v>
      </c>
      <c r="H601" s="5"/>
    </row>
    <row r="602" spans="1:8" x14ac:dyDescent="0.25">
      <c r="A602" s="147">
        <v>1</v>
      </c>
      <c r="B602" s="158" t="s">
        <v>48</v>
      </c>
      <c r="C602" s="158" t="s">
        <v>77</v>
      </c>
      <c r="D602" s="158" t="s">
        <v>112</v>
      </c>
      <c r="E602" s="161" t="s">
        <v>7</v>
      </c>
      <c r="F602" s="132">
        <v>1</v>
      </c>
      <c r="G602" s="5">
        <v>3</v>
      </c>
      <c r="H602" s="5"/>
    </row>
    <row r="603" spans="1:8" x14ac:dyDescent="0.25">
      <c r="A603" s="147">
        <v>1</v>
      </c>
      <c r="B603" s="158" t="s">
        <v>48</v>
      </c>
      <c r="C603" s="158" t="s">
        <v>77</v>
      </c>
      <c r="D603" s="158" t="s">
        <v>112</v>
      </c>
      <c r="E603" s="161" t="s">
        <v>56</v>
      </c>
      <c r="F603" s="132">
        <v>1</v>
      </c>
      <c r="G603" s="5">
        <v>3</v>
      </c>
      <c r="H603" s="5"/>
    </row>
    <row r="604" spans="1:8" x14ac:dyDescent="0.25">
      <c r="A604" s="147">
        <v>1</v>
      </c>
      <c r="B604" s="158" t="s">
        <v>48</v>
      </c>
      <c r="C604" s="158" t="s">
        <v>77</v>
      </c>
      <c r="D604" s="158" t="s">
        <v>112</v>
      </c>
      <c r="E604" s="161" t="s">
        <v>56</v>
      </c>
      <c r="F604" s="132">
        <v>1</v>
      </c>
      <c r="G604" s="5">
        <v>3</v>
      </c>
      <c r="H604" s="5"/>
    </row>
    <row r="605" spans="1:8" x14ac:dyDescent="0.25">
      <c r="A605" s="147">
        <v>1</v>
      </c>
      <c r="B605" s="158" t="s">
        <v>48</v>
      </c>
      <c r="C605" s="158" t="s">
        <v>77</v>
      </c>
      <c r="D605" s="158" t="s">
        <v>112</v>
      </c>
      <c r="E605" s="161" t="s">
        <v>56</v>
      </c>
      <c r="F605" s="132">
        <v>1</v>
      </c>
      <c r="G605" s="5">
        <v>4</v>
      </c>
      <c r="H605" s="5"/>
    </row>
    <row r="606" spans="1:8" x14ac:dyDescent="0.25">
      <c r="A606" s="147">
        <v>1</v>
      </c>
      <c r="B606" s="158" t="s">
        <v>48</v>
      </c>
      <c r="C606" s="158" t="s">
        <v>77</v>
      </c>
      <c r="D606" s="158" t="s">
        <v>112</v>
      </c>
      <c r="E606" s="161" t="s">
        <v>56</v>
      </c>
      <c r="F606" s="132">
        <v>1</v>
      </c>
      <c r="G606" s="5">
        <v>4</v>
      </c>
      <c r="H606" s="5"/>
    </row>
    <row r="607" spans="1:8" x14ac:dyDescent="0.25">
      <c r="A607" s="147">
        <v>1</v>
      </c>
      <c r="B607" s="158" t="s">
        <v>48</v>
      </c>
      <c r="C607" s="158" t="s">
        <v>77</v>
      </c>
      <c r="D607" s="158" t="s">
        <v>112</v>
      </c>
      <c r="E607" s="161" t="s">
        <v>56</v>
      </c>
      <c r="F607" s="132">
        <v>1</v>
      </c>
      <c r="G607" s="5">
        <v>4</v>
      </c>
      <c r="H607" s="5"/>
    </row>
    <row r="608" spans="1:8" x14ac:dyDescent="0.25">
      <c r="A608" s="147">
        <v>1</v>
      </c>
      <c r="B608" s="158" t="s">
        <v>48</v>
      </c>
      <c r="C608" s="158" t="s">
        <v>77</v>
      </c>
      <c r="D608" s="158" t="s">
        <v>112</v>
      </c>
      <c r="E608" s="161" t="s">
        <v>56</v>
      </c>
      <c r="F608" s="132">
        <v>1</v>
      </c>
      <c r="G608" s="5">
        <v>8</v>
      </c>
      <c r="H608" s="5"/>
    </row>
    <row r="609" spans="1:8" x14ac:dyDescent="0.25">
      <c r="A609" s="147">
        <v>1</v>
      </c>
      <c r="B609" s="158" t="s">
        <v>48</v>
      </c>
      <c r="C609" s="158" t="s">
        <v>77</v>
      </c>
      <c r="D609" s="158" t="s">
        <v>112</v>
      </c>
      <c r="E609" s="161" t="s">
        <v>57</v>
      </c>
      <c r="F609" s="132">
        <v>1</v>
      </c>
      <c r="G609" s="5">
        <v>7</v>
      </c>
      <c r="H609" s="5"/>
    </row>
    <row r="610" spans="1:8" x14ac:dyDescent="0.25">
      <c r="A610" s="147">
        <v>1</v>
      </c>
      <c r="B610" s="158" t="s">
        <v>48</v>
      </c>
      <c r="C610" s="158" t="s">
        <v>77</v>
      </c>
      <c r="D610" s="158" t="s">
        <v>112</v>
      </c>
      <c r="E610" s="161" t="s">
        <v>57</v>
      </c>
      <c r="F610" s="132">
        <v>1</v>
      </c>
      <c r="G610" s="5">
        <v>7</v>
      </c>
      <c r="H610" s="5"/>
    </row>
    <row r="611" spans="1:8" x14ac:dyDescent="0.25">
      <c r="A611" s="147">
        <v>1</v>
      </c>
      <c r="B611" s="158" t="s">
        <v>48</v>
      </c>
      <c r="C611" s="158" t="s">
        <v>77</v>
      </c>
      <c r="D611" s="158" t="s">
        <v>112</v>
      </c>
      <c r="E611" s="161" t="s">
        <v>57</v>
      </c>
      <c r="F611" s="132">
        <v>1</v>
      </c>
      <c r="G611" s="5">
        <v>4</v>
      </c>
      <c r="H611" s="5"/>
    </row>
    <row r="612" spans="1:8" x14ac:dyDescent="0.25">
      <c r="A612" s="147">
        <v>1</v>
      </c>
      <c r="B612" s="158" t="s">
        <v>48</v>
      </c>
      <c r="C612" s="158" t="s">
        <v>77</v>
      </c>
      <c r="D612" s="158" t="s">
        <v>112</v>
      </c>
      <c r="E612" s="161" t="s">
        <v>57</v>
      </c>
      <c r="F612" s="132">
        <v>1</v>
      </c>
      <c r="G612" s="5">
        <v>4</v>
      </c>
      <c r="H612" s="5"/>
    </row>
    <row r="613" spans="1:8" x14ac:dyDescent="0.25">
      <c r="A613" s="147">
        <v>1</v>
      </c>
      <c r="B613" s="158" t="s">
        <v>48</v>
      </c>
      <c r="C613" s="158" t="s">
        <v>77</v>
      </c>
      <c r="D613" s="158" t="s">
        <v>112</v>
      </c>
      <c r="E613" s="161" t="s">
        <v>57</v>
      </c>
      <c r="F613" s="132">
        <v>1</v>
      </c>
      <c r="G613" s="5">
        <v>5</v>
      </c>
      <c r="H613" s="5"/>
    </row>
    <row r="614" spans="1:8" x14ac:dyDescent="0.25">
      <c r="A614" s="147">
        <v>1</v>
      </c>
      <c r="B614" s="158" t="s">
        <v>48</v>
      </c>
      <c r="C614" s="158" t="s">
        <v>77</v>
      </c>
      <c r="D614" s="158" t="s">
        <v>112</v>
      </c>
      <c r="E614" s="161" t="s">
        <v>57</v>
      </c>
      <c r="F614" s="132">
        <v>1</v>
      </c>
      <c r="G614" s="5">
        <v>10</v>
      </c>
      <c r="H614" s="5"/>
    </row>
    <row r="615" spans="1:8" x14ac:dyDescent="0.25">
      <c r="A615" s="147">
        <v>1</v>
      </c>
      <c r="B615" s="158" t="s">
        <v>48</v>
      </c>
      <c r="C615" s="158" t="s">
        <v>77</v>
      </c>
      <c r="D615" s="158" t="s">
        <v>112</v>
      </c>
      <c r="E615" s="161" t="s">
        <v>10</v>
      </c>
      <c r="F615" s="132">
        <v>1</v>
      </c>
      <c r="G615" s="5">
        <v>10</v>
      </c>
      <c r="H615" s="5"/>
    </row>
    <row r="616" spans="1:8" x14ac:dyDescent="0.25">
      <c r="A616" s="147">
        <v>1</v>
      </c>
      <c r="B616" s="158" t="s">
        <v>48</v>
      </c>
      <c r="C616" s="158" t="s">
        <v>77</v>
      </c>
      <c r="D616" s="158" t="s">
        <v>112</v>
      </c>
      <c r="E616" s="161" t="s">
        <v>10</v>
      </c>
      <c r="F616" s="132">
        <v>1</v>
      </c>
      <c r="G616" s="5">
        <v>10</v>
      </c>
      <c r="H616" s="5"/>
    </row>
    <row r="617" spans="1:8" x14ac:dyDescent="0.25">
      <c r="A617" s="147">
        <v>1</v>
      </c>
      <c r="B617" s="158" t="s">
        <v>48</v>
      </c>
      <c r="C617" s="158" t="s">
        <v>77</v>
      </c>
      <c r="D617" s="158" t="s">
        <v>112</v>
      </c>
      <c r="E617" s="161" t="s">
        <v>10</v>
      </c>
      <c r="F617" s="132">
        <v>1</v>
      </c>
      <c r="G617" s="5">
        <v>3</v>
      </c>
      <c r="H617" s="5"/>
    </row>
    <row r="618" spans="1:8" x14ac:dyDescent="0.25">
      <c r="A618" s="147">
        <v>1</v>
      </c>
      <c r="B618" s="158" t="s">
        <v>48</v>
      </c>
      <c r="C618" s="158" t="s">
        <v>77</v>
      </c>
      <c r="D618" s="158" t="s">
        <v>112</v>
      </c>
      <c r="E618" s="161" t="s">
        <v>10</v>
      </c>
      <c r="F618" s="132">
        <v>1</v>
      </c>
      <c r="G618" s="5">
        <v>7</v>
      </c>
      <c r="H618" s="5"/>
    </row>
    <row r="619" spans="1:8" x14ac:dyDescent="0.25">
      <c r="A619" s="147">
        <v>1</v>
      </c>
      <c r="B619" s="158" t="s">
        <v>48</v>
      </c>
      <c r="C619" s="158" t="s">
        <v>77</v>
      </c>
      <c r="D619" s="158" t="s">
        <v>112</v>
      </c>
      <c r="E619" s="161" t="s">
        <v>10</v>
      </c>
      <c r="F619" s="132">
        <v>1</v>
      </c>
      <c r="G619" s="5">
        <v>7</v>
      </c>
      <c r="H619" s="5"/>
    </row>
    <row r="620" spans="1:8" x14ac:dyDescent="0.25">
      <c r="A620" s="147">
        <v>1</v>
      </c>
      <c r="B620" s="158" t="s">
        <v>48</v>
      </c>
      <c r="C620" s="158" t="s">
        <v>77</v>
      </c>
      <c r="D620" s="158" t="s">
        <v>112</v>
      </c>
      <c r="E620" s="161" t="s">
        <v>10</v>
      </c>
      <c r="F620" s="132">
        <v>1</v>
      </c>
      <c r="G620" s="5">
        <v>7</v>
      </c>
      <c r="H620" s="5"/>
    </row>
    <row r="621" spans="1:8" x14ac:dyDescent="0.25">
      <c r="A621" s="147">
        <v>1</v>
      </c>
      <c r="B621" s="158" t="s">
        <v>48</v>
      </c>
      <c r="C621" s="158" t="s">
        <v>77</v>
      </c>
      <c r="D621" s="158" t="s">
        <v>112</v>
      </c>
      <c r="E621" s="161" t="s">
        <v>10</v>
      </c>
      <c r="F621" s="132">
        <v>1</v>
      </c>
      <c r="G621" s="5">
        <v>6</v>
      </c>
      <c r="H621" s="5"/>
    </row>
    <row r="622" spans="1:8" x14ac:dyDescent="0.25">
      <c r="A622" s="147">
        <v>1</v>
      </c>
      <c r="B622" s="158" t="s">
        <v>48</v>
      </c>
      <c r="C622" s="158" t="s">
        <v>77</v>
      </c>
      <c r="D622" s="158" t="s">
        <v>112</v>
      </c>
      <c r="E622" s="161" t="s">
        <v>10</v>
      </c>
      <c r="F622" s="132">
        <v>1</v>
      </c>
      <c r="G622" s="5">
        <v>6</v>
      </c>
      <c r="H622" s="5"/>
    </row>
    <row r="623" spans="1:8" x14ac:dyDescent="0.25">
      <c r="A623" s="147">
        <v>1</v>
      </c>
      <c r="B623" s="158" t="s">
        <v>48</v>
      </c>
      <c r="C623" s="158" t="s">
        <v>77</v>
      </c>
      <c r="D623" s="158" t="s">
        <v>112</v>
      </c>
      <c r="E623" s="161" t="s">
        <v>10</v>
      </c>
      <c r="F623" s="132">
        <v>1</v>
      </c>
      <c r="G623" s="5">
        <v>6</v>
      </c>
      <c r="H623" s="5"/>
    </row>
    <row r="624" spans="1:8" x14ac:dyDescent="0.25">
      <c r="A624" s="147">
        <v>1</v>
      </c>
      <c r="B624" s="158" t="s">
        <v>48</v>
      </c>
      <c r="C624" s="158" t="s">
        <v>77</v>
      </c>
      <c r="D624" s="158" t="s">
        <v>112</v>
      </c>
      <c r="E624" s="161" t="s">
        <v>10</v>
      </c>
      <c r="F624" s="132">
        <v>1</v>
      </c>
      <c r="G624" s="5">
        <v>6</v>
      </c>
      <c r="H624" s="5"/>
    </row>
    <row r="625" spans="1:8" x14ac:dyDescent="0.25">
      <c r="A625" s="147">
        <v>1</v>
      </c>
      <c r="B625" s="158" t="s">
        <v>48</v>
      </c>
      <c r="C625" s="158" t="s">
        <v>77</v>
      </c>
      <c r="D625" s="158" t="s">
        <v>112</v>
      </c>
      <c r="E625" s="161" t="s">
        <v>10</v>
      </c>
      <c r="F625" s="132">
        <v>1</v>
      </c>
      <c r="G625" s="5">
        <v>4</v>
      </c>
      <c r="H625" s="5"/>
    </row>
    <row r="626" spans="1:8" x14ac:dyDescent="0.25">
      <c r="A626" s="147">
        <v>1</v>
      </c>
      <c r="B626" s="158" t="s">
        <v>48</v>
      </c>
      <c r="C626" s="158" t="s">
        <v>77</v>
      </c>
      <c r="D626" s="158" t="s">
        <v>112</v>
      </c>
      <c r="E626" s="161" t="s">
        <v>10</v>
      </c>
      <c r="F626" s="132">
        <v>1</v>
      </c>
      <c r="G626" s="5">
        <v>4</v>
      </c>
      <c r="H626" s="5"/>
    </row>
    <row r="627" spans="1:8" x14ac:dyDescent="0.25">
      <c r="A627" s="147">
        <v>1</v>
      </c>
      <c r="B627" s="158" t="s">
        <v>48</v>
      </c>
      <c r="C627" s="158" t="s">
        <v>77</v>
      </c>
      <c r="D627" s="158" t="s">
        <v>112</v>
      </c>
      <c r="E627" s="161" t="s">
        <v>10</v>
      </c>
      <c r="F627" s="132">
        <v>1</v>
      </c>
      <c r="G627" s="5">
        <v>4</v>
      </c>
      <c r="H627" s="5"/>
    </row>
    <row r="628" spans="1:8" x14ac:dyDescent="0.25">
      <c r="A628" s="147">
        <v>1</v>
      </c>
      <c r="B628" s="158" t="s">
        <v>48</v>
      </c>
      <c r="C628" s="158" t="s">
        <v>77</v>
      </c>
      <c r="D628" s="158" t="s">
        <v>112</v>
      </c>
      <c r="E628" s="161" t="s">
        <v>10</v>
      </c>
      <c r="F628" s="132">
        <v>1</v>
      </c>
      <c r="G628" s="5">
        <v>4</v>
      </c>
      <c r="H628" s="5"/>
    </row>
    <row r="629" spans="1:8" x14ac:dyDescent="0.25">
      <c r="A629" s="147">
        <v>1</v>
      </c>
      <c r="B629" s="158" t="s">
        <v>48</v>
      </c>
      <c r="C629" s="158" t="s">
        <v>77</v>
      </c>
      <c r="D629" s="158" t="s">
        <v>112</v>
      </c>
      <c r="E629" s="161" t="s">
        <v>10</v>
      </c>
      <c r="F629" s="132">
        <v>1</v>
      </c>
      <c r="G629" s="5">
        <v>4</v>
      </c>
      <c r="H629" s="5"/>
    </row>
    <row r="630" spans="1:8" x14ac:dyDescent="0.25">
      <c r="A630" s="147">
        <v>1</v>
      </c>
      <c r="B630" s="158" t="s">
        <v>48</v>
      </c>
      <c r="C630" s="158" t="s">
        <v>77</v>
      </c>
      <c r="D630" s="158" t="s">
        <v>112</v>
      </c>
      <c r="E630" s="161" t="s">
        <v>10</v>
      </c>
      <c r="F630" s="132">
        <v>1</v>
      </c>
      <c r="G630" s="5">
        <v>4</v>
      </c>
      <c r="H630" s="5"/>
    </row>
    <row r="631" spans="1:8" x14ac:dyDescent="0.25">
      <c r="A631" s="147">
        <v>1</v>
      </c>
      <c r="B631" s="158" t="s">
        <v>48</v>
      </c>
      <c r="C631" s="158" t="s">
        <v>77</v>
      </c>
      <c r="D631" s="158" t="s">
        <v>112</v>
      </c>
      <c r="E631" s="161" t="s">
        <v>10</v>
      </c>
      <c r="F631" s="132">
        <v>1</v>
      </c>
      <c r="G631" s="5">
        <v>4</v>
      </c>
      <c r="H631" s="5"/>
    </row>
    <row r="632" spans="1:8" x14ac:dyDescent="0.25">
      <c r="A632" s="147">
        <v>1</v>
      </c>
      <c r="B632" s="158" t="s">
        <v>48</v>
      </c>
      <c r="C632" s="158" t="s">
        <v>77</v>
      </c>
      <c r="D632" s="158" t="s">
        <v>112</v>
      </c>
      <c r="E632" s="161" t="s">
        <v>10</v>
      </c>
      <c r="F632" s="132">
        <v>1</v>
      </c>
      <c r="G632" s="5">
        <v>4</v>
      </c>
      <c r="H632" s="5"/>
    </row>
    <row r="633" spans="1:8" x14ac:dyDescent="0.25">
      <c r="A633" s="147">
        <v>1</v>
      </c>
      <c r="B633" s="158" t="s">
        <v>48</v>
      </c>
      <c r="C633" s="158" t="s">
        <v>77</v>
      </c>
      <c r="D633" s="158" t="s">
        <v>112</v>
      </c>
      <c r="E633" s="161" t="s">
        <v>10</v>
      </c>
      <c r="F633" s="132">
        <v>1</v>
      </c>
      <c r="G633" s="5">
        <v>4</v>
      </c>
      <c r="H633" s="5"/>
    </row>
    <row r="634" spans="1:8" x14ac:dyDescent="0.25">
      <c r="A634" s="147">
        <v>1</v>
      </c>
      <c r="B634" s="158" t="s">
        <v>48</v>
      </c>
      <c r="C634" s="158" t="s">
        <v>77</v>
      </c>
      <c r="D634" s="158" t="s">
        <v>112</v>
      </c>
      <c r="E634" s="161" t="s">
        <v>10</v>
      </c>
      <c r="F634" s="132">
        <v>1</v>
      </c>
      <c r="G634" s="5">
        <v>11</v>
      </c>
      <c r="H634" s="5"/>
    </row>
    <row r="635" spans="1:8" x14ac:dyDescent="0.25">
      <c r="A635" s="147">
        <v>1</v>
      </c>
      <c r="B635" s="158" t="s">
        <v>48</v>
      </c>
      <c r="C635" s="158" t="s">
        <v>77</v>
      </c>
      <c r="D635" s="158" t="s">
        <v>112</v>
      </c>
      <c r="E635" s="161" t="s">
        <v>10</v>
      </c>
      <c r="F635" s="132">
        <v>1</v>
      </c>
      <c r="G635" s="5">
        <v>11</v>
      </c>
      <c r="H635" s="5"/>
    </row>
    <row r="636" spans="1:8" x14ac:dyDescent="0.25">
      <c r="A636" s="147">
        <v>1</v>
      </c>
      <c r="B636" s="158" t="s">
        <v>48</v>
      </c>
      <c r="C636" s="158" t="s">
        <v>77</v>
      </c>
      <c r="D636" s="158" t="s">
        <v>112</v>
      </c>
      <c r="E636" s="161" t="s">
        <v>10</v>
      </c>
      <c r="F636" s="132">
        <v>1</v>
      </c>
      <c r="G636" s="5">
        <v>8</v>
      </c>
      <c r="H636" s="5"/>
    </row>
    <row r="637" spans="1:8" x14ac:dyDescent="0.25">
      <c r="A637" s="147">
        <v>1</v>
      </c>
      <c r="B637" s="158" t="s">
        <v>48</v>
      </c>
      <c r="C637" s="158" t="s">
        <v>77</v>
      </c>
      <c r="D637" s="158" t="s">
        <v>112</v>
      </c>
      <c r="E637" s="161" t="s">
        <v>10</v>
      </c>
      <c r="F637" s="132">
        <v>1</v>
      </c>
      <c r="G637" s="5">
        <v>8</v>
      </c>
      <c r="H637" s="5"/>
    </row>
    <row r="638" spans="1:8" x14ac:dyDescent="0.25">
      <c r="A638" s="147">
        <v>1</v>
      </c>
      <c r="B638" s="158" t="s">
        <v>48</v>
      </c>
      <c r="C638" s="158" t="s">
        <v>77</v>
      </c>
      <c r="D638" s="158" t="s">
        <v>112</v>
      </c>
      <c r="E638" s="161" t="s">
        <v>10</v>
      </c>
      <c r="F638" s="132">
        <v>1</v>
      </c>
      <c r="G638" s="5">
        <v>15</v>
      </c>
      <c r="H638" s="5"/>
    </row>
    <row r="639" spans="1:8" x14ac:dyDescent="0.25">
      <c r="A639" s="147">
        <v>1</v>
      </c>
      <c r="B639" s="158" t="s">
        <v>48</v>
      </c>
      <c r="C639" s="158" t="s">
        <v>77</v>
      </c>
      <c r="D639" s="158" t="s">
        <v>112</v>
      </c>
      <c r="E639" s="161" t="s">
        <v>10</v>
      </c>
      <c r="F639" s="132">
        <v>1</v>
      </c>
      <c r="G639" s="5">
        <v>15</v>
      </c>
      <c r="H639" s="5"/>
    </row>
    <row r="640" spans="1:8" x14ac:dyDescent="0.25">
      <c r="A640" s="147">
        <v>1</v>
      </c>
      <c r="B640" s="158" t="s">
        <v>48</v>
      </c>
      <c r="C640" s="158" t="s">
        <v>77</v>
      </c>
      <c r="D640" s="158" t="s">
        <v>112</v>
      </c>
      <c r="E640" s="161" t="s">
        <v>10</v>
      </c>
      <c r="F640" s="132">
        <v>1</v>
      </c>
      <c r="G640" s="5">
        <v>9</v>
      </c>
      <c r="H640" s="5"/>
    </row>
    <row r="641" spans="1:8" x14ac:dyDescent="0.25">
      <c r="A641" s="147">
        <v>1</v>
      </c>
      <c r="B641" s="158" t="s">
        <v>48</v>
      </c>
      <c r="C641" s="158" t="s">
        <v>77</v>
      </c>
      <c r="D641" s="158" t="s">
        <v>112</v>
      </c>
      <c r="E641" s="161" t="s">
        <v>10</v>
      </c>
      <c r="F641" s="132">
        <v>1</v>
      </c>
      <c r="G641" s="5">
        <v>20</v>
      </c>
      <c r="H641" s="5"/>
    </row>
    <row r="642" spans="1:8" x14ac:dyDescent="0.25">
      <c r="A642" s="147">
        <v>1</v>
      </c>
      <c r="B642" s="158" t="s">
        <v>48</v>
      </c>
      <c r="C642" s="158" t="s">
        <v>77</v>
      </c>
      <c r="D642" s="158" t="s">
        <v>112</v>
      </c>
      <c r="E642" s="161" t="s">
        <v>10</v>
      </c>
      <c r="F642" s="132">
        <v>1</v>
      </c>
      <c r="G642" s="5">
        <v>12</v>
      </c>
      <c r="H642" s="5"/>
    </row>
    <row r="643" spans="1:8" x14ac:dyDescent="0.25">
      <c r="A643" s="147">
        <v>1</v>
      </c>
      <c r="B643" s="158" t="s">
        <v>48</v>
      </c>
      <c r="C643" s="158" t="s">
        <v>77</v>
      </c>
      <c r="D643" s="158" t="s">
        <v>112</v>
      </c>
      <c r="E643" s="161" t="s">
        <v>10</v>
      </c>
      <c r="F643" s="132">
        <v>1</v>
      </c>
      <c r="G643" s="5">
        <v>12</v>
      </c>
      <c r="H643" s="5"/>
    </row>
    <row r="644" spans="1:8" x14ac:dyDescent="0.25">
      <c r="A644" s="147">
        <v>1</v>
      </c>
      <c r="B644" s="158" t="s">
        <v>48</v>
      </c>
      <c r="C644" s="158" t="s">
        <v>77</v>
      </c>
      <c r="D644" s="158" t="s">
        <v>112</v>
      </c>
      <c r="E644" s="161" t="s">
        <v>10</v>
      </c>
      <c r="F644" s="132">
        <v>1</v>
      </c>
      <c r="G644" s="5">
        <v>5</v>
      </c>
      <c r="H644" s="5"/>
    </row>
    <row r="645" spans="1:8" x14ac:dyDescent="0.25">
      <c r="A645" s="147">
        <v>1</v>
      </c>
      <c r="B645" s="158" t="s">
        <v>48</v>
      </c>
      <c r="C645" s="158" t="s">
        <v>77</v>
      </c>
      <c r="D645" s="158" t="s">
        <v>112</v>
      </c>
      <c r="E645" s="161" t="s">
        <v>10</v>
      </c>
      <c r="F645" s="132">
        <v>1</v>
      </c>
      <c r="G645" s="5">
        <v>5</v>
      </c>
      <c r="H645" s="5"/>
    </row>
    <row r="646" spans="1:8" x14ac:dyDescent="0.25">
      <c r="A646" s="147">
        <v>1</v>
      </c>
      <c r="B646" s="158" t="s">
        <v>48</v>
      </c>
      <c r="C646" s="158" t="s">
        <v>77</v>
      </c>
      <c r="D646" s="158" t="s">
        <v>112</v>
      </c>
      <c r="E646" s="161" t="s">
        <v>9</v>
      </c>
      <c r="F646" s="132">
        <v>1</v>
      </c>
      <c r="G646" s="5">
        <v>6</v>
      </c>
      <c r="H646" s="5"/>
    </row>
    <row r="647" spans="1:8" x14ac:dyDescent="0.25">
      <c r="A647" s="147">
        <v>1</v>
      </c>
      <c r="B647" s="158" t="s">
        <v>48</v>
      </c>
      <c r="C647" s="158" t="s">
        <v>77</v>
      </c>
      <c r="D647" s="158" t="s">
        <v>112</v>
      </c>
      <c r="E647" s="161" t="s">
        <v>3</v>
      </c>
      <c r="F647" s="132">
        <v>1</v>
      </c>
      <c r="G647" s="5">
        <v>3</v>
      </c>
      <c r="H647" s="5"/>
    </row>
    <row r="648" spans="1:8" x14ac:dyDescent="0.25">
      <c r="A648" s="147">
        <v>1</v>
      </c>
      <c r="B648" s="158" t="s">
        <v>48</v>
      </c>
      <c r="C648" s="158" t="s">
        <v>77</v>
      </c>
      <c r="D648" s="158" t="s">
        <v>112</v>
      </c>
      <c r="E648" s="161" t="s">
        <v>3</v>
      </c>
      <c r="F648" s="132">
        <v>1</v>
      </c>
      <c r="G648" s="5">
        <v>5</v>
      </c>
      <c r="H648" s="5"/>
    </row>
    <row r="649" spans="1:8" x14ac:dyDescent="0.25">
      <c r="A649" s="147">
        <v>1</v>
      </c>
      <c r="B649" s="158" t="s">
        <v>48</v>
      </c>
      <c r="C649" s="158" t="s">
        <v>77</v>
      </c>
      <c r="D649" s="158" t="s">
        <v>112</v>
      </c>
      <c r="E649" s="161" t="s">
        <v>3</v>
      </c>
      <c r="F649" s="132">
        <v>1</v>
      </c>
      <c r="G649" s="5">
        <v>5</v>
      </c>
      <c r="H649" s="5"/>
    </row>
    <row r="650" spans="1:8" x14ac:dyDescent="0.25">
      <c r="A650" s="147">
        <v>1</v>
      </c>
      <c r="B650" s="158" t="s">
        <v>48</v>
      </c>
      <c r="C650" s="158" t="s">
        <v>77</v>
      </c>
      <c r="D650" s="158" t="s">
        <v>112</v>
      </c>
      <c r="E650" s="161" t="s">
        <v>3</v>
      </c>
      <c r="F650" s="132">
        <v>1</v>
      </c>
      <c r="G650" s="5">
        <v>3</v>
      </c>
      <c r="H650" s="5"/>
    </row>
    <row r="651" spans="1:8" x14ac:dyDescent="0.25">
      <c r="A651" s="147">
        <v>1</v>
      </c>
      <c r="B651" s="158" t="s">
        <v>48</v>
      </c>
      <c r="C651" s="158" t="s">
        <v>77</v>
      </c>
      <c r="D651" s="158" t="s">
        <v>112</v>
      </c>
      <c r="E651" s="161" t="s">
        <v>11</v>
      </c>
      <c r="F651" s="132">
        <v>1</v>
      </c>
      <c r="G651" s="5">
        <v>4</v>
      </c>
      <c r="H651" s="5"/>
    </row>
    <row r="652" spans="1:8" x14ac:dyDescent="0.25">
      <c r="A652" s="147">
        <v>1</v>
      </c>
      <c r="B652" s="158" t="s">
        <v>48</v>
      </c>
      <c r="C652" s="158" t="s">
        <v>77</v>
      </c>
      <c r="D652" s="158" t="s">
        <v>112</v>
      </c>
      <c r="E652" s="161" t="s">
        <v>11</v>
      </c>
      <c r="F652" s="132">
        <v>1</v>
      </c>
      <c r="G652" s="5">
        <v>4</v>
      </c>
      <c r="H652" s="5"/>
    </row>
    <row r="653" spans="1:8" x14ac:dyDescent="0.25">
      <c r="A653" s="147">
        <v>1</v>
      </c>
      <c r="B653" s="158" t="s">
        <v>48</v>
      </c>
      <c r="C653" s="158" t="s">
        <v>77</v>
      </c>
      <c r="D653" s="158" t="s">
        <v>112</v>
      </c>
      <c r="E653" s="161" t="s">
        <v>16</v>
      </c>
      <c r="F653" s="132">
        <v>1</v>
      </c>
      <c r="G653" s="5">
        <v>6</v>
      </c>
      <c r="H653" s="5"/>
    </row>
    <row r="654" spans="1:8" x14ac:dyDescent="0.25">
      <c r="A654" s="147">
        <v>1</v>
      </c>
      <c r="B654" s="158" t="s">
        <v>48</v>
      </c>
      <c r="C654" s="158" t="s">
        <v>77</v>
      </c>
      <c r="D654" s="158" t="s">
        <v>112</v>
      </c>
      <c r="E654" s="161" t="s">
        <v>16</v>
      </c>
      <c r="F654" s="132">
        <v>1</v>
      </c>
      <c r="G654" s="5">
        <v>3</v>
      </c>
      <c r="H654" s="5"/>
    </row>
    <row r="655" spans="1:8" x14ac:dyDescent="0.25">
      <c r="A655" s="147">
        <v>1</v>
      </c>
      <c r="B655" s="158" t="s">
        <v>48</v>
      </c>
      <c r="C655" s="158" t="s">
        <v>77</v>
      </c>
      <c r="D655" s="158" t="s">
        <v>112</v>
      </c>
      <c r="E655" s="161" t="s">
        <v>12</v>
      </c>
      <c r="F655" s="132">
        <v>1</v>
      </c>
      <c r="G655" s="5">
        <v>3</v>
      </c>
      <c r="H655" s="5"/>
    </row>
    <row r="656" spans="1:8" x14ac:dyDescent="0.25">
      <c r="A656" s="147">
        <v>1</v>
      </c>
      <c r="B656" s="158" t="s">
        <v>48</v>
      </c>
      <c r="C656" s="158" t="s">
        <v>77</v>
      </c>
      <c r="D656" s="158" t="s">
        <v>112</v>
      </c>
      <c r="E656" s="161" t="s">
        <v>12</v>
      </c>
      <c r="F656" s="132">
        <v>1</v>
      </c>
      <c r="G656" s="22">
        <v>10</v>
      </c>
      <c r="H656" s="22"/>
    </row>
    <row r="657" spans="1:8" x14ac:dyDescent="0.25">
      <c r="A657" s="132">
        <v>1</v>
      </c>
      <c r="B657" s="155" t="s">
        <v>229</v>
      </c>
      <c r="C657" s="155" t="s">
        <v>230</v>
      </c>
      <c r="D657" s="155" t="s">
        <v>112</v>
      </c>
      <c r="E657" s="156" t="s">
        <v>17</v>
      </c>
      <c r="F657" s="132">
        <v>1</v>
      </c>
      <c r="G657" s="22">
        <v>50</v>
      </c>
      <c r="H657" s="22"/>
    </row>
    <row r="658" spans="1:8" x14ac:dyDescent="0.25">
      <c r="A658" s="132">
        <v>1</v>
      </c>
      <c r="B658" s="155" t="s">
        <v>229</v>
      </c>
      <c r="C658" s="155" t="s">
        <v>230</v>
      </c>
      <c r="D658" s="155" t="s">
        <v>112</v>
      </c>
      <c r="E658" s="156" t="s">
        <v>7</v>
      </c>
      <c r="F658" s="132">
        <v>1</v>
      </c>
      <c r="G658" s="22">
        <v>10</v>
      </c>
      <c r="H658" s="22"/>
    </row>
    <row r="659" spans="1:8" x14ac:dyDescent="0.25">
      <c r="A659" s="132">
        <v>1</v>
      </c>
      <c r="B659" s="155" t="s">
        <v>229</v>
      </c>
      <c r="C659" s="155" t="s">
        <v>230</v>
      </c>
      <c r="D659" s="155" t="s">
        <v>112</v>
      </c>
      <c r="E659" s="156" t="s">
        <v>10</v>
      </c>
      <c r="F659" s="132">
        <v>1</v>
      </c>
      <c r="G659" s="22">
        <v>15</v>
      </c>
      <c r="H659" s="22"/>
    </row>
    <row r="660" spans="1:8" x14ac:dyDescent="0.25">
      <c r="A660" s="132">
        <v>1</v>
      </c>
      <c r="B660" s="155" t="s">
        <v>229</v>
      </c>
      <c r="C660" s="155" t="s">
        <v>230</v>
      </c>
      <c r="D660" s="155" t="s">
        <v>112</v>
      </c>
      <c r="E660" s="156" t="s">
        <v>10</v>
      </c>
      <c r="F660" s="132">
        <v>1</v>
      </c>
      <c r="G660" s="22">
        <v>15</v>
      </c>
      <c r="H660" s="22"/>
    </row>
    <row r="661" spans="1:8" x14ac:dyDescent="0.25">
      <c r="A661" s="132">
        <v>1</v>
      </c>
      <c r="B661" s="155" t="s">
        <v>229</v>
      </c>
      <c r="C661" s="155" t="s">
        <v>230</v>
      </c>
      <c r="D661" s="155" t="s">
        <v>112</v>
      </c>
      <c r="E661" s="156" t="s">
        <v>10</v>
      </c>
      <c r="F661" s="132">
        <v>1</v>
      </c>
      <c r="G661" s="22">
        <v>12</v>
      </c>
      <c r="H661" s="22"/>
    </row>
    <row r="662" spans="1:8" x14ac:dyDescent="0.25">
      <c r="A662" s="132">
        <v>1</v>
      </c>
      <c r="B662" s="155" t="s">
        <v>229</v>
      </c>
      <c r="C662" s="155" t="s">
        <v>230</v>
      </c>
      <c r="D662" s="155" t="s">
        <v>112</v>
      </c>
      <c r="E662" s="156" t="s">
        <v>3</v>
      </c>
      <c r="F662" s="132">
        <v>1</v>
      </c>
      <c r="G662" s="22">
        <v>20</v>
      </c>
      <c r="H662" s="22"/>
    </row>
    <row r="663" spans="1:8" x14ac:dyDescent="0.25">
      <c r="A663" s="132">
        <v>1</v>
      </c>
      <c r="B663" s="155" t="s">
        <v>229</v>
      </c>
      <c r="C663" s="155" t="s">
        <v>230</v>
      </c>
      <c r="D663" s="155" t="s">
        <v>112</v>
      </c>
      <c r="E663" s="156" t="s">
        <v>3</v>
      </c>
      <c r="F663" s="132">
        <v>1</v>
      </c>
      <c r="G663" s="22">
        <v>3</v>
      </c>
      <c r="H663" s="22"/>
    </row>
    <row r="664" spans="1:8" x14ac:dyDescent="0.25">
      <c r="A664" s="132">
        <v>1</v>
      </c>
      <c r="B664" s="155" t="s">
        <v>229</v>
      </c>
      <c r="C664" s="155" t="s">
        <v>230</v>
      </c>
      <c r="D664" s="155" t="s">
        <v>112</v>
      </c>
      <c r="E664" s="156" t="s">
        <v>56</v>
      </c>
      <c r="F664" s="132">
        <v>1</v>
      </c>
      <c r="G664" s="22">
        <v>3</v>
      </c>
      <c r="H664" s="22"/>
    </row>
    <row r="665" spans="1:8" x14ac:dyDescent="0.25">
      <c r="A665" s="132">
        <v>1</v>
      </c>
      <c r="B665" s="155" t="s">
        <v>229</v>
      </c>
      <c r="C665" s="155" t="s">
        <v>230</v>
      </c>
      <c r="D665" s="155" t="s">
        <v>112</v>
      </c>
      <c r="E665" s="156" t="s">
        <v>56</v>
      </c>
      <c r="F665" s="132">
        <v>1</v>
      </c>
      <c r="G665" s="22">
        <v>3</v>
      </c>
      <c r="H665" s="22"/>
    </row>
    <row r="666" spans="1:8" x14ac:dyDescent="0.25">
      <c r="A666" s="132">
        <v>1</v>
      </c>
      <c r="B666" s="155" t="s">
        <v>229</v>
      </c>
      <c r="C666" s="155" t="s">
        <v>230</v>
      </c>
      <c r="D666" s="155" t="s">
        <v>112</v>
      </c>
      <c r="E666" s="156" t="s">
        <v>56</v>
      </c>
      <c r="F666" s="132">
        <v>1</v>
      </c>
      <c r="G666" s="22">
        <v>3</v>
      </c>
      <c r="H666" s="22"/>
    </row>
    <row r="667" spans="1:8" x14ac:dyDescent="0.25">
      <c r="A667" s="132">
        <v>1</v>
      </c>
      <c r="B667" s="155" t="s">
        <v>229</v>
      </c>
      <c r="C667" s="155" t="s">
        <v>230</v>
      </c>
      <c r="D667" s="155" t="s">
        <v>112</v>
      </c>
      <c r="E667" s="156" t="s">
        <v>56</v>
      </c>
      <c r="F667" s="132">
        <v>1</v>
      </c>
      <c r="G667" s="22">
        <v>3</v>
      </c>
      <c r="H667" s="22"/>
    </row>
    <row r="668" spans="1:8" x14ac:dyDescent="0.25">
      <c r="A668" s="132">
        <v>1</v>
      </c>
      <c r="B668" s="155" t="s">
        <v>229</v>
      </c>
      <c r="C668" s="155" t="s">
        <v>230</v>
      </c>
      <c r="D668" s="155" t="s">
        <v>112</v>
      </c>
      <c r="E668" s="156" t="s">
        <v>56</v>
      </c>
      <c r="F668" s="132">
        <v>1</v>
      </c>
      <c r="G668" s="22">
        <v>3</v>
      </c>
      <c r="H668" s="22"/>
    </row>
    <row r="669" spans="1:8" x14ac:dyDescent="0.25">
      <c r="A669" s="132">
        <v>1</v>
      </c>
      <c r="B669" s="155" t="s">
        <v>229</v>
      </c>
      <c r="C669" s="155" t="s">
        <v>230</v>
      </c>
      <c r="D669" s="155" t="s">
        <v>112</v>
      </c>
      <c r="E669" s="156" t="s">
        <v>56</v>
      </c>
      <c r="F669" s="132">
        <v>1</v>
      </c>
      <c r="G669" s="22">
        <v>6</v>
      </c>
      <c r="H669" s="22"/>
    </row>
    <row r="670" spans="1:8" x14ac:dyDescent="0.25">
      <c r="A670" s="132">
        <v>1</v>
      </c>
      <c r="B670" s="155" t="s">
        <v>229</v>
      </c>
      <c r="C670" s="155" t="s">
        <v>230</v>
      </c>
      <c r="D670" s="155" t="s">
        <v>112</v>
      </c>
      <c r="E670" s="156" t="s">
        <v>56</v>
      </c>
      <c r="F670" s="132">
        <v>1</v>
      </c>
      <c r="G670" s="22">
        <v>4</v>
      </c>
      <c r="H670" s="22"/>
    </row>
    <row r="671" spans="1:8" x14ac:dyDescent="0.25">
      <c r="A671" s="132">
        <v>1</v>
      </c>
      <c r="B671" s="155" t="s">
        <v>229</v>
      </c>
      <c r="C671" s="155" t="s">
        <v>230</v>
      </c>
      <c r="D671" s="155" t="s">
        <v>112</v>
      </c>
      <c r="E671" s="156" t="s">
        <v>56</v>
      </c>
      <c r="F671" s="132">
        <v>1</v>
      </c>
      <c r="G671" s="22">
        <v>4</v>
      </c>
      <c r="H671" s="22"/>
    </row>
    <row r="672" spans="1:8" x14ac:dyDescent="0.25">
      <c r="A672" s="132">
        <v>1</v>
      </c>
      <c r="B672" s="155" t="s">
        <v>229</v>
      </c>
      <c r="C672" s="155" t="s">
        <v>230</v>
      </c>
      <c r="D672" s="155" t="s">
        <v>112</v>
      </c>
      <c r="E672" s="156" t="s">
        <v>56</v>
      </c>
      <c r="F672" s="132">
        <v>1</v>
      </c>
      <c r="G672" s="22">
        <v>4</v>
      </c>
      <c r="H672" s="22"/>
    </row>
    <row r="673" spans="1:8" x14ac:dyDescent="0.25">
      <c r="A673" s="132">
        <v>1</v>
      </c>
      <c r="B673" s="155" t="s">
        <v>229</v>
      </c>
      <c r="C673" s="155" t="s">
        <v>230</v>
      </c>
      <c r="D673" s="155" t="s">
        <v>112</v>
      </c>
      <c r="E673" s="156" t="s">
        <v>56</v>
      </c>
      <c r="F673" s="132">
        <v>1</v>
      </c>
      <c r="G673" s="22">
        <v>3</v>
      </c>
      <c r="H673" s="22"/>
    </row>
    <row r="674" spans="1:8" x14ac:dyDescent="0.25">
      <c r="A674" s="132">
        <v>1</v>
      </c>
      <c r="B674" s="155" t="s">
        <v>229</v>
      </c>
      <c r="C674" s="155" t="s">
        <v>230</v>
      </c>
      <c r="D674" s="155" t="s">
        <v>112</v>
      </c>
      <c r="E674" s="156" t="s">
        <v>57</v>
      </c>
      <c r="F674" s="132">
        <v>1</v>
      </c>
      <c r="G674" s="22">
        <v>6</v>
      </c>
      <c r="H674" s="22"/>
    </row>
    <row r="675" spans="1:8" x14ac:dyDescent="0.25">
      <c r="A675" s="132">
        <v>1</v>
      </c>
      <c r="B675" s="155" t="s">
        <v>229</v>
      </c>
      <c r="C675" s="155" t="s">
        <v>230</v>
      </c>
      <c r="D675" s="155" t="s">
        <v>112</v>
      </c>
      <c r="E675" s="156" t="s">
        <v>57</v>
      </c>
      <c r="F675" s="132">
        <v>1</v>
      </c>
      <c r="G675" s="22">
        <v>4</v>
      </c>
      <c r="H675" s="22"/>
    </row>
    <row r="676" spans="1:8" x14ac:dyDescent="0.25">
      <c r="A676" s="132">
        <v>1</v>
      </c>
      <c r="B676" s="155" t="s">
        <v>229</v>
      </c>
      <c r="C676" s="155" t="s">
        <v>230</v>
      </c>
      <c r="D676" s="155" t="s">
        <v>112</v>
      </c>
      <c r="E676" s="156" t="s">
        <v>57</v>
      </c>
      <c r="F676" s="132">
        <v>1</v>
      </c>
      <c r="G676" s="22">
        <v>4</v>
      </c>
      <c r="H676" s="22"/>
    </row>
    <row r="677" spans="1:8" x14ac:dyDescent="0.25">
      <c r="A677" s="132">
        <v>1</v>
      </c>
      <c r="B677" s="155" t="s">
        <v>229</v>
      </c>
      <c r="C677" s="155" t="s">
        <v>230</v>
      </c>
      <c r="D677" s="155" t="s">
        <v>112</v>
      </c>
      <c r="E677" s="156" t="s">
        <v>57</v>
      </c>
      <c r="F677" s="132">
        <v>1</v>
      </c>
      <c r="G677" s="22">
        <v>4</v>
      </c>
      <c r="H677" s="22"/>
    </row>
    <row r="678" spans="1:8" x14ac:dyDescent="0.25">
      <c r="A678" s="132">
        <v>1</v>
      </c>
      <c r="B678" s="155" t="s">
        <v>229</v>
      </c>
      <c r="C678" s="155" t="s">
        <v>230</v>
      </c>
      <c r="D678" s="155" t="s">
        <v>112</v>
      </c>
      <c r="E678" s="156" t="s">
        <v>57</v>
      </c>
      <c r="F678" s="132">
        <v>1</v>
      </c>
      <c r="G678" s="22">
        <v>4</v>
      </c>
      <c r="H678" s="22"/>
    </row>
    <row r="679" spans="1:8" x14ac:dyDescent="0.25">
      <c r="A679" s="132">
        <v>1</v>
      </c>
      <c r="B679" s="155" t="s">
        <v>229</v>
      </c>
      <c r="C679" s="155" t="s">
        <v>230</v>
      </c>
      <c r="D679" s="155" t="s">
        <v>112</v>
      </c>
      <c r="E679" s="156" t="s">
        <v>57</v>
      </c>
      <c r="F679" s="132">
        <v>1</v>
      </c>
      <c r="G679" s="22">
        <v>4</v>
      </c>
      <c r="H679" s="22"/>
    </row>
    <row r="680" spans="1:8" x14ac:dyDescent="0.25">
      <c r="A680" s="132">
        <v>1</v>
      </c>
      <c r="B680" s="155" t="s">
        <v>229</v>
      </c>
      <c r="C680" s="155" t="s">
        <v>230</v>
      </c>
      <c r="D680" s="155" t="s">
        <v>112</v>
      </c>
      <c r="E680" s="156" t="s">
        <v>57</v>
      </c>
      <c r="F680" s="132">
        <v>1</v>
      </c>
      <c r="G680" s="22">
        <v>4</v>
      </c>
      <c r="H680" s="22"/>
    </row>
    <row r="681" spans="1:8" x14ac:dyDescent="0.25">
      <c r="A681" s="132">
        <v>1</v>
      </c>
      <c r="B681" s="155" t="s">
        <v>229</v>
      </c>
      <c r="C681" s="155" t="s">
        <v>230</v>
      </c>
      <c r="D681" s="155" t="s">
        <v>112</v>
      </c>
      <c r="E681" s="156" t="s">
        <v>57</v>
      </c>
      <c r="F681" s="132">
        <v>1</v>
      </c>
      <c r="G681" s="22">
        <v>20</v>
      </c>
      <c r="H681" s="22"/>
    </row>
    <row r="682" spans="1:8" x14ac:dyDescent="0.25">
      <c r="A682" s="132">
        <v>1</v>
      </c>
      <c r="B682" s="155" t="s">
        <v>229</v>
      </c>
      <c r="C682" s="155" t="s">
        <v>230</v>
      </c>
      <c r="D682" s="155" t="s">
        <v>112</v>
      </c>
      <c r="E682" s="156" t="s">
        <v>10</v>
      </c>
      <c r="F682" s="132">
        <v>1</v>
      </c>
      <c r="G682" s="22">
        <v>20</v>
      </c>
      <c r="H682" s="22"/>
    </row>
    <row r="683" spans="1:8" x14ac:dyDescent="0.25">
      <c r="A683" s="132">
        <v>1</v>
      </c>
      <c r="B683" s="155" t="s">
        <v>229</v>
      </c>
      <c r="C683" s="155" t="s">
        <v>230</v>
      </c>
      <c r="D683" s="155" t="s">
        <v>112</v>
      </c>
      <c r="E683" s="156" t="s">
        <v>10</v>
      </c>
      <c r="F683" s="132">
        <v>1</v>
      </c>
      <c r="G683" s="22">
        <v>7</v>
      </c>
      <c r="H683" s="22"/>
    </row>
    <row r="684" spans="1:8" x14ac:dyDescent="0.25">
      <c r="A684" s="132">
        <v>1</v>
      </c>
      <c r="B684" s="155" t="s">
        <v>229</v>
      </c>
      <c r="C684" s="155" t="s">
        <v>230</v>
      </c>
      <c r="D684" s="155" t="s">
        <v>112</v>
      </c>
      <c r="E684" s="156" t="s">
        <v>10</v>
      </c>
      <c r="F684" s="132">
        <v>1</v>
      </c>
      <c r="G684" s="22">
        <v>7</v>
      </c>
      <c r="H684" s="22"/>
    </row>
    <row r="685" spans="1:8" x14ac:dyDescent="0.25">
      <c r="A685" s="132">
        <v>1</v>
      </c>
      <c r="B685" s="155" t="s">
        <v>229</v>
      </c>
      <c r="C685" s="155" t="s">
        <v>230</v>
      </c>
      <c r="D685" s="155" t="s">
        <v>112</v>
      </c>
      <c r="E685" s="156" t="s">
        <v>10</v>
      </c>
      <c r="F685" s="132">
        <v>1</v>
      </c>
      <c r="G685" s="22">
        <v>10</v>
      </c>
      <c r="H685" s="22"/>
    </row>
    <row r="686" spans="1:8" x14ac:dyDescent="0.25">
      <c r="A686" s="132">
        <v>1</v>
      </c>
      <c r="B686" s="155" t="s">
        <v>229</v>
      </c>
      <c r="C686" s="155" t="s">
        <v>230</v>
      </c>
      <c r="D686" s="155" t="s">
        <v>112</v>
      </c>
      <c r="E686" s="156" t="s">
        <v>10</v>
      </c>
      <c r="F686" s="132">
        <v>1</v>
      </c>
      <c r="G686" s="22">
        <v>10</v>
      </c>
      <c r="H686" s="22"/>
    </row>
    <row r="687" spans="1:8" x14ac:dyDescent="0.25">
      <c r="A687" s="132">
        <v>1</v>
      </c>
      <c r="B687" s="155" t="s">
        <v>229</v>
      </c>
      <c r="C687" s="155" t="s">
        <v>230</v>
      </c>
      <c r="D687" s="155" t="s">
        <v>112</v>
      </c>
      <c r="E687" s="156" t="s">
        <v>10</v>
      </c>
      <c r="F687" s="132">
        <v>1</v>
      </c>
      <c r="G687" s="22">
        <v>10</v>
      </c>
      <c r="H687" s="22"/>
    </row>
    <row r="688" spans="1:8" x14ac:dyDescent="0.25">
      <c r="A688" s="132">
        <v>1</v>
      </c>
      <c r="B688" s="155" t="s">
        <v>229</v>
      </c>
      <c r="C688" s="155" t="s">
        <v>230</v>
      </c>
      <c r="D688" s="155" t="s">
        <v>112</v>
      </c>
      <c r="E688" s="156" t="s">
        <v>10</v>
      </c>
      <c r="F688" s="132">
        <v>1</v>
      </c>
      <c r="G688" s="22">
        <v>10</v>
      </c>
      <c r="H688" s="22"/>
    </row>
    <row r="689" spans="1:8" x14ac:dyDescent="0.25">
      <c r="A689" s="132">
        <v>1</v>
      </c>
      <c r="B689" s="155" t="s">
        <v>229</v>
      </c>
      <c r="C689" s="155" t="s">
        <v>230</v>
      </c>
      <c r="D689" s="155" t="s">
        <v>112</v>
      </c>
      <c r="E689" s="156" t="s">
        <v>10</v>
      </c>
      <c r="F689" s="132">
        <v>1</v>
      </c>
      <c r="G689" s="22">
        <v>10</v>
      </c>
      <c r="H689" s="22"/>
    </row>
    <row r="690" spans="1:8" x14ac:dyDescent="0.25">
      <c r="A690" s="132">
        <v>1</v>
      </c>
      <c r="B690" s="155" t="s">
        <v>229</v>
      </c>
      <c r="C690" s="155" t="s">
        <v>230</v>
      </c>
      <c r="D690" s="155" t="s">
        <v>112</v>
      </c>
      <c r="E690" s="156" t="s">
        <v>10</v>
      </c>
      <c r="F690" s="132">
        <v>1</v>
      </c>
      <c r="G690" s="22">
        <v>10</v>
      </c>
      <c r="H690" s="22"/>
    </row>
    <row r="691" spans="1:8" x14ac:dyDescent="0.25">
      <c r="A691" s="132">
        <v>1</v>
      </c>
      <c r="B691" s="155" t="s">
        <v>229</v>
      </c>
      <c r="C691" s="155" t="s">
        <v>230</v>
      </c>
      <c r="D691" s="155" t="s">
        <v>112</v>
      </c>
      <c r="E691" s="156" t="s">
        <v>10</v>
      </c>
      <c r="F691" s="132">
        <v>1</v>
      </c>
      <c r="G691" s="22">
        <v>10</v>
      </c>
      <c r="H691" s="22"/>
    </row>
    <row r="692" spans="1:8" x14ac:dyDescent="0.25">
      <c r="A692" s="132">
        <v>1</v>
      </c>
      <c r="B692" s="155" t="s">
        <v>229</v>
      </c>
      <c r="C692" s="155" t="s">
        <v>230</v>
      </c>
      <c r="D692" s="155" t="s">
        <v>112</v>
      </c>
      <c r="E692" s="156" t="s">
        <v>10</v>
      </c>
      <c r="F692" s="132">
        <v>1</v>
      </c>
      <c r="G692" s="22">
        <v>3</v>
      </c>
      <c r="H692" s="22"/>
    </row>
    <row r="693" spans="1:8" x14ac:dyDescent="0.25">
      <c r="A693" s="132">
        <v>1</v>
      </c>
      <c r="B693" s="155" t="s">
        <v>229</v>
      </c>
      <c r="C693" s="155" t="s">
        <v>230</v>
      </c>
      <c r="D693" s="155" t="s">
        <v>112</v>
      </c>
      <c r="E693" s="156" t="s">
        <v>10</v>
      </c>
      <c r="F693" s="132">
        <v>1</v>
      </c>
      <c r="G693" s="22">
        <v>3</v>
      </c>
      <c r="H693" s="22"/>
    </row>
    <row r="694" spans="1:8" x14ac:dyDescent="0.25">
      <c r="A694" s="132">
        <v>1</v>
      </c>
      <c r="B694" s="155" t="s">
        <v>229</v>
      </c>
      <c r="C694" s="155" t="s">
        <v>230</v>
      </c>
      <c r="D694" s="155" t="s">
        <v>112</v>
      </c>
      <c r="E694" s="156" t="s">
        <v>10</v>
      </c>
      <c r="F694" s="132">
        <v>1</v>
      </c>
      <c r="G694" s="22">
        <v>3</v>
      </c>
      <c r="H694" s="22"/>
    </row>
    <row r="695" spans="1:8" x14ac:dyDescent="0.25">
      <c r="A695" s="132">
        <v>1</v>
      </c>
      <c r="B695" s="155" t="s">
        <v>229</v>
      </c>
      <c r="C695" s="155" t="s">
        <v>230</v>
      </c>
      <c r="D695" s="155" t="s">
        <v>112</v>
      </c>
      <c r="E695" s="156" t="s">
        <v>10</v>
      </c>
      <c r="F695" s="132">
        <v>1</v>
      </c>
      <c r="G695" s="22">
        <v>3</v>
      </c>
      <c r="H695" s="22"/>
    </row>
    <row r="696" spans="1:8" x14ac:dyDescent="0.25">
      <c r="A696" s="132">
        <v>1</v>
      </c>
      <c r="B696" s="155" t="s">
        <v>229</v>
      </c>
      <c r="C696" s="155" t="s">
        <v>230</v>
      </c>
      <c r="D696" s="155" t="s">
        <v>112</v>
      </c>
      <c r="E696" s="156" t="s">
        <v>10</v>
      </c>
      <c r="F696" s="132">
        <v>1</v>
      </c>
      <c r="G696" s="22">
        <v>5</v>
      </c>
      <c r="H696" s="22"/>
    </row>
    <row r="697" spans="1:8" x14ac:dyDescent="0.25">
      <c r="A697" s="132">
        <v>1</v>
      </c>
      <c r="B697" s="155" t="s">
        <v>229</v>
      </c>
      <c r="C697" s="155" t="s">
        <v>230</v>
      </c>
      <c r="D697" s="155" t="s">
        <v>112</v>
      </c>
      <c r="E697" s="156" t="s">
        <v>10</v>
      </c>
      <c r="F697" s="132">
        <v>1</v>
      </c>
      <c r="G697" s="22">
        <v>5</v>
      </c>
      <c r="H697" s="22"/>
    </row>
    <row r="698" spans="1:8" x14ac:dyDescent="0.25">
      <c r="A698" s="132">
        <v>1</v>
      </c>
      <c r="B698" s="155" t="s">
        <v>229</v>
      </c>
      <c r="C698" s="155" t="s">
        <v>230</v>
      </c>
      <c r="D698" s="155" t="s">
        <v>112</v>
      </c>
      <c r="E698" s="156" t="s">
        <v>10</v>
      </c>
      <c r="F698" s="132">
        <v>1</v>
      </c>
      <c r="G698" s="22">
        <v>5</v>
      </c>
      <c r="H698" s="22"/>
    </row>
    <row r="699" spans="1:8" x14ac:dyDescent="0.25">
      <c r="A699" s="132">
        <v>1</v>
      </c>
      <c r="B699" s="155" t="s">
        <v>229</v>
      </c>
      <c r="C699" s="155" t="s">
        <v>230</v>
      </c>
      <c r="D699" s="155" t="s">
        <v>112</v>
      </c>
      <c r="E699" s="156" t="s">
        <v>10</v>
      </c>
      <c r="F699" s="132">
        <v>1</v>
      </c>
      <c r="G699" s="22">
        <v>5</v>
      </c>
      <c r="H699" s="22"/>
    </row>
    <row r="700" spans="1:8" x14ac:dyDescent="0.25">
      <c r="A700" s="132">
        <v>1</v>
      </c>
      <c r="B700" s="155" t="s">
        <v>229</v>
      </c>
      <c r="C700" s="155" t="s">
        <v>230</v>
      </c>
      <c r="D700" s="155" t="s">
        <v>112</v>
      </c>
      <c r="E700" s="156" t="s">
        <v>10</v>
      </c>
      <c r="F700" s="132">
        <v>1</v>
      </c>
      <c r="G700" s="22">
        <v>5</v>
      </c>
      <c r="H700" s="22"/>
    </row>
    <row r="701" spans="1:8" x14ac:dyDescent="0.25">
      <c r="A701" s="132">
        <v>1</v>
      </c>
      <c r="B701" s="155" t="s">
        <v>229</v>
      </c>
      <c r="C701" s="155" t="s">
        <v>230</v>
      </c>
      <c r="D701" s="155" t="s">
        <v>112</v>
      </c>
      <c r="E701" s="156" t="s">
        <v>10</v>
      </c>
      <c r="F701" s="132">
        <v>1</v>
      </c>
      <c r="G701" s="22">
        <v>5</v>
      </c>
      <c r="H701" s="22"/>
    </row>
    <row r="702" spans="1:8" x14ac:dyDescent="0.25">
      <c r="A702" s="132">
        <v>1</v>
      </c>
      <c r="B702" s="155" t="s">
        <v>229</v>
      </c>
      <c r="C702" s="155" t="s">
        <v>230</v>
      </c>
      <c r="D702" s="155" t="s">
        <v>112</v>
      </c>
      <c r="E702" s="156" t="s">
        <v>10</v>
      </c>
      <c r="F702" s="132">
        <v>1</v>
      </c>
      <c r="G702" s="22">
        <v>12</v>
      </c>
      <c r="H702" s="22"/>
    </row>
    <row r="703" spans="1:8" x14ac:dyDescent="0.25">
      <c r="A703" s="132">
        <v>1</v>
      </c>
      <c r="B703" s="155" t="s">
        <v>229</v>
      </c>
      <c r="C703" s="155" t="s">
        <v>230</v>
      </c>
      <c r="D703" s="155" t="s">
        <v>112</v>
      </c>
      <c r="E703" s="156" t="s">
        <v>10</v>
      </c>
      <c r="F703" s="132">
        <v>1</v>
      </c>
      <c r="G703" s="22">
        <v>12</v>
      </c>
      <c r="H703" s="22"/>
    </row>
    <row r="704" spans="1:8" x14ac:dyDescent="0.25">
      <c r="A704" s="132">
        <v>1</v>
      </c>
      <c r="B704" s="155" t="s">
        <v>229</v>
      </c>
      <c r="C704" s="155" t="s">
        <v>230</v>
      </c>
      <c r="D704" s="155" t="s">
        <v>112</v>
      </c>
      <c r="E704" s="156" t="s">
        <v>10</v>
      </c>
      <c r="F704" s="132">
        <v>1</v>
      </c>
      <c r="G704" s="22">
        <v>12</v>
      </c>
      <c r="H704" s="22"/>
    </row>
    <row r="705" spans="1:8" x14ac:dyDescent="0.25">
      <c r="A705" s="132">
        <v>1</v>
      </c>
      <c r="B705" s="155" t="s">
        <v>229</v>
      </c>
      <c r="C705" s="155" t="s">
        <v>230</v>
      </c>
      <c r="D705" s="155" t="s">
        <v>112</v>
      </c>
      <c r="E705" s="156" t="s">
        <v>10</v>
      </c>
      <c r="F705" s="132">
        <v>1</v>
      </c>
      <c r="G705" s="22">
        <v>12</v>
      </c>
      <c r="H705" s="22"/>
    </row>
    <row r="706" spans="1:8" x14ac:dyDescent="0.25">
      <c r="A706" s="132">
        <v>1</v>
      </c>
      <c r="B706" s="155" t="s">
        <v>229</v>
      </c>
      <c r="C706" s="155" t="s">
        <v>230</v>
      </c>
      <c r="D706" s="155" t="s">
        <v>112</v>
      </c>
      <c r="E706" s="156" t="s">
        <v>10</v>
      </c>
      <c r="F706" s="132">
        <v>1</v>
      </c>
      <c r="G706" s="22">
        <v>12</v>
      </c>
      <c r="H706" s="22"/>
    </row>
    <row r="707" spans="1:8" x14ac:dyDescent="0.25">
      <c r="A707" s="132">
        <v>1</v>
      </c>
      <c r="B707" s="155" t="s">
        <v>229</v>
      </c>
      <c r="C707" s="155" t="s">
        <v>230</v>
      </c>
      <c r="D707" s="155" t="s">
        <v>112</v>
      </c>
      <c r="E707" s="156" t="s">
        <v>10</v>
      </c>
      <c r="F707" s="132">
        <v>1</v>
      </c>
      <c r="G707" s="22">
        <v>9</v>
      </c>
      <c r="H707" s="22"/>
    </row>
    <row r="708" spans="1:8" x14ac:dyDescent="0.25">
      <c r="A708" s="132">
        <v>1</v>
      </c>
      <c r="B708" s="155" t="s">
        <v>229</v>
      </c>
      <c r="C708" s="155" t="s">
        <v>230</v>
      </c>
      <c r="D708" s="155" t="s">
        <v>112</v>
      </c>
      <c r="E708" s="156" t="s">
        <v>10</v>
      </c>
      <c r="F708" s="132">
        <v>1</v>
      </c>
      <c r="G708" s="22">
        <v>6</v>
      </c>
      <c r="H708" s="22"/>
    </row>
    <row r="709" spans="1:8" x14ac:dyDescent="0.25">
      <c r="A709" s="132">
        <v>1</v>
      </c>
      <c r="B709" s="155" t="s">
        <v>229</v>
      </c>
      <c r="C709" s="155" t="s">
        <v>230</v>
      </c>
      <c r="D709" s="155" t="s">
        <v>112</v>
      </c>
      <c r="E709" s="156" t="s">
        <v>10</v>
      </c>
      <c r="F709" s="132">
        <v>1</v>
      </c>
      <c r="G709" s="22">
        <v>6</v>
      </c>
      <c r="H709" s="22"/>
    </row>
    <row r="710" spans="1:8" x14ac:dyDescent="0.25">
      <c r="A710" s="132">
        <v>1</v>
      </c>
      <c r="B710" s="155" t="s">
        <v>229</v>
      </c>
      <c r="C710" s="155" t="s">
        <v>230</v>
      </c>
      <c r="D710" s="155" t="s">
        <v>112</v>
      </c>
      <c r="E710" s="156" t="s">
        <v>10</v>
      </c>
      <c r="F710" s="132">
        <v>1</v>
      </c>
      <c r="G710" s="22">
        <v>6</v>
      </c>
      <c r="H710" s="22"/>
    </row>
    <row r="711" spans="1:8" x14ac:dyDescent="0.25">
      <c r="A711" s="132">
        <v>1</v>
      </c>
      <c r="B711" s="155" t="s">
        <v>229</v>
      </c>
      <c r="C711" s="155" t="s">
        <v>230</v>
      </c>
      <c r="D711" s="155" t="s">
        <v>112</v>
      </c>
      <c r="E711" s="156" t="s">
        <v>10</v>
      </c>
      <c r="F711" s="132">
        <v>1</v>
      </c>
      <c r="G711" s="22">
        <v>6</v>
      </c>
      <c r="H711" s="22"/>
    </row>
    <row r="712" spans="1:8" x14ac:dyDescent="0.25">
      <c r="A712" s="132">
        <v>1</v>
      </c>
      <c r="B712" s="155" t="s">
        <v>229</v>
      </c>
      <c r="C712" s="155" t="s">
        <v>230</v>
      </c>
      <c r="D712" s="155" t="s">
        <v>112</v>
      </c>
      <c r="E712" s="156" t="s">
        <v>10</v>
      </c>
      <c r="F712" s="132">
        <v>1</v>
      </c>
      <c r="G712" s="22">
        <v>17</v>
      </c>
      <c r="H712" s="22"/>
    </row>
    <row r="713" spans="1:8" x14ac:dyDescent="0.25">
      <c r="A713" s="132">
        <v>1</v>
      </c>
      <c r="B713" s="155" t="s">
        <v>229</v>
      </c>
      <c r="C713" s="155" t="s">
        <v>230</v>
      </c>
      <c r="D713" s="155" t="s">
        <v>112</v>
      </c>
      <c r="E713" s="156" t="s">
        <v>10</v>
      </c>
      <c r="F713" s="132">
        <v>1</v>
      </c>
      <c r="G713" s="22">
        <v>11</v>
      </c>
      <c r="H713" s="22"/>
    </row>
    <row r="714" spans="1:8" x14ac:dyDescent="0.25">
      <c r="A714" s="132">
        <v>1</v>
      </c>
      <c r="B714" s="155" t="s">
        <v>229</v>
      </c>
      <c r="C714" s="155" t="s">
        <v>230</v>
      </c>
      <c r="D714" s="155" t="s">
        <v>112</v>
      </c>
      <c r="E714" s="156" t="s">
        <v>10</v>
      </c>
      <c r="F714" s="132">
        <v>1</v>
      </c>
      <c r="G714" s="22">
        <v>8</v>
      </c>
      <c r="H714" s="22"/>
    </row>
    <row r="715" spans="1:8" x14ac:dyDescent="0.25">
      <c r="A715" s="132">
        <v>1</v>
      </c>
      <c r="B715" s="155" t="s">
        <v>229</v>
      </c>
      <c r="C715" s="155" t="s">
        <v>230</v>
      </c>
      <c r="D715" s="155" t="s">
        <v>112</v>
      </c>
      <c r="E715" s="156" t="s">
        <v>10</v>
      </c>
      <c r="F715" s="132">
        <v>1</v>
      </c>
      <c r="G715" s="22">
        <v>8</v>
      </c>
      <c r="H715" s="22"/>
    </row>
    <row r="716" spans="1:8" x14ac:dyDescent="0.25">
      <c r="A716" s="132">
        <v>1</v>
      </c>
      <c r="B716" s="155" t="s">
        <v>229</v>
      </c>
      <c r="C716" s="155" t="s">
        <v>230</v>
      </c>
      <c r="D716" s="155" t="s">
        <v>112</v>
      </c>
      <c r="E716" s="156" t="s">
        <v>10</v>
      </c>
      <c r="F716" s="132">
        <v>1</v>
      </c>
      <c r="G716" s="22">
        <v>14</v>
      </c>
      <c r="H716" s="22"/>
    </row>
    <row r="717" spans="1:8" x14ac:dyDescent="0.25">
      <c r="A717" s="132">
        <v>1</v>
      </c>
      <c r="B717" s="155" t="s">
        <v>229</v>
      </c>
      <c r="C717" s="155" t="s">
        <v>230</v>
      </c>
      <c r="D717" s="155" t="s">
        <v>112</v>
      </c>
      <c r="E717" s="156" t="s">
        <v>10</v>
      </c>
      <c r="F717" s="132">
        <v>1</v>
      </c>
      <c r="G717" s="22">
        <v>14</v>
      </c>
      <c r="H717" s="22"/>
    </row>
    <row r="718" spans="1:8" x14ac:dyDescent="0.25">
      <c r="A718" s="132">
        <v>1</v>
      </c>
      <c r="B718" s="155" t="s">
        <v>229</v>
      </c>
      <c r="C718" s="155" t="s">
        <v>230</v>
      </c>
      <c r="D718" s="155" t="s">
        <v>112</v>
      </c>
      <c r="E718" s="156" t="s">
        <v>10</v>
      </c>
      <c r="F718" s="132">
        <v>1</v>
      </c>
      <c r="G718" s="22">
        <v>10</v>
      </c>
      <c r="H718" s="22"/>
    </row>
    <row r="719" spans="1:8" x14ac:dyDescent="0.25">
      <c r="A719" s="132">
        <v>1</v>
      </c>
      <c r="B719" s="155" t="s">
        <v>229</v>
      </c>
      <c r="C719" s="155" t="s">
        <v>230</v>
      </c>
      <c r="D719" s="155" t="s">
        <v>112</v>
      </c>
      <c r="E719" s="156" t="s">
        <v>9</v>
      </c>
      <c r="F719" s="132">
        <v>1</v>
      </c>
      <c r="G719" s="22">
        <v>12</v>
      </c>
      <c r="H719" s="22"/>
    </row>
    <row r="720" spans="1:8" x14ac:dyDescent="0.25">
      <c r="A720" s="132">
        <v>1</v>
      </c>
      <c r="B720" s="155" t="s">
        <v>229</v>
      </c>
      <c r="C720" s="155" t="s">
        <v>230</v>
      </c>
      <c r="D720" s="155" t="s">
        <v>112</v>
      </c>
      <c r="E720" s="156" t="s">
        <v>9</v>
      </c>
      <c r="F720" s="132">
        <v>1</v>
      </c>
      <c r="G720" s="22">
        <v>3</v>
      </c>
      <c r="H720" s="22"/>
    </row>
    <row r="721" spans="1:8" x14ac:dyDescent="0.25">
      <c r="A721" s="132">
        <v>1</v>
      </c>
      <c r="B721" s="155" t="s">
        <v>229</v>
      </c>
      <c r="C721" s="155" t="s">
        <v>230</v>
      </c>
      <c r="D721" s="155" t="s">
        <v>112</v>
      </c>
      <c r="E721" s="156" t="s">
        <v>3</v>
      </c>
      <c r="F721" s="132">
        <v>1</v>
      </c>
      <c r="G721" s="22">
        <v>12</v>
      </c>
      <c r="H721" s="22"/>
    </row>
    <row r="722" spans="1:8" x14ac:dyDescent="0.25">
      <c r="A722" s="132">
        <v>1</v>
      </c>
      <c r="B722" s="155" t="s">
        <v>229</v>
      </c>
      <c r="C722" s="155" t="s">
        <v>230</v>
      </c>
      <c r="D722" s="155" t="s">
        <v>112</v>
      </c>
      <c r="E722" s="156" t="s">
        <v>16</v>
      </c>
      <c r="F722" s="132">
        <v>1</v>
      </c>
      <c r="G722" s="22">
        <v>12</v>
      </c>
      <c r="H722" s="22"/>
    </row>
    <row r="723" spans="1:8" x14ac:dyDescent="0.25">
      <c r="A723" s="132">
        <v>1</v>
      </c>
      <c r="B723" s="155" t="s">
        <v>229</v>
      </c>
      <c r="C723" s="155" t="s">
        <v>230</v>
      </c>
      <c r="D723" s="155" t="s">
        <v>112</v>
      </c>
      <c r="E723" s="156" t="s">
        <v>16</v>
      </c>
      <c r="F723" s="132">
        <v>1</v>
      </c>
      <c r="G723" s="22">
        <v>10</v>
      </c>
      <c r="H723" s="22"/>
    </row>
    <row r="724" spans="1:8" x14ac:dyDescent="0.25">
      <c r="A724" s="132">
        <v>1</v>
      </c>
      <c r="B724" s="155" t="s">
        <v>229</v>
      </c>
      <c r="C724" s="155" t="s">
        <v>230</v>
      </c>
      <c r="D724" s="155" t="s">
        <v>112</v>
      </c>
      <c r="E724" s="156" t="s">
        <v>16</v>
      </c>
      <c r="F724" s="132">
        <v>1</v>
      </c>
      <c r="G724" s="22">
        <v>10</v>
      </c>
      <c r="H724" s="22"/>
    </row>
    <row r="725" spans="1:8" x14ac:dyDescent="0.25">
      <c r="A725" s="132">
        <v>1</v>
      </c>
      <c r="B725" s="155" t="s">
        <v>229</v>
      </c>
      <c r="C725" s="155" t="s">
        <v>230</v>
      </c>
      <c r="D725" s="155" t="s">
        <v>112</v>
      </c>
      <c r="E725" s="156" t="s">
        <v>16</v>
      </c>
      <c r="F725" s="132">
        <v>1</v>
      </c>
      <c r="G725" s="22">
        <v>4</v>
      </c>
      <c r="H725" s="22"/>
    </row>
    <row r="726" spans="1:8" x14ac:dyDescent="0.25">
      <c r="A726" s="132">
        <v>1</v>
      </c>
      <c r="B726" s="155" t="s">
        <v>229</v>
      </c>
      <c r="C726" s="155" t="s">
        <v>230</v>
      </c>
      <c r="D726" s="155" t="s">
        <v>112</v>
      </c>
      <c r="E726" s="156" t="s">
        <v>16</v>
      </c>
      <c r="F726" s="132">
        <v>1</v>
      </c>
      <c r="G726" s="22">
        <v>8</v>
      </c>
      <c r="H726" s="22"/>
    </row>
    <row r="727" spans="1:8" x14ac:dyDescent="0.25">
      <c r="A727" s="132">
        <v>1</v>
      </c>
      <c r="B727" s="155" t="s">
        <v>229</v>
      </c>
      <c r="C727" s="155" t="s">
        <v>230</v>
      </c>
      <c r="D727" s="155" t="s">
        <v>112</v>
      </c>
      <c r="E727" s="156" t="s">
        <v>16</v>
      </c>
      <c r="F727" s="132">
        <v>1</v>
      </c>
      <c r="G727" s="22">
        <v>6</v>
      </c>
      <c r="H727" s="22"/>
    </row>
    <row r="728" spans="1:8" x14ac:dyDescent="0.25">
      <c r="A728" s="132">
        <v>1</v>
      </c>
      <c r="B728" s="155" t="s">
        <v>229</v>
      </c>
      <c r="C728" s="155" t="s">
        <v>230</v>
      </c>
      <c r="D728" s="155" t="s">
        <v>112</v>
      </c>
      <c r="E728" s="156" t="s">
        <v>16</v>
      </c>
      <c r="F728" s="132">
        <v>1</v>
      </c>
      <c r="G728" s="22">
        <v>3</v>
      </c>
      <c r="H728" s="22"/>
    </row>
    <row r="729" spans="1:8" x14ac:dyDescent="0.25">
      <c r="A729" s="132">
        <v>1</v>
      </c>
      <c r="B729" s="155" t="s">
        <v>229</v>
      </c>
      <c r="C729" s="155" t="s">
        <v>230</v>
      </c>
      <c r="D729" s="155" t="s">
        <v>112</v>
      </c>
      <c r="E729" s="156" t="s">
        <v>11</v>
      </c>
      <c r="F729" s="132">
        <v>1</v>
      </c>
      <c r="G729" s="22">
        <v>3</v>
      </c>
      <c r="H729" s="22"/>
    </row>
    <row r="730" spans="1:8" x14ac:dyDescent="0.25">
      <c r="A730" s="132">
        <v>1</v>
      </c>
      <c r="B730" s="155" t="s">
        <v>229</v>
      </c>
      <c r="C730" s="155" t="s">
        <v>230</v>
      </c>
      <c r="D730" s="155" t="s">
        <v>112</v>
      </c>
      <c r="E730" s="156" t="s">
        <v>11</v>
      </c>
      <c r="F730" s="132">
        <v>1</v>
      </c>
      <c r="G730" s="22">
        <v>3</v>
      </c>
      <c r="H730" s="22"/>
    </row>
    <row r="731" spans="1:8" x14ac:dyDescent="0.25">
      <c r="A731" s="132">
        <v>1</v>
      </c>
      <c r="B731" s="155" t="s">
        <v>229</v>
      </c>
      <c r="C731" s="155" t="s">
        <v>230</v>
      </c>
      <c r="D731" s="155" t="s">
        <v>112</v>
      </c>
      <c r="E731" s="156" t="s">
        <v>11</v>
      </c>
      <c r="F731" s="132">
        <v>1</v>
      </c>
      <c r="G731" s="22">
        <v>5</v>
      </c>
      <c r="H731" s="22"/>
    </row>
    <row r="732" spans="1:8" x14ac:dyDescent="0.25">
      <c r="A732" s="132">
        <v>1</v>
      </c>
      <c r="B732" s="155" t="s">
        <v>229</v>
      </c>
      <c r="C732" s="155" t="s">
        <v>230</v>
      </c>
      <c r="D732" s="155" t="s">
        <v>112</v>
      </c>
      <c r="E732" s="156" t="s">
        <v>11</v>
      </c>
      <c r="F732" s="132">
        <v>1</v>
      </c>
      <c r="G732" s="22">
        <v>3</v>
      </c>
      <c r="H732" s="22"/>
    </row>
    <row r="733" spans="1:8" x14ac:dyDescent="0.25">
      <c r="A733" s="132">
        <v>1</v>
      </c>
      <c r="B733" s="155" t="s">
        <v>229</v>
      </c>
      <c r="C733" s="155" t="s">
        <v>230</v>
      </c>
      <c r="D733" s="155" t="s">
        <v>112</v>
      </c>
      <c r="E733" s="156" t="s">
        <v>12</v>
      </c>
      <c r="F733" s="132">
        <v>1</v>
      </c>
      <c r="G733" s="22">
        <v>3</v>
      </c>
      <c r="H733" s="22"/>
    </row>
    <row r="734" spans="1:8" x14ac:dyDescent="0.25">
      <c r="A734" s="132">
        <v>1</v>
      </c>
      <c r="B734" s="155" t="s">
        <v>229</v>
      </c>
      <c r="C734" s="155" t="s">
        <v>230</v>
      </c>
      <c r="D734" s="155" t="s">
        <v>112</v>
      </c>
      <c r="E734" s="156" t="s">
        <v>12</v>
      </c>
      <c r="F734" s="132">
        <v>1</v>
      </c>
      <c r="G734" s="22">
        <v>4</v>
      </c>
      <c r="H734" s="22"/>
    </row>
    <row r="735" spans="1:8" x14ac:dyDescent="0.25">
      <c r="A735" s="132">
        <v>1</v>
      </c>
      <c r="B735" s="155" t="s">
        <v>229</v>
      </c>
      <c r="C735" s="155" t="s">
        <v>230</v>
      </c>
      <c r="D735" s="155" t="s">
        <v>112</v>
      </c>
      <c r="E735" s="156" t="s">
        <v>12</v>
      </c>
      <c r="F735" s="132">
        <v>1</v>
      </c>
      <c r="G735" s="22">
        <v>20</v>
      </c>
      <c r="H735" s="22"/>
    </row>
    <row r="736" spans="1:8" x14ac:dyDescent="0.25">
      <c r="A736" s="132">
        <v>1</v>
      </c>
      <c r="B736" s="155" t="s">
        <v>229</v>
      </c>
      <c r="C736" s="155" t="s">
        <v>231</v>
      </c>
      <c r="D736" s="155" t="s">
        <v>112</v>
      </c>
      <c r="E736" s="156" t="s">
        <v>10</v>
      </c>
      <c r="F736" s="132">
        <v>1</v>
      </c>
      <c r="G736" s="22">
        <v>22</v>
      </c>
      <c r="H736" s="22"/>
    </row>
    <row r="737" spans="1:8" x14ac:dyDescent="0.25">
      <c r="A737" s="132">
        <v>1</v>
      </c>
      <c r="B737" s="155" t="s">
        <v>229</v>
      </c>
      <c r="C737" s="155" t="s">
        <v>231</v>
      </c>
      <c r="D737" s="155" t="s">
        <v>112</v>
      </c>
      <c r="E737" s="156" t="s">
        <v>9</v>
      </c>
      <c r="F737" s="132">
        <v>1</v>
      </c>
      <c r="G737" s="22">
        <v>12</v>
      </c>
      <c r="H737" s="22"/>
    </row>
    <row r="738" spans="1:8" x14ac:dyDescent="0.25">
      <c r="A738" s="132">
        <v>1</v>
      </c>
      <c r="B738" s="155" t="s">
        <v>229</v>
      </c>
      <c r="C738" s="155" t="s">
        <v>231</v>
      </c>
      <c r="D738" s="155" t="s">
        <v>112</v>
      </c>
      <c r="E738" s="156" t="s">
        <v>10</v>
      </c>
      <c r="F738" s="132">
        <v>1</v>
      </c>
      <c r="G738" s="22">
        <v>20</v>
      </c>
      <c r="H738" s="22"/>
    </row>
    <row r="739" spans="1:8" x14ac:dyDescent="0.25">
      <c r="A739" s="132">
        <v>1</v>
      </c>
      <c r="B739" s="155" t="s">
        <v>229</v>
      </c>
      <c r="C739" s="155" t="s">
        <v>231</v>
      </c>
      <c r="D739" s="155" t="s">
        <v>112</v>
      </c>
      <c r="E739" s="156" t="s">
        <v>10</v>
      </c>
      <c r="F739" s="132">
        <v>1</v>
      </c>
      <c r="G739" s="22"/>
      <c r="H739" s="22"/>
    </row>
    <row r="740" spans="1:8" x14ac:dyDescent="0.25">
      <c r="A740" s="132">
        <v>1</v>
      </c>
      <c r="B740" s="155" t="s">
        <v>229</v>
      </c>
      <c r="C740" s="155" t="s">
        <v>231</v>
      </c>
      <c r="D740" s="155" t="s">
        <v>112</v>
      </c>
      <c r="E740" s="156"/>
      <c r="F740" s="132">
        <v>1</v>
      </c>
      <c r="G740" s="22">
        <v>15</v>
      </c>
      <c r="H740" s="22"/>
    </row>
    <row r="741" spans="1:8" x14ac:dyDescent="0.25">
      <c r="A741" s="132">
        <v>1</v>
      </c>
      <c r="B741" s="155" t="s">
        <v>229</v>
      </c>
      <c r="C741" s="155" t="s">
        <v>231</v>
      </c>
      <c r="D741" s="155" t="s">
        <v>112</v>
      </c>
      <c r="E741" s="156" t="s">
        <v>9</v>
      </c>
      <c r="F741" s="132">
        <v>1</v>
      </c>
      <c r="G741" s="22">
        <v>12</v>
      </c>
      <c r="H741" s="22"/>
    </row>
    <row r="742" spans="1:8" x14ac:dyDescent="0.25">
      <c r="A742" s="132">
        <v>1</v>
      </c>
      <c r="B742" s="155" t="s">
        <v>229</v>
      </c>
      <c r="C742" s="155" t="s">
        <v>231</v>
      </c>
      <c r="D742" s="155" t="s">
        <v>112</v>
      </c>
      <c r="E742" s="156" t="s">
        <v>16</v>
      </c>
      <c r="F742" s="132">
        <v>1</v>
      </c>
      <c r="G742" s="22">
        <v>15</v>
      </c>
      <c r="H742" s="22"/>
    </row>
    <row r="743" spans="1:8" x14ac:dyDescent="0.25">
      <c r="A743" s="132">
        <v>1</v>
      </c>
      <c r="B743" s="155" t="s">
        <v>229</v>
      </c>
      <c r="C743" s="155" t="s">
        <v>231</v>
      </c>
      <c r="D743" s="155" t="s">
        <v>112</v>
      </c>
      <c r="E743" s="156" t="s">
        <v>10</v>
      </c>
      <c r="F743" s="132">
        <v>1</v>
      </c>
      <c r="G743" s="22">
        <v>25</v>
      </c>
      <c r="H743" s="22"/>
    </row>
    <row r="744" spans="1:8" x14ac:dyDescent="0.25">
      <c r="A744" s="132">
        <v>1</v>
      </c>
      <c r="B744" s="155" t="s">
        <v>229</v>
      </c>
      <c r="C744" s="155" t="s">
        <v>231</v>
      </c>
      <c r="D744" s="155" t="s">
        <v>112</v>
      </c>
      <c r="E744" s="156" t="s">
        <v>7</v>
      </c>
      <c r="F744" s="132">
        <v>1</v>
      </c>
      <c r="G744" s="22">
        <v>6</v>
      </c>
      <c r="H744" s="22"/>
    </row>
    <row r="745" spans="1:8" x14ac:dyDescent="0.25">
      <c r="A745" s="132">
        <v>1</v>
      </c>
      <c r="B745" s="155" t="s">
        <v>229</v>
      </c>
      <c r="C745" s="155" t="s">
        <v>231</v>
      </c>
      <c r="D745" s="155" t="s">
        <v>112</v>
      </c>
      <c r="E745" s="156" t="s">
        <v>17</v>
      </c>
      <c r="F745" s="132">
        <v>1</v>
      </c>
      <c r="G745" s="22">
        <v>5</v>
      </c>
      <c r="H745" s="22"/>
    </row>
    <row r="746" spans="1:8" x14ac:dyDescent="0.25">
      <c r="A746" s="132">
        <v>1</v>
      </c>
      <c r="B746" s="155" t="s">
        <v>229</v>
      </c>
      <c r="C746" s="155" t="s">
        <v>231</v>
      </c>
      <c r="D746" s="155" t="s">
        <v>112</v>
      </c>
      <c r="E746" s="156" t="s">
        <v>7</v>
      </c>
      <c r="F746" s="132">
        <v>1</v>
      </c>
      <c r="G746" s="22">
        <v>6</v>
      </c>
      <c r="H746" s="22"/>
    </row>
    <row r="747" spans="1:8" x14ac:dyDescent="0.25">
      <c r="A747" s="132">
        <v>1</v>
      </c>
      <c r="B747" s="155" t="s">
        <v>229</v>
      </c>
      <c r="C747" s="155" t="s">
        <v>231</v>
      </c>
      <c r="D747" s="155" t="s">
        <v>112</v>
      </c>
      <c r="E747" s="156" t="s">
        <v>7</v>
      </c>
      <c r="F747" s="132">
        <v>1</v>
      </c>
      <c r="G747" s="22">
        <v>3</v>
      </c>
      <c r="H747" s="22"/>
    </row>
    <row r="748" spans="1:8" x14ac:dyDescent="0.25">
      <c r="A748" s="132">
        <v>1</v>
      </c>
      <c r="B748" s="155" t="s">
        <v>229</v>
      </c>
      <c r="C748" s="155" t="s">
        <v>231</v>
      </c>
      <c r="D748" s="155" t="s">
        <v>112</v>
      </c>
      <c r="E748" s="156" t="s">
        <v>56</v>
      </c>
      <c r="F748" s="132">
        <v>1</v>
      </c>
      <c r="G748" s="22">
        <v>3</v>
      </c>
      <c r="H748" s="22"/>
    </row>
    <row r="749" spans="1:8" x14ac:dyDescent="0.25">
      <c r="A749" s="132">
        <v>1</v>
      </c>
      <c r="B749" s="155" t="s">
        <v>229</v>
      </c>
      <c r="C749" s="155" t="s">
        <v>231</v>
      </c>
      <c r="D749" s="155" t="s">
        <v>112</v>
      </c>
      <c r="E749" s="156" t="s">
        <v>56</v>
      </c>
      <c r="F749" s="132">
        <v>1</v>
      </c>
      <c r="G749" s="22">
        <v>5</v>
      </c>
      <c r="H749" s="22"/>
    </row>
    <row r="750" spans="1:8" x14ac:dyDescent="0.25">
      <c r="A750" s="132">
        <v>1</v>
      </c>
      <c r="B750" s="155" t="s">
        <v>229</v>
      </c>
      <c r="C750" s="155" t="s">
        <v>231</v>
      </c>
      <c r="D750" s="155" t="s">
        <v>112</v>
      </c>
      <c r="E750" s="156" t="s">
        <v>56</v>
      </c>
      <c r="F750" s="132">
        <v>1</v>
      </c>
      <c r="G750" s="22">
        <v>4</v>
      </c>
      <c r="H750" s="22"/>
    </row>
    <row r="751" spans="1:8" x14ac:dyDescent="0.25">
      <c r="A751" s="132">
        <v>1</v>
      </c>
      <c r="B751" s="155" t="s">
        <v>229</v>
      </c>
      <c r="C751" s="155" t="s">
        <v>231</v>
      </c>
      <c r="D751" s="155" t="s">
        <v>112</v>
      </c>
      <c r="E751" s="156" t="s">
        <v>57</v>
      </c>
      <c r="F751" s="132">
        <v>1</v>
      </c>
      <c r="G751" s="22">
        <v>4</v>
      </c>
      <c r="H751" s="22"/>
    </row>
    <row r="752" spans="1:8" x14ac:dyDescent="0.25">
      <c r="A752" s="132">
        <v>1</v>
      </c>
      <c r="B752" s="155" t="s">
        <v>229</v>
      </c>
      <c r="C752" s="155" t="s">
        <v>231</v>
      </c>
      <c r="D752" s="155" t="s">
        <v>112</v>
      </c>
      <c r="E752" s="156" t="s">
        <v>57</v>
      </c>
      <c r="F752" s="132">
        <v>1</v>
      </c>
      <c r="G752" s="22">
        <v>4</v>
      </c>
      <c r="H752" s="22"/>
    </row>
    <row r="753" spans="1:8" x14ac:dyDescent="0.25">
      <c r="A753" s="132">
        <v>1</v>
      </c>
      <c r="B753" s="155" t="s">
        <v>229</v>
      </c>
      <c r="C753" s="155" t="s">
        <v>231</v>
      </c>
      <c r="D753" s="155" t="s">
        <v>112</v>
      </c>
      <c r="E753" s="156" t="s">
        <v>57</v>
      </c>
      <c r="F753" s="132">
        <v>1</v>
      </c>
      <c r="G753" s="22">
        <v>4</v>
      </c>
      <c r="H753" s="22"/>
    </row>
    <row r="754" spans="1:8" x14ac:dyDescent="0.25">
      <c r="A754" s="132">
        <v>1</v>
      </c>
      <c r="B754" s="155" t="s">
        <v>229</v>
      </c>
      <c r="C754" s="155" t="s">
        <v>231</v>
      </c>
      <c r="D754" s="155" t="s">
        <v>112</v>
      </c>
      <c r="E754" s="156" t="s">
        <v>57</v>
      </c>
      <c r="F754" s="132">
        <v>1</v>
      </c>
      <c r="G754" s="22">
        <v>9</v>
      </c>
      <c r="H754" s="22"/>
    </row>
    <row r="755" spans="1:8" x14ac:dyDescent="0.25">
      <c r="A755" s="132">
        <v>1</v>
      </c>
      <c r="B755" s="155" t="s">
        <v>229</v>
      </c>
      <c r="C755" s="155" t="s">
        <v>231</v>
      </c>
      <c r="D755" s="155" t="s">
        <v>112</v>
      </c>
      <c r="E755" s="156" t="s">
        <v>57</v>
      </c>
      <c r="F755" s="132">
        <v>1</v>
      </c>
      <c r="G755" s="22">
        <v>5</v>
      </c>
      <c r="H755" s="22"/>
    </row>
    <row r="756" spans="1:8" x14ac:dyDescent="0.25">
      <c r="A756" s="132">
        <v>1</v>
      </c>
      <c r="B756" s="155" t="s">
        <v>229</v>
      </c>
      <c r="C756" s="155" t="s">
        <v>231</v>
      </c>
      <c r="D756" s="155" t="s">
        <v>112</v>
      </c>
      <c r="E756" s="156" t="s">
        <v>57</v>
      </c>
      <c r="F756" s="132">
        <v>1</v>
      </c>
      <c r="G756" s="22">
        <v>6</v>
      </c>
      <c r="H756" s="22"/>
    </row>
    <row r="757" spans="1:8" x14ac:dyDescent="0.25">
      <c r="A757" s="132">
        <v>1</v>
      </c>
      <c r="B757" s="155" t="s">
        <v>229</v>
      </c>
      <c r="C757" s="155" t="s">
        <v>231</v>
      </c>
      <c r="D757" s="155" t="s">
        <v>112</v>
      </c>
      <c r="E757" s="156" t="s">
        <v>57</v>
      </c>
      <c r="F757" s="132">
        <v>1</v>
      </c>
      <c r="G757" s="22">
        <v>6</v>
      </c>
      <c r="H757" s="22"/>
    </row>
    <row r="758" spans="1:8" x14ac:dyDescent="0.25">
      <c r="A758" s="132">
        <v>1</v>
      </c>
      <c r="B758" s="155" t="s">
        <v>229</v>
      </c>
      <c r="C758" s="155" t="s">
        <v>231</v>
      </c>
      <c r="D758" s="155" t="s">
        <v>112</v>
      </c>
      <c r="E758" s="156" t="s">
        <v>57</v>
      </c>
      <c r="F758" s="132">
        <v>1</v>
      </c>
      <c r="G758" s="22">
        <v>6</v>
      </c>
      <c r="H758" s="22"/>
    </row>
    <row r="759" spans="1:8" x14ac:dyDescent="0.25">
      <c r="A759" s="132">
        <v>1</v>
      </c>
      <c r="B759" s="155" t="s">
        <v>229</v>
      </c>
      <c r="C759" s="155" t="s">
        <v>231</v>
      </c>
      <c r="D759" s="155" t="s">
        <v>112</v>
      </c>
      <c r="E759" s="156" t="s">
        <v>57</v>
      </c>
      <c r="F759" s="132">
        <v>1</v>
      </c>
      <c r="G759" s="22">
        <v>6</v>
      </c>
      <c r="H759" s="22"/>
    </row>
    <row r="760" spans="1:8" x14ac:dyDescent="0.25">
      <c r="A760" s="132">
        <v>1</v>
      </c>
      <c r="B760" s="155" t="s">
        <v>229</v>
      </c>
      <c r="C760" s="155" t="s">
        <v>231</v>
      </c>
      <c r="D760" s="155" t="s">
        <v>112</v>
      </c>
      <c r="E760" s="156" t="s">
        <v>57</v>
      </c>
      <c r="F760" s="132">
        <v>1</v>
      </c>
      <c r="G760" s="22">
        <v>6</v>
      </c>
      <c r="H760" s="22"/>
    </row>
    <row r="761" spans="1:8" x14ac:dyDescent="0.25">
      <c r="A761" s="132">
        <v>1</v>
      </c>
      <c r="B761" s="155" t="s">
        <v>229</v>
      </c>
      <c r="C761" s="155" t="s">
        <v>231</v>
      </c>
      <c r="D761" s="155" t="s">
        <v>112</v>
      </c>
      <c r="E761" s="156" t="s">
        <v>57</v>
      </c>
      <c r="F761" s="132">
        <v>1</v>
      </c>
      <c r="G761" s="22">
        <v>6</v>
      </c>
      <c r="H761" s="22"/>
    </row>
    <row r="762" spans="1:8" x14ac:dyDescent="0.25">
      <c r="A762" s="132">
        <v>1</v>
      </c>
      <c r="B762" s="155" t="s">
        <v>229</v>
      </c>
      <c r="C762" s="155" t="s">
        <v>231</v>
      </c>
      <c r="D762" s="155" t="s">
        <v>112</v>
      </c>
      <c r="E762" s="156" t="s">
        <v>57</v>
      </c>
      <c r="F762" s="132">
        <v>1</v>
      </c>
      <c r="G762" s="22">
        <v>25</v>
      </c>
      <c r="H762" s="22"/>
    </row>
    <row r="763" spans="1:8" x14ac:dyDescent="0.25">
      <c r="A763" s="132">
        <v>1</v>
      </c>
      <c r="B763" s="155" t="s">
        <v>229</v>
      </c>
      <c r="C763" s="155" t="s">
        <v>231</v>
      </c>
      <c r="D763" s="155" t="s">
        <v>112</v>
      </c>
      <c r="E763" s="156" t="s">
        <v>10</v>
      </c>
      <c r="F763" s="132">
        <v>1</v>
      </c>
      <c r="G763" s="22">
        <v>7</v>
      </c>
      <c r="H763" s="22"/>
    </row>
    <row r="764" spans="1:8" x14ac:dyDescent="0.25">
      <c r="A764" s="132">
        <v>1</v>
      </c>
      <c r="B764" s="155" t="s">
        <v>229</v>
      </c>
      <c r="C764" s="155" t="s">
        <v>231</v>
      </c>
      <c r="D764" s="155" t="s">
        <v>112</v>
      </c>
      <c r="E764" s="156" t="s">
        <v>10</v>
      </c>
      <c r="F764" s="132">
        <v>1</v>
      </c>
      <c r="G764" s="22">
        <v>7</v>
      </c>
      <c r="H764" s="22"/>
    </row>
    <row r="765" spans="1:8" x14ac:dyDescent="0.25">
      <c r="A765" s="132">
        <v>1</v>
      </c>
      <c r="B765" s="155" t="s">
        <v>229</v>
      </c>
      <c r="C765" s="155" t="s">
        <v>231</v>
      </c>
      <c r="D765" s="155" t="s">
        <v>112</v>
      </c>
      <c r="E765" s="156" t="s">
        <v>10</v>
      </c>
      <c r="F765" s="132">
        <v>1</v>
      </c>
      <c r="G765" s="22">
        <v>7</v>
      </c>
      <c r="H765" s="22"/>
    </row>
    <row r="766" spans="1:8" x14ac:dyDescent="0.25">
      <c r="A766" s="132">
        <v>1</v>
      </c>
      <c r="B766" s="155" t="s">
        <v>229</v>
      </c>
      <c r="C766" s="155" t="s">
        <v>231</v>
      </c>
      <c r="D766" s="155" t="s">
        <v>112</v>
      </c>
      <c r="E766" s="156" t="s">
        <v>10</v>
      </c>
      <c r="F766" s="132">
        <v>1</v>
      </c>
      <c r="G766" s="22">
        <v>7</v>
      </c>
      <c r="H766" s="22"/>
    </row>
    <row r="767" spans="1:8" x14ac:dyDescent="0.25">
      <c r="A767" s="132">
        <v>1</v>
      </c>
      <c r="B767" s="155" t="s">
        <v>229</v>
      </c>
      <c r="C767" s="155" t="s">
        <v>231</v>
      </c>
      <c r="D767" s="155" t="s">
        <v>112</v>
      </c>
      <c r="E767" s="156" t="s">
        <v>10</v>
      </c>
      <c r="F767" s="132">
        <v>1</v>
      </c>
      <c r="G767" s="22">
        <v>7</v>
      </c>
      <c r="H767" s="22"/>
    </row>
    <row r="768" spans="1:8" x14ac:dyDescent="0.25">
      <c r="A768" s="132">
        <v>1</v>
      </c>
      <c r="B768" s="155" t="s">
        <v>229</v>
      </c>
      <c r="C768" s="155" t="s">
        <v>231</v>
      </c>
      <c r="D768" s="155" t="s">
        <v>112</v>
      </c>
      <c r="E768" s="156" t="s">
        <v>10</v>
      </c>
      <c r="F768" s="132">
        <v>1</v>
      </c>
      <c r="G768" s="22">
        <v>4</v>
      </c>
      <c r="H768" s="22"/>
    </row>
    <row r="769" spans="1:8" x14ac:dyDescent="0.25">
      <c r="A769" s="132">
        <v>1</v>
      </c>
      <c r="B769" s="155" t="s">
        <v>229</v>
      </c>
      <c r="C769" s="155" t="s">
        <v>231</v>
      </c>
      <c r="D769" s="155" t="s">
        <v>112</v>
      </c>
      <c r="E769" s="156" t="s">
        <v>10</v>
      </c>
      <c r="F769" s="132">
        <v>1</v>
      </c>
      <c r="G769" s="22">
        <v>4</v>
      </c>
      <c r="H769" s="22"/>
    </row>
    <row r="770" spans="1:8" x14ac:dyDescent="0.25">
      <c r="A770" s="132">
        <v>1</v>
      </c>
      <c r="B770" s="155" t="s">
        <v>229</v>
      </c>
      <c r="C770" s="155" t="s">
        <v>231</v>
      </c>
      <c r="D770" s="155" t="s">
        <v>112</v>
      </c>
      <c r="E770" s="156" t="s">
        <v>10</v>
      </c>
      <c r="F770" s="132">
        <v>1</v>
      </c>
      <c r="G770" s="22">
        <v>4</v>
      </c>
      <c r="H770" s="22"/>
    </row>
    <row r="771" spans="1:8" x14ac:dyDescent="0.25">
      <c r="A771" s="132">
        <v>1</v>
      </c>
      <c r="B771" s="155" t="s">
        <v>229</v>
      </c>
      <c r="C771" s="155" t="s">
        <v>231</v>
      </c>
      <c r="D771" s="155" t="s">
        <v>112</v>
      </c>
      <c r="E771" s="156" t="s">
        <v>10</v>
      </c>
      <c r="F771" s="132">
        <v>1</v>
      </c>
      <c r="G771" s="22">
        <v>13</v>
      </c>
      <c r="H771" s="22"/>
    </row>
    <row r="772" spans="1:8" x14ac:dyDescent="0.25">
      <c r="A772" s="132">
        <v>1</v>
      </c>
      <c r="B772" s="155" t="s">
        <v>229</v>
      </c>
      <c r="C772" s="155" t="s">
        <v>231</v>
      </c>
      <c r="D772" s="155" t="s">
        <v>112</v>
      </c>
      <c r="E772" s="156" t="s">
        <v>10</v>
      </c>
      <c r="F772" s="132">
        <v>1</v>
      </c>
      <c r="G772" s="22">
        <v>15</v>
      </c>
      <c r="H772" s="22"/>
    </row>
    <row r="773" spans="1:8" x14ac:dyDescent="0.25">
      <c r="A773" s="132">
        <v>1</v>
      </c>
      <c r="B773" s="155" t="s">
        <v>229</v>
      </c>
      <c r="C773" s="155" t="s">
        <v>231</v>
      </c>
      <c r="D773" s="155" t="s">
        <v>112</v>
      </c>
      <c r="E773" s="156" t="s">
        <v>10</v>
      </c>
      <c r="F773" s="132">
        <v>1</v>
      </c>
      <c r="G773" s="22">
        <v>15</v>
      </c>
      <c r="H773" s="22"/>
    </row>
    <row r="774" spans="1:8" x14ac:dyDescent="0.25">
      <c r="A774" s="132">
        <v>1</v>
      </c>
      <c r="B774" s="155" t="s">
        <v>229</v>
      </c>
      <c r="C774" s="155" t="s">
        <v>231</v>
      </c>
      <c r="D774" s="155" t="s">
        <v>112</v>
      </c>
      <c r="E774" s="156" t="s">
        <v>10</v>
      </c>
      <c r="F774" s="132">
        <v>1</v>
      </c>
      <c r="G774" s="22">
        <v>12</v>
      </c>
      <c r="H774" s="22"/>
    </row>
    <row r="775" spans="1:8" x14ac:dyDescent="0.25">
      <c r="A775" s="132">
        <v>1</v>
      </c>
      <c r="B775" s="155" t="s">
        <v>229</v>
      </c>
      <c r="C775" s="155" t="s">
        <v>231</v>
      </c>
      <c r="D775" s="155" t="s">
        <v>112</v>
      </c>
      <c r="E775" s="156" t="s">
        <v>10</v>
      </c>
      <c r="F775" s="132">
        <v>1</v>
      </c>
      <c r="G775" s="22">
        <v>11</v>
      </c>
      <c r="H775" s="22"/>
    </row>
    <row r="776" spans="1:8" x14ac:dyDescent="0.25">
      <c r="A776" s="132">
        <v>1</v>
      </c>
      <c r="B776" s="155" t="s">
        <v>229</v>
      </c>
      <c r="C776" s="155" t="s">
        <v>231</v>
      </c>
      <c r="D776" s="155" t="s">
        <v>112</v>
      </c>
      <c r="E776" s="156" t="s">
        <v>10</v>
      </c>
      <c r="F776" s="132">
        <v>1</v>
      </c>
      <c r="G776" s="22">
        <v>10</v>
      </c>
      <c r="H776" s="22"/>
    </row>
    <row r="777" spans="1:8" x14ac:dyDescent="0.25">
      <c r="A777" s="132">
        <v>1</v>
      </c>
      <c r="B777" s="155" t="s">
        <v>229</v>
      </c>
      <c r="C777" s="155" t="s">
        <v>231</v>
      </c>
      <c r="D777" s="155" t="s">
        <v>112</v>
      </c>
      <c r="E777" s="156" t="s">
        <v>10</v>
      </c>
      <c r="F777" s="132">
        <v>1</v>
      </c>
      <c r="G777" s="22">
        <v>14</v>
      </c>
      <c r="H777" s="22"/>
    </row>
    <row r="778" spans="1:8" x14ac:dyDescent="0.25">
      <c r="A778" s="132">
        <v>1</v>
      </c>
      <c r="B778" s="155" t="s">
        <v>229</v>
      </c>
      <c r="C778" s="155" t="s">
        <v>231</v>
      </c>
      <c r="D778" s="155" t="s">
        <v>112</v>
      </c>
      <c r="E778" s="156" t="s">
        <v>10</v>
      </c>
      <c r="F778" s="132">
        <v>1</v>
      </c>
      <c r="G778" s="22">
        <v>16</v>
      </c>
      <c r="H778" s="22"/>
    </row>
    <row r="779" spans="1:8" x14ac:dyDescent="0.25">
      <c r="A779" s="132">
        <v>1</v>
      </c>
      <c r="B779" s="155" t="s">
        <v>229</v>
      </c>
      <c r="C779" s="155" t="s">
        <v>231</v>
      </c>
      <c r="D779" s="155" t="s">
        <v>112</v>
      </c>
      <c r="E779" s="156" t="s">
        <v>10</v>
      </c>
      <c r="F779" s="132">
        <v>1</v>
      </c>
      <c r="G779" s="22">
        <v>5</v>
      </c>
      <c r="H779" s="22"/>
    </row>
    <row r="780" spans="1:8" x14ac:dyDescent="0.25">
      <c r="A780" s="132">
        <v>1</v>
      </c>
      <c r="B780" s="155" t="s">
        <v>229</v>
      </c>
      <c r="C780" s="155" t="s">
        <v>231</v>
      </c>
      <c r="D780" s="155" t="s">
        <v>112</v>
      </c>
      <c r="E780" s="156" t="s">
        <v>10</v>
      </c>
      <c r="F780" s="132">
        <v>1</v>
      </c>
      <c r="G780" s="22">
        <v>5</v>
      </c>
      <c r="H780" s="22"/>
    </row>
    <row r="781" spans="1:8" x14ac:dyDescent="0.25">
      <c r="A781" s="132">
        <v>1</v>
      </c>
      <c r="B781" s="155" t="s">
        <v>229</v>
      </c>
      <c r="C781" s="155" t="s">
        <v>231</v>
      </c>
      <c r="D781" s="155" t="s">
        <v>112</v>
      </c>
      <c r="E781" s="156" t="s">
        <v>10</v>
      </c>
      <c r="F781" s="132">
        <v>1</v>
      </c>
      <c r="G781" s="22">
        <v>5</v>
      </c>
      <c r="H781" s="22"/>
    </row>
    <row r="782" spans="1:8" x14ac:dyDescent="0.25">
      <c r="A782" s="132">
        <v>1</v>
      </c>
      <c r="B782" s="155" t="s">
        <v>229</v>
      </c>
      <c r="C782" s="155" t="s">
        <v>231</v>
      </c>
      <c r="D782" s="155" t="s">
        <v>112</v>
      </c>
      <c r="E782" s="156" t="s">
        <v>10</v>
      </c>
      <c r="F782" s="132">
        <v>1</v>
      </c>
      <c r="G782" s="22">
        <v>5</v>
      </c>
      <c r="H782" s="22"/>
    </row>
    <row r="783" spans="1:8" x14ac:dyDescent="0.25">
      <c r="A783" s="132">
        <v>1</v>
      </c>
      <c r="B783" s="155" t="s">
        <v>229</v>
      </c>
      <c r="C783" s="155" t="s">
        <v>231</v>
      </c>
      <c r="D783" s="155" t="s">
        <v>112</v>
      </c>
      <c r="E783" s="156" t="s">
        <v>10</v>
      </c>
      <c r="F783" s="132">
        <v>1</v>
      </c>
      <c r="G783" s="22">
        <v>5</v>
      </c>
      <c r="H783" s="22"/>
    </row>
    <row r="784" spans="1:8" x14ac:dyDescent="0.25">
      <c r="A784" s="132">
        <v>1</v>
      </c>
      <c r="B784" s="155" t="s">
        <v>229</v>
      </c>
      <c r="C784" s="155" t="s">
        <v>231</v>
      </c>
      <c r="D784" s="155" t="s">
        <v>112</v>
      </c>
      <c r="E784" s="156" t="s">
        <v>10</v>
      </c>
      <c r="F784" s="132">
        <v>1</v>
      </c>
      <c r="G784" s="22">
        <v>5</v>
      </c>
      <c r="H784" s="22"/>
    </row>
    <row r="785" spans="1:8" x14ac:dyDescent="0.25">
      <c r="A785" s="132">
        <v>1</v>
      </c>
      <c r="B785" s="155" t="s">
        <v>229</v>
      </c>
      <c r="C785" s="155" t="s">
        <v>231</v>
      </c>
      <c r="D785" s="155" t="s">
        <v>112</v>
      </c>
      <c r="E785" s="156" t="s">
        <v>10</v>
      </c>
      <c r="F785" s="132">
        <v>1</v>
      </c>
      <c r="G785" s="22">
        <v>3</v>
      </c>
      <c r="H785" s="22"/>
    </row>
    <row r="786" spans="1:8" x14ac:dyDescent="0.25">
      <c r="A786" s="132">
        <v>1</v>
      </c>
      <c r="B786" s="155" t="s">
        <v>229</v>
      </c>
      <c r="C786" s="155" t="s">
        <v>231</v>
      </c>
      <c r="D786" s="155" t="s">
        <v>112</v>
      </c>
      <c r="E786" s="156" t="s">
        <v>10</v>
      </c>
      <c r="F786" s="132">
        <v>1</v>
      </c>
      <c r="G786" s="22">
        <v>25</v>
      </c>
      <c r="H786" s="22"/>
    </row>
    <row r="787" spans="1:8" x14ac:dyDescent="0.25">
      <c r="A787" s="132">
        <v>1</v>
      </c>
      <c r="B787" s="155" t="s">
        <v>229</v>
      </c>
      <c r="C787" s="155" t="s">
        <v>231</v>
      </c>
      <c r="D787" s="155" t="s">
        <v>112</v>
      </c>
      <c r="E787" s="156" t="s">
        <v>9</v>
      </c>
      <c r="F787" s="132">
        <v>1</v>
      </c>
      <c r="G787" s="22">
        <v>4</v>
      </c>
      <c r="H787" s="22"/>
    </row>
    <row r="788" spans="1:8" x14ac:dyDescent="0.25">
      <c r="A788" s="132">
        <v>1</v>
      </c>
      <c r="B788" s="155" t="s">
        <v>229</v>
      </c>
      <c r="C788" s="155" t="s">
        <v>231</v>
      </c>
      <c r="D788" s="155" t="s">
        <v>112</v>
      </c>
      <c r="E788" s="156" t="s">
        <v>3</v>
      </c>
      <c r="F788" s="132">
        <v>1</v>
      </c>
      <c r="G788" s="22">
        <v>4</v>
      </c>
      <c r="H788" s="22"/>
    </row>
    <row r="789" spans="1:8" x14ac:dyDescent="0.25">
      <c r="A789" s="132">
        <v>1</v>
      </c>
      <c r="B789" s="155" t="s">
        <v>229</v>
      </c>
      <c r="C789" s="155" t="s">
        <v>231</v>
      </c>
      <c r="D789" s="155" t="s">
        <v>112</v>
      </c>
      <c r="E789" s="156" t="s">
        <v>3</v>
      </c>
      <c r="F789" s="132">
        <v>1</v>
      </c>
      <c r="G789" s="22">
        <v>10</v>
      </c>
      <c r="H789" s="22"/>
    </row>
    <row r="790" spans="1:8" x14ac:dyDescent="0.25">
      <c r="A790" s="132">
        <v>1</v>
      </c>
      <c r="B790" s="155" t="s">
        <v>229</v>
      </c>
      <c r="C790" s="155" t="s">
        <v>231</v>
      </c>
      <c r="D790" s="155" t="s">
        <v>112</v>
      </c>
      <c r="E790" s="156" t="s">
        <v>3</v>
      </c>
      <c r="F790" s="132">
        <v>1</v>
      </c>
      <c r="G790" s="22">
        <v>10</v>
      </c>
      <c r="H790" s="22"/>
    </row>
    <row r="791" spans="1:8" x14ac:dyDescent="0.25">
      <c r="A791" s="132">
        <v>1</v>
      </c>
      <c r="B791" s="155" t="s">
        <v>229</v>
      </c>
      <c r="C791" s="155" t="s">
        <v>231</v>
      </c>
      <c r="D791" s="155" t="s">
        <v>112</v>
      </c>
      <c r="E791" s="156" t="s">
        <v>3</v>
      </c>
      <c r="F791" s="132">
        <v>1</v>
      </c>
      <c r="G791" s="22">
        <v>3</v>
      </c>
      <c r="H791" s="22"/>
    </row>
    <row r="792" spans="1:8" x14ac:dyDescent="0.25">
      <c r="A792" s="132">
        <v>1</v>
      </c>
      <c r="B792" s="155" t="s">
        <v>229</v>
      </c>
      <c r="C792" s="155" t="s">
        <v>231</v>
      </c>
      <c r="D792" s="155" t="s">
        <v>112</v>
      </c>
      <c r="E792" s="156" t="s">
        <v>3</v>
      </c>
      <c r="F792" s="132">
        <v>1</v>
      </c>
      <c r="G792" s="22">
        <v>5</v>
      </c>
      <c r="H792" s="22"/>
    </row>
    <row r="793" spans="1:8" x14ac:dyDescent="0.25">
      <c r="A793" s="132">
        <v>1</v>
      </c>
      <c r="B793" s="155" t="s">
        <v>229</v>
      </c>
      <c r="C793" s="155" t="s">
        <v>231</v>
      </c>
      <c r="D793" s="155" t="s">
        <v>112</v>
      </c>
      <c r="E793" s="156" t="s">
        <v>3</v>
      </c>
      <c r="F793" s="132">
        <v>1</v>
      </c>
      <c r="G793" s="22">
        <v>5</v>
      </c>
      <c r="H793" s="22"/>
    </row>
    <row r="794" spans="1:8" x14ac:dyDescent="0.25">
      <c r="A794" s="132">
        <v>1</v>
      </c>
      <c r="B794" s="155" t="s">
        <v>229</v>
      </c>
      <c r="C794" s="155" t="s">
        <v>231</v>
      </c>
      <c r="D794" s="155" t="s">
        <v>112</v>
      </c>
      <c r="E794" s="156" t="s">
        <v>3</v>
      </c>
      <c r="F794" s="132">
        <v>1</v>
      </c>
      <c r="G794" s="22">
        <v>5</v>
      </c>
      <c r="H794" s="22"/>
    </row>
    <row r="795" spans="1:8" x14ac:dyDescent="0.25">
      <c r="A795" s="132">
        <v>1</v>
      </c>
      <c r="B795" s="155" t="s">
        <v>229</v>
      </c>
      <c r="C795" s="155" t="s">
        <v>231</v>
      </c>
      <c r="D795" s="155" t="s">
        <v>112</v>
      </c>
      <c r="E795" s="156" t="s">
        <v>3</v>
      </c>
      <c r="F795" s="132">
        <v>1</v>
      </c>
      <c r="G795" s="22">
        <v>6</v>
      </c>
      <c r="H795" s="22"/>
    </row>
    <row r="796" spans="1:8" x14ac:dyDescent="0.25">
      <c r="A796" s="132">
        <v>1</v>
      </c>
      <c r="B796" s="155" t="s">
        <v>229</v>
      </c>
      <c r="C796" s="155" t="s">
        <v>231</v>
      </c>
      <c r="D796" s="155" t="s">
        <v>112</v>
      </c>
      <c r="E796" s="156" t="s">
        <v>16</v>
      </c>
      <c r="F796" s="132">
        <v>1</v>
      </c>
      <c r="G796" s="22">
        <v>6</v>
      </c>
      <c r="H796" s="22"/>
    </row>
    <row r="797" spans="1:8" x14ac:dyDescent="0.25">
      <c r="A797" s="132">
        <v>1</v>
      </c>
      <c r="B797" s="155" t="s">
        <v>229</v>
      </c>
      <c r="C797" s="155" t="s">
        <v>231</v>
      </c>
      <c r="D797" s="155" t="s">
        <v>112</v>
      </c>
      <c r="E797" s="156" t="s">
        <v>16</v>
      </c>
      <c r="F797" s="132">
        <v>1</v>
      </c>
      <c r="G797" s="22">
        <v>7</v>
      </c>
      <c r="H797" s="22"/>
    </row>
    <row r="798" spans="1:8" x14ac:dyDescent="0.25">
      <c r="A798" s="132">
        <v>1</v>
      </c>
      <c r="B798" s="155" t="s">
        <v>229</v>
      </c>
      <c r="C798" s="155" t="s">
        <v>231</v>
      </c>
      <c r="D798" s="155" t="s">
        <v>112</v>
      </c>
      <c r="E798" s="156" t="s">
        <v>16</v>
      </c>
      <c r="F798" s="132">
        <v>1</v>
      </c>
      <c r="G798" s="22">
        <v>6</v>
      </c>
      <c r="H798" s="22"/>
    </row>
    <row r="799" spans="1:8" x14ac:dyDescent="0.25">
      <c r="A799" s="132">
        <v>1</v>
      </c>
      <c r="B799" s="155" t="s">
        <v>229</v>
      </c>
      <c r="C799" s="155" t="s">
        <v>231</v>
      </c>
      <c r="D799" s="155" t="s">
        <v>112</v>
      </c>
      <c r="E799" s="156" t="s">
        <v>76</v>
      </c>
      <c r="F799" s="132">
        <v>1</v>
      </c>
      <c r="G799" s="22">
        <v>5</v>
      </c>
      <c r="H799" s="22"/>
    </row>
    <row r="800" spans="1:8" x14ac:dyDescent="0.25">
      <c r="A800" s="132">
        <v>1</v>
      </c>
      <c r="B800" s="155" t="s">
        <v>229</v>
      </c>
      <c r="C800" s="155" t="s">
        <v>231</v>
      </c>
      <c r="D800" s="155" t="s">
        <v>112</v>
      </c>
      <c r="E800" s="156" t="s">
        <v>11</v>
      </c>
      <c r="F800" s="132">
        <v>1</v>
      </c>
      <c r="G800" s="22">
        <v>11</v>
      </c>
      <c r="H800" s="22"/>
    </row>
    <row r="801" spans="1:8" x14ac:dyDescent="0.25">
      <c r="A801" s="132">
        <v>1</v>
      </c>
      <c r="B801" s="155" t="s">
        <v>229</v>
      </c>
      <c r="C801" s="155" t="s">
        <v>231</v>
      </c>
      <c r="D801" s="155" t="s">
        <v>112</v>
      </c>
      <c r="E801" s="156" t="s">
        <v>11</v>
      </c>
      <c r="F801" s="132">
        <v>1</v>
      </c>
      <c r="G801" s="22">
        <v>4</v>
      </c>
      <c r="H801" s="22"/>
    </row>
    <row r="802" spans="1:8" x14ac:dyDescent="0.25">
      <c r="A802" s="132">
        <v>1</v>
      </c>
      <c r="B802" s="155" t="s">
        <v>229</v>
      </c>
      <c r="C802" s="155" t="s">
        <v>231</v>
      </c>
      <c r="D802" s="155" t="s">
        <v>112</v>
      </c>
      <c r="E802" s="156" t="s">
        <v>11</v>
      </c>
      <c r="F802" s="132">
        <v>1</v>
      </c>
      <c r="G802" s="22">
        <v>3</v>
      </c>
      <c r="H802" s="22"/>
    </row>
    <row r="803" spans="1:8" x14ac:dyDescent="0.25">
      <c r="A803" s="132">
        <v>1</v>
      </c>
      <c r="B803" s="155" t="s">
        <v>229</v>
      </c>
      <c r="C803" s="155" t="s">
        <v>231</v>
      </c>
      <c r="D803" s="155" t="s">
        <v>112</v>
      </c>
      <c r="E803" s="156" t="s">
        <v>11</v>
      </c>
      <c r="F803" s="132">
        <v>1</v>
      </c>
      <c r="G803" s="22">
        <v>7</v>
      </c>
      <c r="H803" s="22"/>
    </row>
    <row r="804" spans="1:8" x14ac:dyDescent="0.25">
      <c r="A804" s="132">
        <v>1</v>
      </c>
      <c r="B804" s="155" t="s">
        <v>229</v>
      </c>
      <c r="C804" s="155" t="s">
        <v>231</v>
      </c>
      <c r="D804" s="155" t="s">
        <v>112</v>
      </c>
      <c r="E804" s="156" t="s">
        <v>11</v>
      </c>
      <c r="F804" s="132">
        <v>1</v>
      </c>
      <c r="G804" s="22">
        <v>13</v>
      </c>
      <c r="H804" s="22"/>
    </row>
    <row r="805" spans="1:8" x14ac:dyDescent="0.25">
      <c r="A805" s="132">
        <v>1</v>
      </c>
      <c r="B805" s="155" t="s">
        <v>229</v>
      </c>
      <c r="C805" s="155" t="s">
        <v>232</v>
      </c>
      <c r="D805" s="155" t="s">
        <v>112</v>
      </c>
      <c r="E805" s="156" t="s">
        <v>10</v>
      </c>
      <c r="F805" s="132">
        <v>1</v>
      </c>
      <c r="G805" s="22">
        <v>12</v>
      </c>
      <c r="H805" s="22"/>
    </row>
    <row r="806" spans="1:8" x14ac:dyDescent="0.25">
      <c r="A806" s="132">
        <v>1</v>
      </c>
      <c r="B806" s="155" t="s">
        <v>229</v>
      </c>
      <c r="C806" s="155" t="s">
        <v>232</v>
      </c>
      <c r="D806" s="155" t="s">
        <v>112</v>
      </c>
      <c r="E806" s="156" t="s">
        <v>10</v>
      </c>
      <c r="F806" s="132">
        <v>1</v>
      </c>
      <c r="G806" s="22">
        <v>22</v>
      </c>
      <c r="H806" s="22"/>
    </row>
    <row r="807" spans="1:8" x14ac:dyDescent="0.25">
      <c r="A807" s="132">
        <v>1</v>
      </c>
      <c r="B807" s="155" t="s">
        <v>229</v>
      </c>
      <c r="C807" s="155" t="s">
        <v>232</v>
      </c>
      <c r="D807" s="155" t="s">
        <v>112</v>
      </c>
      <c r="E807" s="156" t="s">
        <v>7</v>
      </c>
      <c r="F807" s="132">
        <v>1</v>
      </c>
      <c r="G807" s="22">
        <v>60</v>
      </c>
      <c r="H807" s="22"/>
    </row>
    <row r="808" spans="1:8" x14ac:dyDescent="0.25">
      <c r="A808" s="132">
        <v>1</v>
      </c>
      <c r="B808" s="155" t="s">
        <v>229</v>
      </c>
      <c r="C808" s="155" t="s">
        <v>232</v>
      </c>
      <c r="D808" s="155" t="s">
        <v>112</v>
      </c>
      <c r="E808" s="156" t="s">
        <v>90</v>
      </c>
      <c r="F808" s="132">
        <v>1</v>
      </c>
      <c r="G808" s="22">
        <v>20</v>
      </c>
      <c r="H808" s="22"/>
    </row>
    <row r="809" spans="1:8" x14ac:dyDescent="0.25">
      <c r="A809" s="132">
        <v>1</v>
      </c>
      <c r="B809" s="155" t="s">
        <v>229</v>
      </c>
      <c r="C809" s="155" t="s">
        <v>232</v>
      </c>
      <c r="D809" s="155" t="s">
        <v>112</v>
      </c>
      <c r="E809" s="156" t="s">
        <v>6</v>
      </c>
      <c r="F809" s="132">
        <v>1</v>
      </c>
      <c r="G809" s="22">
        <v>17</v>
      </c>
      <c r="H809" s="22"/>
    </row>
    <row r="810" spans="1:8" x14ac:dyDescent="0.25">
      <c r="A810" s="132">
        <v>1</v>
      </c>
      <c r="B810" s="155" t="s">
        <v>229</v>
      </c>
      <c r="C810" s="155" t="s">
        <v>232</v>
      </c>
      <c r="D810" s="155" t="s">
        <v>112</v>
      </c>
      <c r="E810" s="156" t="s">
        <v>11</v>
      </c>
      <c r="F810" s="132">
        <v>1</v>
      </c>
      <c r="G810" s="22">
        <v>27</v>
      </c>
      <c r="H810" s="22"/>
    </row>
    <row r="811" spans="1:8" x14ac:dyDescent="0.25">
      <c r="A811" s="132">
        <v>1</v>
      </c>
      <c r="B811" s="155" t="s">
        <v>229</v>
      </c>
      <c r="C811" s="155" t="s">
        <v>232</v>
      </c>
      <c r="D811" s="155" t="s">
        <v>112</v>
      </c>
      <c r="E811" s="156" t="s">
        <v>6</v>
      </c>
      <c r="F811" s="132">
        <v>1</v>
      </c>
      <c r="G811" s="22">
        <v>15</v>
      </c>
      <c r="H811" s="22"/>
    </row>
    <row r="812" spans="1:8" x14ac:dyDescent="0.25">
      <c r="A812" s="132">
        <v>1</v>
      </c>
      <c r="B812" s="155" t="s">
        <v>229</v>
      </c>
      <c r="C812" s="155" t="s">
        <v>232</v>
      </c>
      <c r="D812" s="155" t="s">
        <v>112</v>
      </c>
      <c r="E812" s="156" t="s">
        <v>11</v>
      </c>
      <c r="F812" s="132">
        <v>1</v>
      </c>
      <c r="G812" s="22">
        <v>25</v>
      </c>
      <c r="H812" s="22"/>
    </row>
    <row r="813" spans="1:8" x14ac:dyDescent="0.25">
      <c r="A813" s="132">
        <v>1</v>
      </c>
      <c r="B813" s="155" t="s">
        <v>229</v>
      </c>
      <c r="C813" s="155" t="s">
        <v>232</v>
      </c>
      <c r="D813" s="155" t="s">
        <v>112</v>
      </c>
      <c r="E813" s="156" t="s">
        <v>6</v>
      </c>
      <c r="F813" s="132">
        <v>1</v>
      </c>
      <c r="G813" s="22">
        <v>5</v>
      </c>
      <c r="H813" s="22"/>
    </row>
    <row r="814" spans="1:8" x14ac:dyDescent="0.25">
      <c r="A814" s="132">
        <v>1</v>
      </c>
      <c r="B814" s="155" t="s">
        <v>229</v>
      </c>
      <c r="C814" s="155" t="s">
        <v>232</v>
      </c>
      <c r="D814" s="155" t="s">
        <v>112</v>
      </c>
      <c r="E814" s="156" t="s">
        <v>7</v>
      </c>
      <c r="F814" s="132">
        <v>1</v>
      </c>
      <c r="G814" s="22">
        <v>3</v>
      </c>
      <c r="H814" s="22"/>
    </row>
    <row r="815" spans="1:8" x14ac:dyDescent="0.25">
      <c r="A815" s="132">
        <v>1</v>
      </c>
      <c r="B815" s="155" t="s">
        <v>229</v>
      </c>
      <c r="C815" s="155" t="s">
        <v>232</v>
      </c>
      <c r="D815" s="155" t="s">
        <v>112</v>
      </c>
      <c r="E815" s="156" t="s">
        <v>3</v>
      </c>
      <c r="F815" s="132">
        <v>1</v>
      </c>
      <c r="G815" s="22">
        <v>3</v>
      </c>
      <c r="H815" s="22"/>
    </row>
    <row r="816" spans="1:8" x14ac:dyDescent="0.25">
      <c r="A816" s="132">
        <v>1</v>
      </c>
      <c r="B816" s="155" t="s">
        <v>229</v>
      </c>
      <c r="C816" s="155" t="s">
        <v>232</v>
      </c>
      <c r="D816" s="155" t="s">
        <v>112</v>
      </c>
      <c r="E816" s="156" t="s">
        <v>3</v>
      </c>
      <c r="F816" s="132">
        <v>1</v>
      </c>
      <c r="G816" s="22">
        <v>3</v>
      </c>
      <c r="H816" s="22"/>
    </row>
    <row r="817" spans="1:8" x14ac:dyDescent="0.25">
      <c r="A817" s="132">
        <v>1</v>
      </c>
      <c r="B817" s="155" t="s">
        <v>229</v>
      </c>
      <c r="C817" s="155" t="s">
        <v>232</v>
      </c>
      <c r="D817" s="155" t="s">
        <v>112</v>
      </c>
      <c r="E817" s="156" t="s">
        <v>3</v>
      </c>
      <c r="F817" s="132">
        <v>1</v>
      </c>
      <c r="G817" s="22">
        <v>3</v>
      </c>
      <c r="H817" s="22"/>
    </row>
    <row r="818" spans="1:8" x14ac:dyDescent="0.25">
      <c r="A818" s="132">
        <v>1</v>
      </c>
      <c r="B818" s="155" t="s">
        <v>229</v>
      </c>
      <c r="C818" s="155" t="s">
        <v>232</v>
      </c>
      <c r="D818" s="155" t="s">
        <v>112</v>
      </c>
      <c r="E818" s="156" t="s">
        <v>3</v>
      </c>
      <c r="F818" s="132">
        <v>1</v>
      </c>
      <c r="G818" s="22">
        <v>3</v>
      </c>
      <c r="H818" s="22"/>
    </row>
    <row r="819" spans="1:8" x14ac:dyDescent="0.25">
      <c r="A819" s="132">
        <v>1</v>
      </c>
      <c r="B819" s="155" t="s">
        <v>229</v>
      </c>
      <c r="C819" s="155" t="s">
        <v>232</v>
      </c>
      <c r="D819" s="155" t="s">
        <v>112</v>
      </c>
      <c r="E819" s="156" t="s">
        <v>3</v>
      </c>
      <c r="F819" s="132">
        <v>1</v>
      </c>
      <c r="G819" s="22">
        <v>4</v>
      </c>
      <c r="H819" s="22"/>
    </row>
    <row r="820" spans="1:8" x14ac:dyDescent="0.25">
      <c r="A820" s="132">
        <v>1</v>
      </c>
      <c r="B820" s="155" t="s">
        <v>229</v>
      </c>
      <c r="C820" s="155" t="s">
        <v>232</v>
      </c>
      <c r="D820" s="155" t="s">
        <v>112</v>
      </c>
      <c r="E820" s="156" t="s">
        <v>3</v>
      </c>
      <c r="F820" s="132">
        <v>1</v>
      </c>
      <c r="G820" s="22">
        <v>7</v>
      </c>
      <c r="H820" s="22"/>
    </row>
    <row r="821" spans="1:8" x14ac:dyDescent="0.25">
      <c r="A821" s="132">
        <v>1</v>
      </c>
      <c r="B821" s="155" t="s">
        <v>229</v>
      </c>
      <c r="C821" s="155" t="s">
        <v>232</v>
      </c>
      <c r="D821" s="155" t="s">
        <v>112</v>
      </c>
      <c r="E821" s="156" t="s">
        <v>121</v>
      </c>
      <c r="F821" s="132">
        <v>1</v>
      </c>
      <c r="G821" s="22">
        <v>7</v>
      </c>
      <c r="H821" s="22"/>
    </row>
    <row r="822" spans="1:8" x14ac:dyDescent="0.25">
      <c r="A822" s="132">
        <v>1</v>
      </c>
      <c r="B822" s="155" t="s">
        <v>229</v>
      </c>
      <c r="C822" s="155" t="s">
        <v>232</v>
      </c>
      <c r="D822" s="155" t="s">
        <v>112</v>
      </c>
      <c r="E822" s="156" t="s">
        <v>121</v>
      </c>
      <c r="F822" s="132">
        <v>1</v>
      </c>
      <c r="G822" s="22">
        <v>6</v>
      </c>
      <c r="H822" s="22"/>
    </row>
    <row r="823" spans="1:8" x14ac:dyDescent="0.25">
      <c r="A823" s="132">
        <v>1</v>
      </c>
      <c r="B823" s="155" t="s">
        <v>229</v>
      </c>
      <c r="C823" s="155" t="s">
        <v>232</v>
      </c>
      <c r="D823" s="155" t="s">
        <v>112</v>
      </c>
      <c r="E823" s="156" t="s">
        <v>121</v>
      </c>
      <c r="F823" s="132">
        <v>1</v>
      </c>
      <c r="G823" s="22">
        <v>6</v>
      </c>
      <c r="H823" s="22"/>
    </row>
    <row r="824" spans="1:8" x14ac:dyDescent="0.25">
      <c r="A824" s="132">
        <v>1</v>
      </c>
      <c r="B824" s="155" t="s">
        <v>229</v>
      </c>
      <c r="C824" s="155" t="s">
        <v>232</v>
      </c>
      <c r="D824" s="155" t="s">
        <v>112</v>
      </c>
      <c r="E824" s="156" t="s">
        <v>121</v>
      </c>
      <c r="F824" s="132">
        <v>1</v>
      </c>
      <c r="G824" s="22">
        <v>5</v>
      </c>
      <c r="H824" s="22"/>
    </row>
    <row r="825" spans="1:8" x14ac:dyDescent="0.25">
      <c r="A825" s="132">
        <v>1</v>
      </c>
      <c r="B825" s="155" t="s">
        <v>229</v>
      </c>
      <c r="C825" s="155" t="s">
        <v>232</v>
      </c>
      <c r="D825" s="155" t="s">
        <v>112</v>
      </c>
      <c r="E825" s="156" t="s">
        <v>121</v>
      </c>
      <c r="F825" s="132">
        <v>1</v>
      </c>
      <c r="G825" s="22">
        <v>5</v>
      </c>
      <c r="H825" s="22"/>
    </row>
    <row r="826" spans="1:8" x14ac:dyDescent="0.25">
      <c r="A826" s="132">
        <v>1</v>
      </c>
      <c r="B826" s="155" t="s">
        <v>229</v>
      </c>
      <c r="C826" s="155" t="s">
        <v>232</v>
      </c>
      <c r="D826" s="155" t="s">
        <v>112</v>
      </c>
      <c r="E826" s="156" t="s">
        <v>121</v>
      </c>
      <c r="F826" s="132">
        <v>1</v>
      </c>
      <c r="G826" s="22">
        <v>12</v>
      </c>
      <c r="H826" s="22"/>
    </row>
    <row r="827" spans="1:8" x14ac:dyDescent="0.25">
      <c r="A827" s="132">
        <v>1</v>
      </c>
      <c r="B827" s="155" t="s">
        <v>229</v>
      </c>
      <c r="C827" s="155" t="s">
        <v>232</v>
      </c>
      <c r="D827" s="155" t="s">
        <v>112</v>
      </c>
      <c r="E827" s="156" t="s">
        <v>121</v>
      </c>
      <c r="F827" s="132">
        <v>1</v>
      </c>
      <c r="G827" s="22">
        <v>3</v>
      </c>
      <c r="H827" s="22"/>
    </row>
    <row r="828" spans="1:8" x14ac:dyDescent="0.25">
      <c r="A828" s="132">
        <v>1</v>
      </c>
      <c r="B828" s="155" t="s">
        <v>229</v>
      </c>
      <c r="C828" s="155" t="s">
        <v>232</v>
      </c>
      <c r="D828" s="155" t="s">
        <v>112</v>
      </c>
      <c r="E828" s="156" t="s">
        <v>10</v>
      </c>
      <c r="F828" s="132">
        <v>1</v>
      </c>
      <c r="G828" s="22">
        <v>3</v>
      </c>
      <c r="H828" s="22"/>
    </row>
    <row r="829" spans="1:8" x14ac:dyDescent="0.25">
      <c r="A829" s="132">
        <v>1</v>
      </c>
      <c r="B829" s="155" t="s">
        <v>229</v>
      </c>
      <c r="C829" s="155" t="s">
        <v>232</v>
      </c>
      <c r="D829" s="155" t="s">
        <v>112</v>
      </c>
      <c r="E829" s="156" t="s">
        <v>10</v>
      </c>
      <c r="F829" s="132">
        <v>1</v>
      </c>
      <c r="G829" s="22">
        <v>3</v>
      </c>
      <c r="H829" s="22"/>
    </row>
    <row r="830" spans="1:8" x14ac:dyDescent="0.25">
      <c r="A830" s="132">
        <v>1</v>
      </c>
      <c r="B830" s="155" t="s">
        <v>229</v>
      </c>
      <c r="C830" s="155" t="s">
        <v>232</v>
      </c>
      <c r="D830" s="155" t="s">
        <v>112</v>
      </c>
      <c r="E830" s="156" t="s">
        <v>10</v>
      </c>
      <c r="F830" s="132">
        <v>1</v>
      </c>
      <c r="G830" s="22">
        <v>3</v>
      </c>
      <c r="H830" s="22"/>
    </row>
    <row r="831" spans="1:8" x14ac:dyDescent="0.25">
      <c r="A831" s="132">
        <v>1</v>
      </c>
      <c r="B831" s="155" t="s">
        <v>229</v>
      </c>
      <c r="C831" s="155" t="s">
        <v>232</v>
      </c>
      <c r="D831" s="155" t="s">
        <v>112</v>
      </c>
      <c r="E831" s="156" t="s">
        <v>10</v>
      </c>
      <c r="F831" s="132">
        <v>1</v>
      </c>
      <c r="G831" s="22">
        <v>3</v>
      </c>
      <c r="H831" s="22"/>
    </row>
    <row r="832" spans="1:8" x14ac:dyDescent="0.25">
      <c r="A832" s="132">
        <v>1</v>
      </c>
      <c r="B832" s="155" t="s">
        <v>229</v>
      </c>
      <c r="C832" s="155" t="s">
        <v>232</v>
      </c>
      <c r="D832" s="155" t="s">
        <v>112</v>
      </c>
      <c r="E832" s="156" t="s">
        <v>10</v>
      </c>
      <c r="F832" s="132">
        <v>1</v>
      </c>
      <c r="G832" s="22">
        <v>3</v>
      </c>
      <c r="H832" s="22"/>
    </row>
    <row r="833" spans="1:8" x14ac:dyDescent="0.25">
      <c r="A833" s="132">
        <v>1</v>
      </c>
      <c r="B833" s="155" t="s">
        <v>229</v>
      </c>
      <c r="C833" s="155" t="s">
        <v>232</v>
      </c>
      <c r="D833" s="155" t="s">
        <v>112</v>
      </c>
      <c r="E833" s="156" t="s">
        <v>10</v>
      </c>
      <c r="F833" s="132">
        <v>1</v>
      </c>
      <c r="G833" s="22">
        <v>3</v>
      </c>
      <c r="H833" s="22"/>
    </row>
    <row r="834" spans="1:8" x14ac:dyDescent="0.25">
      <c r="A834" s="132">
        <v>1</v>
      </c>
      <c r="B834" s="155" t="s">
        <v>229</v>
      </c>
      <c r="C834" s="155" t="s">
        <v>232</v>
      </c>
      <c r="D834" s="155" t="s">
        <v>112</v>
      </c>
      <c r="E834" s="156" t="s">
        <v>10</v>
      </c>
      <c r="F834" s="132">
        <v>1</v>
      </c>
      <c r="G834" s="22">
        <v>33</v>
      </c>
      <c r="H834" s="22"/>
    </row>
    <row r="835" spans="1:8" x14ac:dyDescent="0.25">
      <c r="A835" s="132">
        <v>1</v>
      </c>
      <c r="B835" s="155" t="s">
        <v>229</v>
      </c>
      <c r="C835" s="155" t="s">
        <v>232</v>
      </c>
      <c r="D835" s="155" t="s">
        <v>112</v>
      </c>
      <c r="E835" s="156" t="s">
        <v>10</v>
      </c>
      <c r="F835" s="132">
        <v>1</v>
      </c>
      <c r="G835" s="22">
        <v>5</v>
      </c>
      <c r="H835" s="22"/>
    </row>
    <row r="836" spans="1:8" x14ac:dyDescent="0.25">
      <c r="A836" s="132">
        <v>1</v>
      </c>
      <c r="B836" s="155" t="s">
        <v>229</v>
      </c>
      <c r="C836" s="155" t="s">
        <v>232</v>
      </c>
      <c r="D836" s="155" t="s">
        <v>112</v>
      </c>
      <c r="E836" s="156" t="s">
        <v>10</v>
      </c>
      <c r="F836" s="132">
        <v>1</v>
      </c>
      <c r="G836" s="22">
        <v>5</v>
      </c>
      <c r="H836" s="22"/>
    </row>
    <row r="837" spans="1:8" x14ac:dyDescent="0.25">
      <c r="A837" s="132">
        <v>1</v>
      </c>
      <c r="B837" s="155" t="s">
        <v>229</v>
      </c>
      <c r="C837" s="155" t="s">
        <v>232</v>
      </c>
      <c r="D837" s="155" t="s">
        <v>112</v>
      </c>
      <c r="E837" s="156" t="s">
        <v>10</v>
      </c>
      <c r="F837" s="132">
        <v>1</v>
      </c>
      <c r="G837" s="22">
        <v>5</v>
      </c>
      <c r="H837" s="22"/>
    </row>
    <row r="838" spans="1:8" x14ac:dyDescent="0.25">
      <c r="A838" s="132">
        <v>1</v>
      </c>
      <c r="B838" s="155" t="s">
        <v>229</v>
      </c>
      <c r="C838" s="155" t="s">
        <v>232</v>
      </c>
      <c r="D838" s="155" t="s">
        <v>112</v>
      </c>
      <c r="E838" s="156" t="s">
        <v>10</v>
      </c>
      <c r="F838" s="132">
        <v>1</v>
      </c>
      <c r="G838" s="22">
        <v>5</v>
      </c>
      <c r="H838" s="22"/>
    </row>
    <row r="839" spans="1:8" x14ac:dyDescent="0.25">
      <c r="A839" s="132">
        <v>1</v>
      </c>
      <c r="B839" s="155" t="s">
        <v>229</v>
      </c>
      <c r="C839" s="155" t="s">
        <v>232</v>
      </c>
      <c r="D839" s="155" t="s">
        <v>112</v>
      </c>
      <c r="E839" s="156" t="s">
        <v>10</v>
      </c>
      <c r="F839" s="132">
        <v>1</v>
      </c>
      <c r="G839" s="22">
        <v>5</v>
      </c>
      <c r="H839" s="22"/>
    </row>
    <row r="840" spans="1:8" x14ac:dyDescent="0.25">
      <c r="A840" s="132">
        <v>1</v>
      </c>
      <c r="B840" s="155" t="s">
        <v>229</v>
      </c>
      <c r="C840" s="155" t="s">
        <v>232</v>
      </c>
      <c r="D840" s="155" t="s">
        <v>112</v>
      </c>
      <c r="E840" s="156" t="s">
        <v>10</v>
      </c>
      <c r="F840" s="132">
        <v>1</v>
      </c>
      <c r="G840" s="22">
        <v>5</v>
      </c>
      <c r="H840" s="22"/>
    </row>
    <row r="841" spans="1:8" x14ac:dyDescent="0.25">
      <c r="A841" s="132">
        <v>1</v>
      </c>
      <c r="B841" s="155" t="s">
        <v>229</v>
      </c>
      <c r="C841" s="155" t="s">
        <v>232</v>
      </c>
      <c r="D841" s="155" t="s">
        <v>112</v>
      </c>
      <c r="E841" s="156" t="s">
        <v>10</v>
      </c>
      <c r="F841" s="132">
        <v>1</v>
      </c>
      <c r="G841" s="22">
        <v>5</v>
      </c>
      <c r="H841" s="22"/>
    </row>
    <row r="842" spans="1:8" x14ac:dyDescent="0.25">
      <c r="A842" s="132">
        <v>1</v>
      </c>
      <c r="B842" s="155" t="s">
        <v>229</v>
      </c>
      <c r="C842" s="155" t="s">
        <v>232</v>
      </c>
      <c r="D842" s="155" t="s">
        <v>112</v>
      </c>
      <c r="E842" s="156" t="s">
        <v>10</v>
      </c>
      <c r="F842" s="132">
        <v>1</v>
      </c>
      <c r="G842" s="22">
        <v>5</v>
      </c>
      <c r="H842" s="22"/>
    </row>
    <row r="843" spans="1:8" x14ac:dyDescent="0.25">
      <c r="A843" s="132">
        <v>1</v>
      </c>
      <c r="B843" s="155" t="s">
        <v>229</v>
      </c>
      <c r="C843" s="155" t="s">
        <v>232</v>
      </c>
      <c r="D843" s="155" t="s">
        <v>112</v>
      </c>
      <c r="E843" s="156" t="s">
        <v>10</v>
      </c>
      <c r="F843" s="132">
        <v>1</v>
      </c>
      <c r="G843" s="22">
        <v>6</v>
      </c>
      <c r="H843" s="22"/>
    </row>
    <row r="844" spans="1:8" x14ac:dyDescent="0.25">
      <c r="A844" s="132">
        <v>1</v>
      </c>
      <c r="B844" s="155" t="s">
        <v>229</v>
      </c>
      <c r="C844" s="155" t="s">
        <v>232</v>
      </c>
      <c r="D844" s="155" t="s">
        <v>112</v>
      </c>
      <c r="E844" s="156" t="s">
        <v>10</v>
      </c>
      <c r="F844" s="132">
        <v>1</v>
      </c>
      <c r="G844" s="22">
        <v>6</v>
      </c>
      <c r="H844" s="22"/>
    </row>
    <row r="845" spans="1:8" x14ac:dyDescent="0.25">
      <c r="A845" s="132">
        <v>1</v>
      </c>
      <c r="B845" s="155" t="s">
        <v>229</v>
      </c>
      <c r="C845" s="155" t="s">
        <v>232</v>
      </c>
      <c r="D845" s="155" t="s">
        <v>112</v>
      </c>
      <c r="E845" s="156" t="s">
        <v>10</v>
      </c>
      <c r="F845" s="132">
        <v>1</v>
      </c>
      <c r="G845" s="22">
        <v>6</v>
      </c>
      <c r="H845" s="22"/>
    </row>
    <row r="846" spans="1:8" x14ac:dyDescent="0.25">
      <c r="A846" s="132">
        <v>1</v>
      </c>
      <c r="B846" s="155" t="s">
        <v>229</v>
      </c>
      <c r="C846" s="155" t="s">
        <v>232</v>
      </c>
      <c r="D846" s="155" t="s">
        <v>112</v>
      </c>
      <c r="E846" s="156" t="s">
        <v>10</v>
      </c>
      <c r="F846" s="132">
        <v>1</v>
      </c>
      <c r="G846" s="22">
        <v>6</v>
      </c>
      <c r="H846" s="22"/>
    </row>
    <row r="847" spans="1:8" x14ac:dyDescent="0.25">
      <c r="A847" s="132">
        <v>1</v>
      </c>
      <c r="B847" s="155" t="s">
        <v>229</v>
      </c>
      <c r="C847" s="155" t="s">
        <v>232</v>
      </c>
      <c r="D847" s="155" t="s">
        <v>112</v>
      </c>
      <c r="E847" s="156" t="s">
        <v>10</v>
      </c>
      <c r="F847" s="132">
        <v>1</v>
      </c>
      <c r="G847" s="22">
        <v>7</v>
      </c>
      <c r="H847" s="22"/>
    </row>
    <row r="848" spans="1:8" x14ac:dyDescent="0.25">
      <c r="A848" s="132">
        <v>1</v>
      </c>
      <c r="B848" s="155" t="s">
        <v>229</v>
      </c>
      <c r="C848" s="155" t="s">
        <v>232</v>
      </c>
      <c r="D848" s="155" t="s">
        <v>112</v>
      </c>
      <c r="E848" s="156" t="s">
        <v>10</v>
      </c>
      <c r="F848" s="132">
        <v>1</v>
      </c>
      <c r="G848" s="22">
        <v>7</v>
      </c>
      <c r="H848" s="22"/>
    </row>
    <row r="849" spans="1:8" x14ac:dyDescent="0.25">
      <c r="A849" s="132">
        <v>1</v>
      </c>
      <c r="B849" s="155" t="s">
        <v>229</v>
      </c>
      <c r="C849" s="155" t="s">
        <v>232</v>
      </c>
      <c r="D849" s="155" t="s">
        <v>112</v>
      </c>
      <c r="E849" s="156" t="s">
        <v>10</v>
      </c>
      <c r="F849" s="132">
        <v>1</v>
      </c>
      <c r="G849" s="22">
        <v>7</v>
      </c>
      <c r="H849" s="22"/>
    </row>
    <row r="850" spans="1:8" x14ac:dyDescent="0.25">
      <c r="A850" s="132">
        <v>1</v>
      </c>
      <c r="B850" s="155" t="s">
        <v>229</v>
      </c>
      <c r="C850" s="155" t="s">
        <v>232</v>
      </c>
      <c r="D850" s="155" t="s">
        <v>112</v>
      </c>
      <c r="E850" s="156" t="s">
        <v>10</v>
      </c>
      <c r="F850" s="132">
        <v>1</v>
      </c>
      <c r="G850" s="22">
        <v>7</v>
      </c>
      <c r="H850" s="22"/>
    </row>
    <row r="851" spans="1:8" x14ac:dyDescent="0.25">
      <c r="A851" s="132">
        <v>1</v>
      </c>
      <c r="B851" s="155" t="s">
        <v>229</v>
      </c>
      <c r="C851" s="155" t="s">
        <v>232</v>
      </c>
      <c r="D851" s="155" t="s">
        <v>112</v>
      </c>
      <c r="E851" s="156" t="s">
        <v>10</v>
      </c>
      <c r="F851" s="132">
        <v>1</v>
      </c>
      <c r="G851" s="22">
        <v>8</v>
      </c>
      <c r="H851" s="22"/>
    </row>
    <row r="852" spans="1:8" x14ac:dyDescent="0.25">
      <c r="A852" s="132">
        <v>1</v>
      </c>
      <c r="B852" s="155" t="s">
        <v>229</v>
      </c>
      <c r="C852" s="155" t="s">
        <v>232</v>
      </c>
      <c r="D852" s="155" t="s">
        <v>112</v>
      </c>
      <c r="E852" s="156" t="s">
        <v>10</v>
      </c>
      <c r="F852" s="132">
        <v>1</v>
      </c>
      <c r="G852" s="22">
        <v>8</v>
      </c>
      <c r="H852" s="22"/>
    </row>
    <row r="853" spans="1:8" x14ac:dyDescent="0.25">
      <c r="A853" s="132">
        <v>1</v>
      </c>
      <c r="B853" s="155" t="s">
        <v>229</v>
      </c>
      <c r="C853" s="155" t="s">
        <v>232</v>
      </c>
      <c r="D853" s="155" t="s">
        <v>112</v>
      </c>
      <c r="E853" s="156" t="s">
        <v>10</v>
      </c>
      <c r="F853" s="132">
        <v>1</v>
      </c>
      <c r="G853" s="22">
        <v>8</v>
      </c>
      <c r="H853" s="22"/>
    </row>
    <row r="854" spans="1:8" x14ac:dyDescent="0.25">
      <c r="A854" s="132">
        <v>1</v>
      </c>
      <c r="B854" s="155" t="s">
        <v>229</v>
      </c>
      <c r="C854" s="155" t="s">
        <v>232</v>
      </c>
      <c r="D854" s="155" t="s">
        <v>112</v>
      </c>
      <c r="E854" s="156" t="s">
        <v>10</v>
      </c>
      <c r="F854" s="132">
        <v>1</v>
      </c>
      <c r="G854" s="22">
        <v>10</v>
      </c>
      <c r="H854" s="22"/>
    </row>
    <row r="855" spans="1:8" x14ac:dyDescent="0.25">
      <c r="A855" s="132">
        <v>1</v>
      </c>
      <c r="B855" s="155" t="s">
        <v>229</v>
      </c>
      <c r="C855" s="155" t="s">
        <v>232</v>
      </c>
      <c r="D855" s="155" t="s">
        <v>112</v>
      </c>
      <c r="E855" s="156" t="s">
        <v>10</v>
      </c>
      <c r="F855" s="132">
        <v>1</v>
      </c>
      <c r="G855" s="22">
        <v>10</v>
      </c>
      <c r="H855" s="22"/>
    </row>
    <row r="856" spans="1:8" x14ac:dyDescent="0.25">
      <c r="A856" s="132">
        <v>1</v>
      </c>
      <c r="B856" s="155" t="s">
        <v>229</v>
      </c>
      <c r="C856" s="155" t="s">
        <v>232</v>
      </c>
      <c r="D856" s="155" t="s">
        <v>112</v>
      </c>
      <c r="E856" s="156" t="s">
        <v>10</v>
      </c>
      <c r="F856" s="132">
        <v>1</v>
      </c>
      <c r="G856" s="22">
        <v>4</v>
      </c>
      <c r="H856" s="22"/>
    </row>
    <row r="857" spans="1:8" x14ac:dyDescent="0.25">
      <c r="A857" s="132">
        <v>1</v>
      </c>
      <c r="B857" s="155" t="s">
        <v>229</v>
      </c>
      <c r="C857" s="155" t="s">
        <v>232</v>
      </c>
      <c r="D857" s="155" t="s">
        <v>112</v>
      </c>
      <c r="E857" s="156" t="s">
        <v>10</v>
      </c>
      <c r="F857" s="132">
        <v>1</v>
      </c>
      <c r="G857" s="22">
        <v>4</v>
      </c>
      <c r="H857" s="22"/>
    </row>
    <row r="858" spans="1:8" x14ac:dyDescent="0.25">
      <c r="A858" s="132">
        <v>1</v>
      </c>
      <c r="B858" s="155" t="s">
        <v>229</v>
      </c>
      <c r="C858" s="155" t="s">
        <v>232</v>
      </c>
      <c r="D858" s="155" t="s">
        <v>112</v>
      </c>
      <c r="E858" s="156" t="s">
        <v>10</v>
      </c>
      <c r="F858" s="132">
        <v>1</v>
      </c>
      <c r="G858" s="22">
        <v>4</v>
      </c>
      <c r="H858" s="22"/>
    </row>
    <row r="859" spans="1:8" x14ac:dyDescent="0.25">
      <c r="A859" s="132">
        <v>1</v>
      </c>
      <c r="B859" s="155" t="s">
        <v>229</v>
      </c>
      <c r="C859" s="155" t="s">
        <v>232</v>
      </c>
      <c r="D859" s="155" t="s">
        <v>112</v>
      </c>
      <c r="E859" s="156" t="s">
        <v>10</v>
      </c>
      <c r="F859" s="132">
        <v>1</v>
      </c>
      <c r="G859" s="22">
        <v>4</v>
      </c>
      <c r="H859" s="22"/>
    </row>
    <row r="860" spans="1:8" x14ac:dyDescent="0.25">
      <c r="A860" s="132">
        <v>1</v>
      </c>
      <c r="B860" s="155" t="s">
        <v>229</v>
      </c>
      <c r="C860" s="155" t="s">
        <v>232</v>
      </c>
      <c r="D860" s="155" t="s">
        <v>112</v>
      </c>
      <c r="E860" s="156" t="s">
        <v>10</v>
      </c>
      <c r="F860" s="132">
        <v>1</v>
      </c>
      <c r="G860" s="22">
        <v>4</v>
      </c>
      <c r="H860" s="22"/>
    </row>
    <row r="861" spans="1:8" x14ac:dyDescent="0.25">
      <c r="A861" s="132">
        <v>1</v>
      </c>
      <c r="B861" s="155" t="s">
        <v>229</v>
      </c>
      <c r="C861" s="155" t="s">
        <v>232</v>
      </c>
      <c r="D861" s="155" t="s">
        <v>112</v>
      </c>
      <c r="E861" s="156" t="s">
        <v>10</v>
      </c>
      <c r="F861" s="132">
        <v>1</v>
      </c>
      <c r="G861" s="22">
        <v>13</v>
      </c>
      <c r="H861" s="22"/>
    </row>
    <row r="862" spans="1:8" x14ac:dyDescent="0.25">
      <c r="A862" s="132">
        <v>1</v>
      </c>
      <c r="B862" s="155" t="s">
        <v>229</v>
      </c>
      <c r="C862" s="155" t="s">
        <v>232</v>
      </c>
      <c r="D862" s="155" t="s">
        <v>112</v>
      </c>
      <c r="E862" s="156" t="s">
        <v>10</v>
      </c>
      <c r="F862" s="132">
        <v>1</v>
      </c>
      <c r="G862" s="22">
        <v>15</v>
      </c>
      <c r="H862" s="22"/>
    </row>
    <row r="863" spans="1:8" x14ac:dyDescent="0.25">
      <c r="A863" s="132">
        <v>1</v>
      </c>
      <c r="B863" s="155" t="s">
        <v>229</v>
      </c>
      <c r="C863" s="155" t="s">
        <v>232</v>
      </c>
      <c r="D863" s="155" t="s">
        <v>112</v>
      </c>
      <c r="E863" s="156" t="s">
        <v>10</v>
      </c>
      <c r="F863" s="132">
        <v>1</v>
      </c>
      <c r="G863" s="22">
        <v>15</v>
      </c>
      <c r="H863" s="22"/>
    </row>
    <row r="864" spans="1:8" x14ac:dyDescent="0.25">
      <c r="A864" s="132">
        <v>1</v>
      </c>
      <c r="B864" s="155" t="s">
        <v>229</v>
      </c>
      <c r="C864" s="155" t="s">
        <v>232</v>
      </c>
      <c r="D864" s="155" t="s">
        <v>112</v>
      </c>
      <c r="E864" s="156" t="s">
        <v>10</v>
      </c>
      <c r="F864" s="132">
        <v>1</v>
      </c>
      <c r="G864" s="22">
        <v>15</v>
      </c>
      <c r="H864" s="22"/>
    </row>
    <row r="865" spans="1:8" x14ac:dyDescent="0.25">
      <c r="A865" s="132">
        <v>1</v>
      </c>
      <c r="B865" s="155" t="s">
        <v>229</v>
      </c>
      <c r="C865" s="155" t="s">
        <v>232</v>
      </c>
      <c r="D865" s="155" t="s">
        <v>112</v>
      </c>
      <c r="E865" s="156" t="s">
        <v>10</v>
      </c>
      <c r="F865" s="132">
        <v>1</v>
      </c>
      <c r="G865" s="22">
        <v>15</v>
      </c>
      <c r="H865" s="22"/>
    </row>
    <row r="866" spans="1:8" x14ac:dyDescent="0.25">
      <c r="A866" s="132">
        <v>1</v>
      </c>
      <c r="B866" s="155" t="s">
        <v>229</v>
      </c>
      <c r="C866" s="155" t="s">
        <v>232</v>
      </c>
      <c r="D866" s="155" t="s">
        <v>112</v>
      </c>
      <c r="E866" s="156" t="s">
        <v>10</v>
      </c>
      <c r="F866" s="132">
        <v>1</v>
      </c>
      <c r="G866" s="22">
        <v>9</v>
      </c>
      <c r="H866" s="22"/>
    </row>
    <row r="867" spans="1:8" x14ac:dyDescent="0.25">
      <c r="A867" s="132">
        <v>1</v>
      </c>
      <c r="B867" s="155" t="s">
        <v>229</v>
      </c>
      <c r="C867" s="155" t="s">
        <v>232</v>
      </c>
      <c r="D867" s="155" t="s">
        <v>112</v>
      </c>
      <c r="E867" s="156" t="s">
        <v>10</v>
      </c>
      <c r="F867" s="132">
        <v>1</v>
      </c>
      <c r="G867" s="22">
        <v>20</v>
      </c>
      <c r="H867" s="22"/>
    </row>
    <row r="868" spans="1:8" x14ac:dyDescent="0.25">
      <c r="A868" s="132">
        <v>1</v>
      </c>
      <c r="B868" s="155" t="s">
        <v>229</v>
      </c>
      <c r="C868" s="155" t="s">
        <v>232</v>
      </c>
      <c r="D868" s="155" t="s">
        <v>112</v>
      </c>
      <c r="E868" s="156" t="s">
        <v>10</v>
      </c>
      <c r="F868" s="132">
        <v>1</v>
      </c>
      <c r="G868" s="22">
        <v>18</v>
      </c>
      <c r="H868" s="22"/>
    </row>
    <row r="869" spans="1:8" x14ac:dyDescent="0.25">
      <c r="A869" s="132">
        <v>1</v>
      </c>
      <c r="B869" s="155" t="s">
        <v>229</v>
      </c>
      <c r="C869" s="155" t="s">
        <v>232</v>
      </c>
      <c r="D869" s="155" t="s">
        <v>112</v>
      </c>
      <c r="E869" s="156" t="s">
        <v>10</v>
      </c>
      <c r="F869" s="132">
        <v>1</v>
      </c>
      <c r="G869" s="22">
        <v>11</v>
      </c>
      <c r="H869" s="22"/>
    </row>
    <row r="870" spans="1:8" x14ac:dyDescent="0.25">
      <c r="A870" s="132">
        <v>1</v>
      </c>
      <c r="B870" s="155" t="s">
        <v>229</v>
      </c>
      <c r="C870" s="155" t="s">
        <v>232</v>
      </c>
      <c r="D870" s="155" t="s">
        <v>112</v>
      </c>
      <c r="E870" s="156" t="s">
        <v>10</v>
      </c>
      <c r="F870" s="132">
        <v>1</v>
      </c>
      <c r="G870" s="22">
        <v>77</v>
      </c>
      <c r="H870" s="22"/>
    </row>
    <row r="871" spans="1:8" x14ac:dyDescent="0.25">
      <c r="A871" s="132">
        <v>1</v>
      </c>
      <c r="B871" s="155" t="s">
        <v>229</v>
      </c>
      <c r="C871" s="155" t="s">
        <v>232</v>
      </c>
      <c r="D871" s="155" t="s">
        <v>112</v>
      </c>
      <c r="E871" s="156" t="s">
        <v>10</v>
      </c>
      <c r="F871" s="132">
        <v>1</v>
      </c>
      <c r="G871" s="22">
        <v>7</v>
      </c>
      <c r="H871" s="22"/>
    </row>
    <row r="872" spans="1:8" x14ac:dyDescent="0.25">
      <c r="A872" s="132">
        <v>1</v>
      </c>
      <c r="B872" s="155" t="s">
        <v>229</v>
      </c>
      <c r="C872" s="155" t="s">
        <v>232</v>
      </c>
      <c r="D872" s="155" t="s">
        <v>112</v>
      </c>
      <c r="E872" s="156" t="s">
        <v>3</v>
      </c>
      <c r="F872" s="132">
        <v>1</v>
      </c>
      <c r="G872" s="22">
        <v>8</v>
      </c>
      <c r="H872" s="22"/>
    </row>
    <row r="873" spans="1:8" x14ac:dyDescent="0.25">
      <c r="A873" s="132">
        <v>1</v>
      </c>
      <c r="B873" s="155" t="s">
        <v>229</v>
      </c>
      <c r="C873" s="155" t="s">
        <v>232</v>
      </c>
      <c r="D873" s="155" t="s">
        <v>112</v>
      </c>
      <c r="E873" s="156" t="s">
        <v>3</v>
      </c>
      <c r="F873" s="132">
        <v>1</v>
      </c>
      <c r="G873" s="22">
        <v>15</v>
      </c>
      <c r="H873" s="22"/>
    </row>
    <row r="874" spans="1:8" x14ac:dyDescent="0.25">
      <c r="A874" s="132">
        <v>1</v>
      </c>
      <c r="B874" s="155" t="s">
        <v>229</v>
      </c>
      <c r="C874" s="155" t="s">
        <v>232</v>
      </c>
      <c r="D874" s="155" t="s">
        <v>112</v>
      </c>
      <c r="E874" s="156" t="s">
        <v>16</v>
      </c>
      <c r="F874" s="132">
        <v>1</v>
      </c>
      <c r="G874" s="22">
        <v>6</v>
      </c>
      <c r="H874" s="22"/>
    </row>
    <row r="875" spans="1:8" x14ac:dyDescent="0.25">
      <c r="A875" s="132">
        <v>1</v>
      </c>
      <c r="B875" s="155" t="s">
        <v>229</v>
      </c>
      <c r="C875" s="155" t="s">
        <v>232</v>
      </c>
      <c r="D875" s="155" t="s">
        <v>112</v>
      </c>
      <c r="E875" s="156" t="s">
        <v>16</v>
      </c>
      <c r="F875" s="132">
        <v>1</v>
      </c>
      <c r="G875" s="22">
        <v>4</v>
      </c>
      <c r="H875" s="22"/>
    </row>
    <row r="876" spans="1:8" x14ac:dyDescent="0.25">
      <c r="A876" s="132">
        <v>1</v>
      </c>
      <c r="B876" s="155" t="s">
        <v>229</v>
      </c>
      <c r="C876" s="155" t="s">
        <v>232</v>
      </c>
      <c r="D876" s="155" t="s">
        <v>112</v>
      </c>
      <c r="E876" s="156" t="s">
        <v>16</v>
      </c>
      <c r="F876" s="132">
        <v>1</v>
      </c>
      <c r="G876" s="22">
        <v>2</v>
      </c>
      <c r="H876" s="22"/>
    </row>
    <row r="877" spans="1:8" x14ac:dyDescent="0.25">
      <c r="A877" s="132">
        <v>1</v>
      </c>
      <c r="B877" s="155" t="s">
        <v>229</v>
      </c>
      <c r="C877" s="155" t="s">
        <v>232</v>
      </c>
      <c r="D877" s="155" t="s">
        <v>112</v>
      </c>
      <c r="E877" s="156" t="s">
        <v>11</v>
      </c>
      <c r="F877" s="132">
        <v>1</v>
      </c>
      <c r="G877" s="22">
        <v>3</v>
      </c>
      <c r="H877" s="22"/>
    </row>
    <row r="878" spans="1:8" x14ac:dyDescent="0.25">
      <c r="A878" s="132">
        <v>1</v>
      </c>
      <c r="B878" s="155" t="s">
        <v>229</v>
      </c>
      <c r="C878" s="155" t="s">
        <v>232</v>
      </c>
      <c r="D878" s="155" t="s">
        <v>112</v>
      </c>
      <c r="E878" s="156" t="s">
        <v>11</v>
      </c>
      <c r="F878" s="132">
        <v>1</v>
      </c>
      <c r="G878" s="22">
        <v>3</v>
      </c>
      <c r="H878" s="22"/>
    </row>
    <row r="879" spans="1:8" x14ac:dyDescent="0.25">
      <c r="A879" s="132">
        <v>1</v>
      </c>
      <c r="B879" s="155" t="s">
        <v>229</v>
      </c>
      <c r="C879" s="155" t="s">
        <v>232</v>
      </c>
      <c r="D879" s="155" t="s">
        <v>112</v>
      </c>
      <c r="E879" s="156" t="s">
        <v>11</v>
      </c>
      <c r="F879" s="132">
        <v>1</v>
      </c>
      <c r="G879" s="22">
        <v>3</v>
      </c>
      <c r="H879" s="22"/>
    </row>
    <row r="880" spans="1:8" x14ac:dyDescent="0.25">
      <c r="A880" s="132">
        <v>1</v>
      </c>
      <c r="B880" s="155" t="s">
        <v>229</v>
      </c>
      <c r="C880" s="155" t="s">
        <v>232</v>
      </c>
      <c r="D880" s="155" t="s">
        <v>112</v>
      </c>
      <c r="E880" s="156" t="s">
        <v>11</v>
      </c>
      <c r="F880" s="132">
        <v>1</v>
      </c>
      <c r="G880" s="22">
        <v>4</v>
      </c>
      <c r="H880" s="22"/>
    </row>
    <row r="881" spans="1:8" x14ac:dyDescent="0.25">
      <c r="A881" s="132">
        <v>1</v>
      </c>
      <c r="B881" s="155" t="s">
        <v>229</v>
      </c>
      <c r="C881" s="155" t="s">
        <v>232</v>
      </c>
      <c r="D881" s="155" t="s">
        <v>112</v>
      </c>
      <c r="E881" s="156" t="s">
        <v>76</v>
      </c>
      <c r="F881" s="132">
        <v>1</v>
      </c>
      <c r="G881" s="22">
        <v>8</v>
      </c>
      <c r="H881" s="22"/>
    </row>
    <row r="882" spans="1:8" x14ac:dyDescent="0.25">
      <c r="A882" s="132">
        <v>1</v>
      </c>
      <c r="B882" s="155" t="s">
        <v>229</v>
      </c>
      <c r="C882" s="155" t="s">
        <v>232</v>
      </c>
      <c r="D882" s="155" t="s">
        <v>112</v>
      </c>
      <c r="E882" s="156" t="s">
        <v>12</v>
      </c>
      <c r="F882" s="132">
        <v>1</v>
      </c>
    </row>
  </sheetData>
  <sortState ref="L69:L72">
    <sortCondition ref="L68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"/>
  <sheetViews>
    <sheetView topLeftCell="T24" workbookViewId="0">
      <pane xSplit="19875" topLeftCell="AF1"/>
      <selection activeCell="AD13" sqref="AD13"/>
      <selection pane="topRight" activeCell="AL1" sqref="AL1"/>
    </sheetView>
  </sheetViews>
  <sheetFormatPr defaultRowHeight="12" x14ac:dyDescent="0.2"/>
  <cols>
    <col min="1" max="1" width="16.85546875" style="61" customWidth="1"/>
    <col min="2" max="2" width="15.42578125" style="61" customWidth="1"/>
    <col min="3" max="4" width="6" style="61" customWidth="1"/>
    <col min="5" max="5" width="2" style="61" hidden="1" customWidth="1"/>
    <col min="6" max="6" width="7.28515625" style="61" hidden="1" customWidth="1"/>
    <col min="7" max="7" width="11.28515625" style="61" hidden="1" customWidth="1"/>
    <col min="8" max="9" width="9.42578125" style="177" customWidth="1"/>
    <col min="10" max="10" width="9.42578125" style="178" customWidth="1"/>
    <col min="11" max="12" width="9.42578125" style="177" customWidth="1"/>
    <col min="13" max="13" width="9.42578125" style="178" customWidth="1"/>
    <col min="14" max="15" width="9.42578125" style="177" customWidth="1"/>
    <col min="16" max="16" width="9.42578125" style="179" customWidth="1"/>
    <col min="17" max="18" width="9.42578125" style="61" customWidth="1"/>
    <col min="19" max="19" width="9.42578125" style="179" customWidth="1"/>
    <col min="20" max="20" width="9.42578125" style="180" customWidth="1"/>
    <col min="21" max="16384" width="9.140625" style="61"/>
  </cols>
  <sheetData>
    <row r="1" spans="1:33" ht="15" x14ac:dyDescent="0.25">
      <c r="A1" s="175" t="s">
        <v>475</v>
      </c>
      <c r="B1" s="175" t="s">
        <v>290</v>
      </c>
      <c r="C1" s="176"/>
      <c r="D1" s="176"/>
      <c r="E1" s="176"/>
      <c r="F1" s="176"/>
      <c r="G1"/>
    </row>
    <row r="2" spans="1:33" ht="15" x14ac:dyDescent="0.25">
      <c r="A2" s="175" t="s">
        <v>237</v>
      </c>
      <c r="B2" s="176">
        <v>1</v>
      </c>
      <c r="C2" s="176">
        <v>2</v>
      </c>
      <c r="D2" s="176">
        <v>4</v>
      </c>
      <c r="E2" s="176" t="s">
        <v>238</v>
      </c>
      <c r="F2" s="176" t="s">
        <v>239</v>
      </c>
      <c r="G2"/>
      <c r="H2" s="401" t="s">
        <v>110</v>
      </c>
      <c r="I2" s="402"/>
      <c r="J2" s="402"/>
      <c r="K2" s="402" t="s">
        <v>112</v>
      </c>
      <c r="L2" s="402"/>
      <c r="M2" s="402"/>
      <c r="N2" s="402" t="s">
        <v>58</v>
      </c>
      <c r="O2" s="402"/>
      <c r="P2" s="402"/>
      <c r="Q2" s="402" t="s">
        <v>65</v>
      </c>
      <c r="R2" s="402"/>
      <c r="S2" s="402"/>
      <c r="T2" s="177"/>
      <c r="V2" s="400" t="s">
        <v>110</v>
      </c>
      <c r="W2" s="400"/>
      <c r="X2" s="400"/>
      <c r="Y2" s="400" t="s">
        <v>112</v>
      </c>
      <c r="Z2" s="400"/>
      <c r="AA2" s="400"/>
      <c r="AB2" s="400" t="s">
        <v>58</v>
      </c>
      <c r="AC2" s="400"/>
      <c r="AD2" s="400"/>
      <c r="AE2" s="400" t="s">
        <v>65</v>
      </c>
      <c r="AF2" s="400"/>
      <c r="AG2" s="400"/>
    </row>
    <row r="3" spans="1:33" ht="15" x14ac:dyDescent="0.25">
      <c r="A3" s="181" t="s">
        <v>207</v>
      </c>
      <c r="B3" s="60">
        <v>33.600000000000009</v>
      </c>
      <c r="C3" s="60">
        <v>2.85</v>
      </c>
      <c r="D3" s="60">
        <v>3.4499999999999997</v>
      </c>
      <c r="E3" s="60"/>
      <c r="F3" s="60">
        <v>39.900000000000006</v>
      </c>
      <c r="G3"/>
      <c r="H3" s="177" t="s">
        <v>476</v>
      </c>
      <c r="I3" s="177" t="s">
        <v>477</v>
      </c>
      <c r="J3" s="178" t="s">
        <v>478</v>
      </c>
      <c r="K3" s="177" t="s">
        <v>476</v>
      </c>
      <c r="L3" s="177" t="s">
        <v>477</v>
      </c>
      <c r="M3" s="178" t="s">
        <v>478</v>
      </c>
      <c r="N3" s="177" t="s">
        <v>476</v>
      </c>
      <c r="O3" s="177" t="s">
        <v>477</v>
      </c>
      <c r="P3" s="178" t="s">
        <v>478</v>
      </c>
      <c r="Q3" s="177" t="s">
        <v>476</v>
      </c>
      <c r="R3" s="177" t="s">
        <v>477</v>
      </c>
      <c r="S3" s="178" t="s">
        <v>478</v>
      </c>
      <c r="T3" s="182"/>
      <c r="V3" s="183" t="s">
        <v>476</v>
      </c>
      <c r="W3" s="183" t="s">
        <v>477</v>
      </c>
      <c r="X3" s="183" t="s">
        <v>478</v>
      </c>
      <c r="Y3" s="183" t="s">
        <v>476</v>
      </c>
      <c r="Z3" s="183" t="s">
        <v>477</v>
      </c>
      <c r="AA3" s="183" t="s">
        <v>478</v>
      </c>
      <c r="AB3" s="183" t="s">
        <v>476</v>
      </c>
      <c r="AC3" s="183" t="s">
        <v>477</v>
      </c>
      <c r="AD3" s="183" t="s">
        <v>478</v>
      </c>
      <c r="AE3" s="183" t="s">
        <v>476</v>
      </c>
      <c r="AF3" s="183" t="s">
        <v>477</v>
      </c>
      <c r="AG3" s="183" t="s">
        <v>478</v>
      </c>
    </row>
    <row r="4" spans="1:33" ht="15" x14ac:dyDescent="0.25">
      <c r="A4" s="62" t="s">
        <v>208</v>
      </c>
      <c r="B4" s="60">
        <v>11.450000000000003</v>
      </c>
      <c r="C4" s="60">
        <v>0.95000000000000018</v>
      </c>
      <c r="D4" s="60">
        <v>1.45</v>
      </c>
      <c r="E4" s="60"/>
      <c r="F4" s="60">
        <v>13.850000000000005</v>
      </c>
      <c r="G4"/>
      <c r="H4" s="177">
        <f>AVERAGE(GETPIVOTDATA("Density",$A$1,"Week",1,"SITE (e g  HBNC1-CP)","R3N1-LR","Transect (e g  HBNA-1)","R3N1-LR-1","Category","Octocoral"),GETPIVOTDATA("Density",$A$1,"Week",1,"SITE (e g  HBNC1-CP)","R3N1-LR","Transect (e g  HBNA-1)","R3N1-LR-2","Category","Octocoral"),GETPIVOTDATA("Density",$A$1,"Week",1,"SITE (e g  HBNC1-CP)","R3N1-LR","Transect (e g  HBNA-1)","R3N1-LR-3","Category","Octocoral"))</f>
        <v>1.9833333333333341</v>
      </c>
      <c r="I4" s="177">
        <f>STDEV(GETPIVOTDATA("Density",$A$1,"Week",1,"SITE (e g  HBNC1-CP)","R3N1-LR","Transect (e g  HBNA-1)","R3N1-LR-1","Category","Octocoral"),GETPIVOTDATA("Density",$A$1,"Week",1,"SITE (e g  HBNC1-CP)","R3N1-LR","Transect (e g  HBNA-1)","R3N1-LR-2","Category","Octocoral"),GETPIVOTDATA("Density",$A$1,"Week",1,"SITE (e g  HBNC1-CP)","R3N1-LR","Transect (e g  HBNA-1)","R3N1-LR-3","Category","Octocoral"))</f>
        <v>0.25166114784235682</v>
      </c>
      <c r="J4" s="178">
        <f>I4/SQRT(3)</f>
        <v>0.14529663145135494</v>
      </c>
      <c r="K4" s="177">
        <f>AVERAGE(B6:D6,B11:D11,B16:D16)</f>
        <v>1.0333333333333337</v>
      </c>
      <c r="L4" s="177">
        <f>STDEV(B6:D6,B11:D11,B16:D16)</f>
        <v>0.18874586088176704</v>
      </c>
      <c r="M4" s="178">
        <f>L4/SQRT(9)</f>
        <v>6.2915286960589012E-2</v>
      </c>
      <c r="N4" s="177">
        <f>AVERAGE(GETPIVOTDATA("Density",$A$1,"Week",1,"SITE (e g  HBNC1-CP)","R3N1-LR","Transect (e g  HBNA-1)","R3N1-LR-1","Category","Sponge"),GETPIVOTDATA("Density",$A$1,"Week",1,"SITE (e g  HBNC1-CP)","R3N1-LR","Transect (e g  HBNA-1)","R3N1-LR-2","Category","Sponge"),GETPIVOTDATA("Density",$A$1,"Week",1,"SITE (e g  HBNC1-CP)","R3N1-LR","Transect (e g  HBNA-1)","R3N1-LR-3","Category","Sponge"))</f>
        <v>8.1833333333333336</v>
      </c>
      <c r="O4" s="177">
        <f>STDEV(GETPIVOTDATA("Density",$A$1,"Week",1,"SITE (e g  HBNC1-CP)","R3N1-LR","Transect (e g  HBNA-1)","R3N1-LR-1","Category","Sponge"),GETPIVOTDATA("Density",$A$1,"Week",1,"SITE (e g  HBNC1-CP)","R3N1-LR","Transect (e g  HBNA-1)","R3N1-LR-2","Category","Sponge"),GETPIVOTDATA("Density",$A$1,"Week",1,"SITE (e g  HBNC1-CP)","R3N1-LR","Transect (e g  HBNA-1)","R3N1-LR-3","Category","Sponge"))</f>
        <v>0.5484827557301446</v>
      </c>
      <c r="P4" s="179">
        <f>O4/SQRT(3)</f>
        <v>0.31666666666666676</v>
      </c>
      <c r="Q4" s="61">
        <f>AVERAGE(GETPIVOTDATA("Density",$A$1,"Week",1,"SITE (e g  HBNC1-CP)","R3N1-LR","Transect (e g  HBNA-1)","R3N1-LR-1","Category","Zoanthid"),GETPIVOTDATA("Density",$A$1,"Week",1,"SITE (e g  HBNC1-CP)","R3N1-LR","Transect (e g  HBNA-1)","R3N1-LR-2","Category","Zoanthid"),0)</f>
        <v>3.3333333333333333E-2</v>
      </c>
      <c r="R4" s="61">
        <f>STDEV(GETPIVOTDATA("Density",$A$1,"Week",1,"SITE (e g  HBNC1-CP)","R3N1-LR","Transect (e g  HBNA-1)","R3N1-LR-1","Category","Zoanthid"),GETPIVOTDATA("Density",$A$1,"Week",1,"SITE (e g  HBNC1-CP)","R3N1-LR","Transect (e g  HBNA-1)","R3N1-LR-2","Category","Zoanthid"),0)</f>
        <v>2.8867513459481291E-2</v>
      </c>
      <c r="S4" s="179">
        <f>R4/SQRT(3)</f>
        <v>1.666666666666667E-2</v>
      </c>
      <c r="U4" s="176" t="s">
        <v>207</v>
      </c>
      <c r="V4" s="184">
        <v>1.9833333333333341</v>
      </c>
      <c r="W4" s="184">
        <v>0.25166114784235682</v>
      </c>
      <c r="X4" s="184">
        <v>0.14529663145135494</v>
      </c>
      <c r="Y4" s="184">
        <v>1.0333333333333337</v>
      </c>
      <c r="Z4" s="184">
        <v>0.18874586088176704</v>
      </c>
      <c r="AA4" s="184">
        <v>6.2915286960589012E-2</v>
      </c>
      <c r="AB4" s="184">
        <v>8.1833333333333336</v>
      </c>
      <c r="AC4" s="184">
        <v>0.5484827557301446</v>
      </c>
      <c r="AD4" s="184">
        <v>0.31666666666666676</v>
      </c>
      <c r="AE4" s="184">
        <v>3.3333333333333333E-2</v>
      </c>
      <c r="AF4" s="184">
        <v>2.8867513459481291E-2</v>
      </c>
      <c r="AG4" s="184">
        <v>1.666666666666667E-2</v>
      </c>
    </row>
    <row r="5" spans="1:33" ht="15" x14ac:dyDescent="0.25">
      <c r="A5" s="185" t="s">
        <v>110</v>
      </c>
      <c r="B5" s="60">
        <v>1.7500000000000009</v>
      </c>
      <c r="C5" s="60"/>
      <c r="D5" s="60"/>
      <c r="E5" s="60"/>
      <c r="F5" s="60">
        <v>1.7500000000000009</v>
      </c>
      <c r="G5"/>
      <c r="U5" s="176" t="s">
        <v>0</v>
      </c>
      <c r="V5" s="184">
        <v>5.899999999999987</v>
      </c>
      <c r="W5" s="184">
        <v>0.65383484153109872</v>
      </c>
      <c r="X5" s="184">
        <v>0.37749172176353618</v>
      </c>
      <c r="Y5" s="184">
        <v>1.2416666666666669</v>
      </c>
      <c r="Z5" s="184">
        <v>0.24169540059063355</v>
      </c>
      <c r="AA5" s="184">
        <v>9.8671734104104708E-2</v>
      </c>
      <c r="AB5" s="184">
        <v>4.6833333333333327</v>
      </c>
      <c r="AC5" s="184">
        <v>0.65064070986477562</v>
      </c>
      <c r="AD5" s="184">
        <v>0.37564758898615741</v>
      </c>
      <c r="AE5" s="184">
        <v>0.21666666666666667</v>
      </c>
      <c r="AF5" s="184">
        <v>0.29297326385411582</v>
      </c>
      <c r="AG5" s="184">
        <v>0.16914819275153703</v>
      </c>
    </row>
    <row r="6" spans="1:33" ht="15" x14ac:dyDescent="0.25">
      <c r="A6" s="185" t="s">
        <v>112</v>
      </c>
      <c r="B6" s="60">
        <v>1.1500000000000004</v>
      </c>
      <c r="C6" s="60">
        <v>0.95000000000000018</v>
      </c>
      <c r="D6" s="60">
        <v>1.45</v>
      </c>
      <c r="E6" s="60"/>
      <c r="F6" s="60">
        <v>3.5500000000000007</v>
      </c>
      <c r="G6"/>
      <c r="U6" s="176" t="s">
        <v>135</v>
      </c>
      <c r="V6" s="184">
        <v>1.4000000000000004</v>
      </c>
      <c r="W6" s="184">
        <v>8.6602540378443948E-2</v>
      </c>
      <c r="X6" s="184">
        <v>5.0000000000000051E-2</v>
      </c>
      <c r="Y6" s="184">
        <v>1.0666666666666669</v>
      </c>
      <c r="Z6" s="184">
        <v>0.19039432764659742</v>
      </c>
      <c r="AA6" s="184">
        <v>6.3464775882199134E-2</v>
      </c>
      <c r="AB6" s="184">
        <v>2.6166666666666667</v>
      </c>
      <c r="AC6" s="184">
        <v>0.62915286960589345</v>
      </c>
      <c r="AD6" s="184">
        <v>0.36324157862838813</v>
      </c>
      <c r="AE6" s="184">
        <v>1.6666666666666666E-2</v>
      </c>
      <c r="AF6" s="184">
        <v>2.8867513459481291E-2</v>
      </c>
      <c r="AG6" s="184">
        <v>1.666666666666667E-2</v>
      </c>
    </row>
    <row r="7" spans="1:33" ht="15" x14ac:dyDescent="0.25">
      <c r="A7" s="185" t="s">
        <v>58</v>
      </c>
      <c r="B7" s="60">
        <v>8.5000000000000018</v>
      </c>
      <c r="C7" s="60"/>
      <c r="D7" s="60"/>
      <c r="E7" s="60"/>
      <c r="F7" s="60">
        <v>8.5000000000000018</v>
      </c>
      <c r="G7"/>
      <c r="U7" s="176" t="s">
        <v>109</v>
      </c>
      <c r="V7" s="184">
        <v>2.6666666666666652</v>
      </c>
      <c r="W7" s="184">
        <v>0.56862407030773032</v>
      </c>
      <c r="X7" s="184">
        <v>0.32829526005986881</v>
      </c>
      <c r="Y7" s="184">
        <v>1.7611111111111113</v>
      </c>
      <c r="Z7" s="184">
        <v>0.30080909412966839</v>
      </c>
      <c r="AA7" s="184">
        <v>0.10026969804322279</v>
      </c>
      <c r="AB7" s="184">
        <v>4.333333333333333</v>
      </c>
      <c r="AC7" s="184">
        <v>1.703917055884274</v>
      </c>
      <c r="AD7" s="184">
        <v>0.98375697089158021</v>
      </c>
      <c r="AE7" s="184">
        <v>0.16666666666666666</v>
      </c>
      <c r="AF7" s="184">
        <v>0.20207259421636906</v>
      </c>
      <c r="AG7" s="184">
        <v>0.1166666666666667</v>
      </c>
    </row>
    <row r="8" spans="1:33" ht="15" x14ac:dyDescent="0.25">
      <c r="A8" s="185" t="s">
        <v>65</v>
      </c>
      <c r="B8" s="60">
        <v>0.05</v>
      </c>
      <c r="C8" s="60"/>
      <c r="D8" s="60"/>
      <c r="E8" s="60"/>
      <c r="F8" s="60">
        <v>0.05</v>
      </c>
      <c r="G8"/>
      <c r="U8" s="176" t="s">
        <v>233</v>
      </c>
      <c r="V8" s="184">
        <v>3.0499999999999972</v>
      </c>
      <c r="W8" s="184">
        <v>0.80467384697155242</v>
      </c>
      <c r="X8" s="184">
        <v>0.46457866215887755</v>
      </c>
      <c r="Y8" s="184">
        <v>1.2666666666666668</v>
      </c>
      <c r="Z8" s="184">
        <v>0.45825756949558394</v>
      </c>
      <c r="AA8" s="184">
        <v>0.15275252316519464</v>
      </c>
      <c r="AB8" s="184">
        <v>4.3499999999999996</v>
      </c>
      <c r="AC8" s="184">
        <v>0.45825756949558411</v>
      </c>
      <c r="AD8" s="184">
        <v>0.26457513110645914</v>
      </c>
      <c r="AE8" s="184">
        <v>9.9999999999999992E-2</v>
      </c>
      <c r="AF8" s="184">
        <v>8.6602540378443907E-2</v>
      </c>
      <c r="AG8" s="184">
        <v>5.0000000000000031E-2</v>
      </c>
    </row>
    <row r="9" spans="1:33" ht="15" x14ac:dyDescent="0.25">
      <c r="A9" s="62" t="s">
        <v>209</v>
      </c>
      <c r="B9" s="60">
        <v>11.550000000000002</v>
      </c>
      <c r="C9" s="60">
        <v>0.95</v>
      </c>
      <c r="D9" s="60">
        <v>1.1000000000000001</v>
      </c>
      <c r="E9" s="60"/>
      <c r="F9" s="60">
        <v>13.600000000000001</v>
      </c>
      <c r="G9"/>
      <c r="U9" s="176" t="s">
        <v>176</v>
      </c>
      <c r="V9" s="184">
        <v>3.6666666666666621</v>
      </c>
      <c r="W9" s="184">
        <v>1.0275375094532195</v>
      </c>
      <c r="X9" s="184">
        <v>0.59324905768525393</v>
      </c>
      <c r="Y9" s="184">
        <v>2.0083333333333333</v>
      </c>
      <c r="Z9" s="184">
        <v>0.43865324194250116</v>
      </c>
      <c r="AA9" s="184">
        <v>0.1790794361294574</v>
      </c>
      <c r="AB9" s="184">
        <v>3</v>
      </c>
      <c r="AC9" s="184">
        <v>0.44440972086577918</v>
      </c>
      <c r="AD9" s="184">
        <v>0.25658007197234406</v>
      </c>
      <c r="AE9" s="184">
        <v>1.6666666666666666E-2</v>
      </c>
      <c r="AF9" s="184">
        <v>2.8867513459481291E-2</v>
      </c>
      <c r="AG9" s="184">
        <v>1.666666666666667E-2</v>
      </c>
    </row>
    <row r="10" spans="1:33" ht="15" x14ac:dyDescent="0.25">
      <c r="A10" s="185" t="s">
        <v>110</v>
      </c>
      <c r="B10" s="60">
        <v>1.9500000000000011</v>
      </c>
      <c r="C10" s="60"/>
      <c r="D10" s="60"/>
      <c r="E10" s="60"/>
      <c r="F10" s="60">
        <v>1.9500000000000011</v>
      </c>
      <c r="G10"/>
      <c r="U10" s="176" t="s">
        <v>48</v>
      </c>
      <c r="V10" s="184">
        <v>4.6499999999999915</v>
      </c>
      <c r="W10" s="184">
        <v>1.2559856687080415</v>
      </c>
      <c r="X10" s="184">
        <v>0.72514366392689988</v>
      </c>
      <c r="Y10" s="184">
        <v>2.3499999999999996</v>
      </c>
      <c r="Z10" s="184">
        <v>0.62449979983983683</v>
      </c>
      <c r="AA10" s="184">
        <v>0.25495097567963804</v>
      </c>
      <c r="AB10" s="184">
        <v>4.3166666666666664</v>
      </c>
      <c r="AC10" s="184">
        <v>0.80829037686547334</v>
      </c>
      <c r="AD10" s="184">
        <v>0.46666666666666512</v>
      </c>
      <c r="AE10" s="184">
        <v>0.46666666666666662</v>
      </c>
      <c r="AF10" s="184">
        <v>0.32532035493238576</v>
      </c>
      <c r="AG10" s="184">
        <v>0.18782379449307754</v>
      </c>
    </row>
    <row r="11" spans="1:33" ht="15" x14ac:dyDescent="0.25">
      <c r="A11" s="185" t="s">
        <v>112</v>
      </c>
      <c r="B11" s="60">
        <v>1.0500000000000003</v>
      </c>
      <c r="C11" s="60">
        <v>0.95</v>
      </c>
      <c r="D11" s="60">
        <v>1.1000000000000001</v>
      </c>
      <c r="E11" s="60"/>
      <c r="F11" s="60">
        <v>3.1</v>
      </c>
      <c r="G11"/>
      <c r="U11" s="176" t="s">
        <v>229</v>
      </c>
      <c r="V11" s="184">
        <v>7.899999999999987</v>
      </c>
      <c r="W11" s="184">
        <v>1.2124355652982137</v>
      </c>
      <c r="X11" s="184">
        <v>0.69999999999999984</v>
      </c>
      <c r="Y11" s="184">
        <v>3.5083333333333306</v>
      </c>
      <c r="Z11" s="184">
        <v>0.37605407412586922</v>
      </c>
      <c r="AA11" s="184">
        <v>0.15352343288385695</v>
      </c>
      <c r="AB11" s="184">
        <v>5.6333333333333329</v>
      </c>
      <c r="AC11" s="184">
        <v>0.89489291724392583</v>
      </c>
      <c r="AD11" s="184">
        <v>0.51666666666667005</v>
      </c>
      <c r="AE11" s="184">
        <v>0.39999999999999997</v>
      </c>
      <c r="AF11" s="184">
        <v>0.26457513110645908</v>
      </c>
      <c r="AG11" s="184">
        <v>0.15275252316519469</v>
      </c>
    </row>
    <row r="12" spans="1:33" ht="15" x14ac:dyDescent="0.25">
      <c r="A12" s="185" t="s">
        <v>58</v>
      </c>
      <c r="B12" s="60">
        <v>8.5</v>
      </c>
      <c r="C12" s="60"/>
      <c r="D12" s="60"/>
      <c r="E12" s="60"/>
      <c r="F12" s="60">
        <v>8.5</v>
      </c>
      <c r="G12"/>
    </row>
    <row r="13" spans="1:33" ht="15" x14ac:dyDescent="0.25">
      <c r="A13" s="185" t="s">
        <v>65</v>
      </c>
      <c r="B13" s="60">
        <v>0.05</v>
      </c>
      <c r="C13" s="60"/>
      <c r="D13" s="60"/>
      <c r="E13" s="60"/>
      <c r="F13" s="60">
        <v>0.05</v>
      </c>
      <c r="G13"/>
    </row>
    <row r="14" spans="1:33" ht="15" x14ac:dyDescent="0.25">
      <c r="A14" s="62" t="s">
        <v>212</v>
      </c>
      <c r="B14" s="60">
        <v>10.600000000000001</v>
      </c>
      <c r="C14" s="60">
        <v>0.95</v>
      </c>
      <c r="D14" s="60">
        <v>0.9</v>
      </c>
      <c r="E14" s="60"/>
      <c r="F14" s="60">
        <v>12.450000000000001</v>
      </c>
      <c r="G14"/>
    </row>
    <row r="15" spans="1:33" ht="15" x14ac:dyDescent="0.25">
      <c r="A15" s="185" t="s">
        <v>110</v>
      </c>
      <c r="B15" s="60">
        <v>2.25</v>
      </c>
      <c r="C15" s="60"/>
      <c r="D15" s="60"/>
      <c r="E15" s="60"/>
      <c r="F15" s="60">
        <v>2.25</v>
      </c>
      <c r="G15"/>
    </row>
    <row r="16" spans="1:33" ht="15" x14ac:dyDescent="0.25">
      <c r="A16" s="185" t="s">
        <v>112</v>
      </c>
      <c r="B16" s="60">
        <v>0.80000000000000016</v>
      </c>
      <c r="C16" s="60">
        <v>0.95</v>
      </c>
      <c r="D16" s="60">
        <v>0.9</v>
      </c>
      <c r="E16" s="60"/>
      <c r="F16" s="60">
        <v>2.65</v>
      </c>
      <c r="G16"/>
    </row>
    <row r="17" spans="1:19" ht="15" x14ac:dyDescent="0.25">
      <c r="A17" s="185" t="s">
        <v>58</v>
      </c>
      <c r="B17" s="60">
        <v>7.5500000000000007</v>
      </c>
      <c r="C17" s="60"/>
      <c r="D17" s="60"/>
      <c r="E17" s="60"/>
      <c r="F17" s="60">
        <v>7.5500000000000007</v>
      </c>
      <c r="G17"/>
    </row>
    <row r="18" spans="1:19" ht="15" x14ac:dyDescent="0.25">
      <c r="A18" s="181" t="s">
        <v>0</v>
      </c>
      <c r="B18" s="60">
        <v>35.799999999999962</v>
      </c>
      <c r="C18" s="60">
        <v>4.05</v>
      </c>
      <c r="D18" s="60"/>
      <c r="E18" s="60"/>
      <c r="F18" s="60">
        <v>39.849999999999959</v>
      </c>
      <c r="G18"/>
      <c r="H18" s="177">
        <f>AVERAGE(B20,B24,B29)</f>
        <v>5.899999999999987</v>
      </c>
      <c r="I18" s="177">
        <f>STDEV(B20,B24,B29)</f>
        <v>0.65383484153109872</v>
      </c>
      <c r="J18" s="178">
        <f>I18/SQRT(3)</f>
        <v>0.37749172176353618</v>
      </c>
      <c r="K18" s="177">
        <f>AVERAGE(B21:D21,B25:D25,B30:D30)</f>
        <v>1.2416666666666669</v>
      </c>
      <c r="L18" s="177">
        <f>STDEV(B21:C21,B25:C25,B30:C30)</f>
        <v>0.24169540059063355</v>
      </c>
      <c r="M18" s="178">
        <f>L18/SQRT(6)</f>
        <v>9.8671734104104708E-2</v>
      </c>
      <c r="N18" s="177">
        <f>AVERAGE(B22,B26,B31)</f>
        <v>4.6833333333333327</v>
      </c>
      <c r="O18" s="177">
        <f>STDEV(B26,B31,B22)</f>
        <v>0.65064070986477562</v>
      </c>
      <c r="P18" s="179">
        <f>O18/SQRT(3)</f>
        <v>0.37564758898615741</v>
      </c>
      <c r="Q18" s="61">
        <f>AVERAGE(B27,B32,0)</f>
        <v>0.21666666666666667</v>
      </c>
      <c r="R18" s="61">
        <f>STDEV(B27,B32,0)</f>
        <v>0.29297326385411582</v>
      </c>
      <c r="S18" s="179">
        <f>R18/SQRT(3)</f>
        <v>0.16914819275153703</v>
      </c>
    </row>
    <row r="19" spans="1:19" ht="15" x14ac:dyDescent="0.25">
      <c r="A19" s="62" t="s">
        <v>1</v>
      </c>
      <c r="B19" s="60">
        <v>10.899999999999988</v>
      </c>
      <c r="C19" s="60">
        <v>1.05</v>
      </c>
      <c r="D19" s="60"/>
      <c r="E19" s="60"/>
      <c r="F19" s="60">
        <v>11.949999999999989</v>
      </c>
      <c r="G19"/>
    </row>
    <row r="20" spans="1:19" ht="15" x14ac:dyDescent="0.25">
      <c r="A20" s="185" t="s">
        <v>110</v>
      </c>
      <c r="B20" s="60">
        <v>5.1499999999999897</v>
      </c>
      <c r="C20" s="60"/>
      <c r="D20" s="60"/>
      <c r="E20" s="60"/>
      <c r="F20" s="60">
        <v>5.1499999999999897</v>
      </c>
      <c r="G20"/>
    </row>
    <row r="21" spans="1:19" ht="15" x14ac:dyDescent="0.25">
      <c r="A21" s="185" t="s">
        <v>112</v>
      </c>
      <c r="B21" s="60">
        <v>1.1000000000000003</v>
      </c>
      <c r="C21" s="60">
        <v>1.05</v>
      </c>
      <c r="D21" s="60"/>
      <c r="E21" s="60"/>
      <c r="F21" s="60">
        <v>2.1500000000000004</v>
      </c>
      <c r="G21"/>
    </row>
    <row r="22" spans="1:19" ht="15" x14ac:dyDescent="0.25">
      <c r="A22" s="185" t="s">
        <v>58</v>
      </c>
      <c r="B22" s="60">
        <v>4.6499999999999986</v>
      </c>
      <c r="C22" s="60"/>
      <c r="D22" s="60"/>
      <c r="E22" s="60"/>
      <c r="F22" s="60">
        <v>4.6499999999999986</v>
      </c>
      <c r="G22"/>
    </row>
    <row r="23" spans="1:19" ht="15" x14ac:dyDescent="0.25">
      <c r="A23" s="62" t="s">
        <v>13</v>
      </c>
      <c r="B23" s="60">
        <v>12.749999999999986</v>
      </c>
      <c r="C23" s="60">
        <v>1.3</v>
      </c>
      <c r="D23" s="60"/>
      <c r="E23" s="60"/>
      <c r="F23" s="60">
        <v>14.049999999999986</v>
      </c>
      <c r="G23"/>
    </row>
    <row r="24" spans="1:19" ht="15" x14ac:dyDescent="0.25">
      <c r="A24" s="185" t="s">
        <v>110</v>
      </c>
      <c r="B24" s="60">
        <v>6.199999999999986</v>
      </c>
      <c r="C24" s="60"/>
      <c r="D24" s="60"/>
      <c r="E24" s="60"/>
      <c r="F24" s="60">
        <v>6.199999999999986</v>
      </c>
      <c r="G24"/>
    </row>
    <row r="25" spans="1:19" ht="15" x14ac:dyDescent="0.25">
      <c r="A25" s="185" t="s">
        <v>112</v>
      </c>
      <c r="B25" s="60">
        <v>1.1000000000000003</v>
      </c>
      <c r="C25" s="60">
        <v>1.3</v>
      </c>
      <c r="D25" s="60"/>
      <c r="E25" s="60"/>
      <c r="F25" s="60">
        <v>2.4000000000000004</v>
      </c>
      <c r="G25"/>
    </row>
    <row r="26" spans="1:19" ht="15" x14ac:dyDescent="0.25">
      <c r="A26" s="185" t="s">
        <v>58</v>
      </c>
      <c r="B26" s="60">
        <v>5.35</v>
      </c>
      <c r="C26" s="60"/>
      <c r="D26" s="60"/>
      <c r="E26" s="60"/>
      <c r="F26" s="60">
        <v>5.35</v>
      </c>
      <c r="G26"/>
    </row>
    <row r="27" spans="1:19" ht="15" x14ac:dyDescent="0.25">
      <c r="A27" s="185" t="s">
        <v>65</v>
      </c>
      <c r="B27" s="60">
        <v>0.1</v>
      </c>
      <c r="C27" s="60"/>
      <c r="D27" s="60"/>
      <c r="E27" s="60"/>
      <c r="F27" s="60">
        <v>0.1</v>
      </c>
      <c r="G27"/>
    </row>
    <row r="28" spans="1:19" ht="15" x14ac:dyDescent="0.25">
      <c r="A28" s="62" t="s">
        <v>15</v>
      </c>
      <c r="B28" s="60">
        <v>12.149999999999986</v>
      </c>
      <c r="C28" s="60">
        <v>1.7</v>
      </c>
      <c r="D28" s="60"/>
      <c r="E28" s="60"/>
      <c r="F28" s="60">
        <v>13.849999999999987</v>
      </c>
      <c r="G28"/>
    </row>
    <row r="29" spans="1:19" ht="15" x14ac:dyDescent="0.25">
      <c r="A29" s="185" t="s">
        <v>110</v>
      </c>
      <c r="B29" s="60">
        <v>6.3499999999999854</v>
      </c>
      <c r="C29" s="60"/>
      <c r="D29" s="60"/>
      <c r="E29" s="60"/>
      <c r="F29" s="60">
        <v>6.3499999999999854</v>
      </c>
      <c r="G29"/>
    </row>
    <row r="30" spans="1:19" ht="15" x14ac:dyDescent="0.25">
      <c r="A30" s="185" t="s">
        <v>112</v>
      </c>
      <c r="B30" s="60">
        <v>1.2000000000000004</v>
      </c>
      <c r="C30" s="60">
        <v>1.7</v>
      </c>
      <c r="D30" s="60"/>
      <c r="E30" s="60"/>
      <c r="F30" s="60">
        <v>2.9000000000000004</v>
      </c>
      <c r="G30"/>
    </row>
    <row r="31" spans="1:19" ht="15" x14ac:dyDescent="0.25">
      <c r="A31" s="185" t="s">
        <v>58</v>
      </c>
      <c r="B31" s="60">
        <v>4.05</v>
      </c>
      <c r="C31" s="60"/>
      <c r="D31" s="60"/>
      <c r="E31" s="60"/>
      <c r="F31" s="60">
        <v>4.05</v>
      </c>
      <c r="G31"/>
    </row>
    <row r="32" spans="1:19" ht="15" x14ac:dyDescent="0.25">
      <c r="A32" s="185" t="s">
        <v>65</v>
      </c>
      <c r="B32" s="60">
        <v>0.55000000000000004</v>
      </c>
      <c r="C32" s="60"/>
      <c r="D32" s="60"/>
      <c r="E32" s="60"/>
      <c r="F32" s="60">
        <v>0.55000000000000004</v>
      </c>
      <c r="G32"/>
    </row>
    <row r="33" spans="1:19" ht="15" x14ac:dyDescent="0.25">
      <c r="A33" s="181" t="s">
        <v>135</v>
      </c>
      <c r="B33" s="60">
        <v>15.150000000000002</v>
      </c>
      <c r="C33" s="60">
        <v>3.4499999999999997</v>
      </c>
      <c r="D33" s="60">
        <v>3.1000000000000005</v>
      </c>
      <c r="E33" s="60"/>
      <c r="F33" s="60">
        <v>21.7</v>
      </c>
      <c r="G33"/>
      <c r="H33" s="177">
        <f>AVERAGE(B35,B40,B44)</f>
        <v>1.4000000000000004</v>
      </c>
      <c r="I33" s="177">
        <f>STDEV(B35,B40,B44)</f>
        <v>8.6602540378443948E-2</v>
      </c>
      <c r="J33" s="178">
        <f>I33/SQRT(3)</f>
        <v>5.0000000000000051E-2</v>
      </c>
      <c r="K33" s="177">
        <f>AVERAGE(B36:D36,B41:D41,B45:D45)</f>
        <v>1.0666666666666669</v>
      </c>
      <c r="L33" s="177">
        <f>STDEV(B36:D36,B41:D41,B45:D45)</f>
        <v>0.19039432764659742</v>
      </c>
      <c r="M33" s="178">
        <f>L33/SQRT(9)</f>
        <v>6.3464775882199134E-2</v>
      </c>
      <c r="N33" s="177">
        <f>AVERAGE(B37,B42,B46)</f>
        <v>2.6166666666666667</v>
      </c>
      <c r="O33" s="177">
        <f>STDEV(B42,B46,B37)</f>
        <v>0.62915286960589345</v>
      </c>
      <c r="P33" s="179">
        <f>O33/SQRT(3)</f>
        <v>0.36324157862838813</v>
      </c>
      <c r="Q33" s="61">
        <f>AVERAGE(B38,0,0)</f>
        <v>1.6666666666666666E-2</v>
      </c>
      <c r="R33" s="61">
        <f>STDEV(B38,0,0)</f>
        <v>2.8867513459481291E-2</v>
      </c>
      <c r="S33" s="179">
        <f>R33/SQRT(3)</f>
        <v>1.666666666666667E-2</v>
      </c>
    </row>
    <row r="34" spans="1:19" ht="15" x14ac:dyDescent="0.25">
      <c r="A34" s="62" t="s">
        <v>136</v>
      </c>
      <c r="B34" s="60">
        <v>5.4500000000000011</v>
      </c>
      <c r="C34" s="60">
        <v>1.05</v>
      </c>
      <c r="D34" s="60">
        <v>1.1000000000000001</v>
      </c>
      <c r="E34" s="60"/>
      <c r="F34" s="60">
        <v>7.6000000000000005</v>
      </c>
      <c r="G34"/>
    </row>
    <row r="35" spans="1:19" ht="15" x14ac:dyDescent="0.25">
      <c r="A35" s="185" t="s">
        <v>110</v>
      </c>
      <c r="B35" s="60">
        <v>1.3000000000000005</v>
      </c>
      <c r="C35" s="60"/>
      <c r="D35" s="60"/>
      <c r="E35" s="60"/>
      <c r="F35" s="60">
        <v>1.3000000000000005</v>
      </c>
      <c r="G35"/>
    </row>
    <row r="36" spans="1:19" ht="15" x14ac:dyDescent="0.25">
      <c r="A36" s="185" t="s">
        <v>112</v>
      </c>
      <c r="B36" s="60">
        <v>0.90000000000000024</v>
      </c>
      <c r="C36" s="60">
        <v>1.05</v>
      </c>
      <c r="D36" s="60">
        <v>1.1000000000000001</v>
      </c>
      <c r="E36" s="60"/>
      <c r="F36" s="60">
        <v>3.0500000000000003</v>
      </c>
      <c r="G36"/>
    </row>
    <row r="37" spans="1:19" ht="15" x14ac:dyDescent="0.25">
      <c r="A37" s="185" t="s">
        <v>58</v>
      </c>
      <c r="B37" s="60">
        <v>3.2000000000000006</v>
      </c>
      <c r="C37" s="60"/>
      <c r="D37" s="60"/>
      <c r="E37" s="60"/>
      <c r="F37" s="60">
        <v>3.2000000000000006</v>
      </c>
      <c r="G37"/>
    </row>
    <row r="38" spans="1:19" ht="15" x14ac:dyDescent="0.25">
      <c r="A38" s="185" t="s">
        <v>65</v>
      </c>
      <c r="B38" s="60">
        <v>0.05</v>
      </c>
      <c r="C38" s="60"/>
      <c r="D38" s="60"/>
      <c r="E38" s="60"/>
      <c r="F38" s="60">
        <v>0.05</v>
      </c>
      <c r="G38"/>
    </row>
    <row r="39" spans="1:19" ht="15" x14ac:dyDescent="0.25">
      <c r="A39" s="62" t="s">
        <v>137</v>
      </c>
      <c r="B39" s="60">
        <v>5.1500000000000012</v>
      </c>
      <c r="C39" s="60">
        <v>1</v>
      </c>
      <c r="D39" s="60">
        <v>0.75000000000000022</v>
      </c>
      <c r="E39" s="60"/>
      <c r="F39" s="60">
        <v>6.9000000000000012</v>
      </c>
      <c r="G39"/>
    </row>
    <row r="40" spans="1:19" ht="15" x14ac:dyDescent="0.25">
      <c r="A40" s="185" t="s">
        <v>110</v>
      </c>
      <c r="B40" s="60">
        <v>1.4500000000000006</v>
      </c>
      <c r="C40" s="60"/>
      <c r="D40" s="60"/>
      <c r="E40" s="60"/>
      <c r="F40" s="60">
        <v>1.4500000000000006</v>
      </c>
      <c r="G40"/>
    </row>
    <row r="41" spans="1:19" ht="15" x14ac:dyDescent="0.25">
      <c r="A41" s="185" t="s">
        <v>112</v>
      </c>
      <c r="B41" s="60">
        <v>1.0000000000000002</v>
      </c>
      <c r="C41" s="60">
        <v>1</v>
      </c>
      <c r="D41" s="60">
        <v>0.75000000000000022</v>
      </c>
      <c r="E41" s="60"/>
      <c r="F41" s="60">
        <v>2.75</v>
      </c>
      <c r="G41"/>
    </row>
    <row r="42" spans="1:19" ht="15" x14ac:dyDescent="0.25">
      <c r="A42" s="185" t="s">
        <v>58</v>
      </c>
      <c r="B42" s="60">
        <v>2.7</v>
      </c>
      <c r="C42" s="60"/>
      <c r="D42" s="60"/>
      <c r="E42" s="60"/>
      <c r="F42" s="60">
        <v>2.7</v>
      </c>
      <c r="G42"/>
    </row>
    <row r="43" spans="1:19" ht="15" x14ac:dyDescent="0.25">
      <c r="A43" s="62" t="s">
        <v>138</v>
      </c>
      <c r="B43" s="60">
        <v>4.5500000000000007</v>
      </c>
      <c r="C43" s="60">
        <v>1.4</v>
      </c>
      <c r="D43" s="60">
        <v>1.25</v>
      </c>
      <c r="E43" s="60"/>
      <c r="F43" s="60">
        <v>7.2000000000000011</v>
      </c>
      <c r="G43"/>
    </row>
    <row r="44" spans="1:19" ht="15" x14ac:dyDescent="0.25">
      <c r="A44" s="185" t="s">
        <v>110</v>
      </c>
      <c r="B44" s="60">
        <v>1.4500000000000006</v>
      </c>
      <c r="C44" s="60"/>
      <c r="D44" s="60"/>
      <c r="E44" s="60"/>
      <c r="F44" s="60">
        <v>1.4500000000000006</v>
      </c>
      <c r="G44"/>
    </row>
    <row r="45" spans="1:19" ht="15" x14ac:dyDescent="0.25">
      <c r="A45" s="185" t="s">
        <v>112</v>
      </c>
      <c r="B45" s="60">
        <v>1.1500000000000004</v>
      </c>
      <c r="C45" s="60">
        <v>1.4</v>
      </c>
      <c r="D45" s="60">
        <v>1.25</v>
      </c>
      <c r="E45" s="60"/>
      <c r="F45" s="60">
        <v>3.8000000000000003</v>
      </c>
      <c r="G45"/>
    </row>
    <row r="46" spans="1:19" ht="15" x14ac:dyDescent="0.25">
      <c r="A46" s="185" t="s">
        <v>58</v>
      </c>
      <c r="B46" s="60">
        <v>1.9500000000000002</v>
      </c>
      <c r="C46" s="60"/>
      <c r="D46" s="60"/>
      <c r="E46" s="60"/>
      <c r="F46" s="60">
        <v>1.9500000000000002</v>
      </c>
      <c r="G46"/>
    </row>
    <row r="47" spans="1:19" ht="15" x14ac:dyDescent="0.25">
      <c r="A47" s="181" t="s">
        <v>109</v>
      </c>
      <c r="B47" s="60">
        <v>26.849999999999998</v>
      </c>
      <c r="C47" s="60">
        <v>4.9000000000000004</v>
      </c>
      <c r="D47" s="60">
        <v>5.6000000000000005</v>
      </c>
      <c r="E47" s="60"/>
      <c r="F47" s="60">
        <v>37.35</v>
      </c>
      <c r="G47"/>
      <c r="H47" s="177">
        <f>AVERAGE(B49,B54,B59)</f>
        <v>2.6666666666666652</v>
      </c>
      <c r="I47" s="177">
        <f>STDEV(B49,B54,B59)</f>
        <v>0.56862407030773032</v>
      </c>
      <c r="J47" s="178">
        <f>I47/SQRT(3)</f>
        <v>0.32829526005986881</v>
      </c>
      <c r="K47" s="177">
        <f>AVERAGE(B50:D50,B55:D55,B60:D60)</f>
        <v>1.7611111111111113</v>
      </c>
      <c r="L47" s="177">
        <f>STDEV(B50:D50,B55:D55,B60:D60)</f>
        <v>0.30080909412966839</v>
      </c>
      <c r="M47" s="178">
        <f>L47/SQRT(9)</f>
        <v>0.10026969804322279</v>
      </c>
      <c r="N47" s="177">
        <f>AVERAGE(B51,B56,B61)</f>
        <v>4.333333333333333</v>
      </c>
      <c r="O47" s="177">
        <f>STDEV(B56,B61,B51)</f>
        <v>1.703917055884274</v>
      </c>
      <c r="P47" s="179">
        <f>O47/SQRT(3)</f>
        <v>0.98375697089158021</v>
      </c>
      <c r="Q47" s="61">
        <f>AVERAGE(B52,B57,B62)</f>
        <v>0.16666666666666666</v>
      </c>
      <c r="R47" s="61">
        <f>STDEV(B52,B57,B62)</f>
        <v>0.20207259421636906</v>
      </c>
      <c r="S47" s="179">
        <f>R47/SQRT(3)</f>
        <v>0.1166666666666667</v>
      </c>
    </row>
    <row r="48" spans="1:19" ht="15" x14ac:dyDescent="0.25">
      <c r="A48" s="62" t="s">
        <v>241</v>
      </c>
      <c r="B48" s="60">
        <v>7.6000000000000005</v>
      </c>
      <c r="C48" s="60">
        <v>1.9500000000000002</v>
      </c>
      <c r="D48" s="60">
        <v>2.35</v>
      </c>
      <c r="E48" s="60"/>
      <c r="F48" s="60">
        <v>11.900000000000002</v>
      </c>
      <c r="G48"/>
    </row>
    <row r="49" spans="1:19" ht="15" x14ac:dyDescent="0.25">
      <c r="A49" s="185" t="s">
        <v>110</v>
      </c>
      <c r="B49" s="60">
        <v>2.2000000000000002</v>
      </c>
      <c r="C49" s="60"/>
      <c r="D49" s="60"/>
      <c r="E49" s="60"/>
      <c r="F49" s="60">
        <v>2.2000000000000002</v>
      </c>
      <c r="G49"/>
    </row>
    <row r="50" spans="1:19" ht="15" x14ac:dyDescent="0.25">
      <c r="A50" s="185" t="s">
        <v>112</v>
      </c>
      <c r="B50" s="60">
        <v>2.0500000000000007</v>
      </c>
      <c r="C50" s="60">
        <v>1.9500000000000002</v>
      </c>
      <c r="D50" s="60">
        <v>2.35</v>
      </c>
      <c r="E50" s="60"/>
      <c r="F50" s="60">
        <v>6.3500000000000014</v>
      </c>
      <c r="G50"/>
    </row>
    <row r="51" spans="1:19" ht="15" x14ac:dyDescent="0.25">
      <c r="A51" s="185" t="s">
        <v>58</v>
      </c>
      <c r="B51" s="60">
        <v>3.3000000000000003</v>
      </c>
      <c r="C51" s="60"/>
      <c r="D51" s="60"/>
      <c r="E51" s="60"/>
      <c r="F51" s="60">
        <v>3.3000000000000003</v>
      </c>
      <c r="G51"/>
    </row>
    <row r="52" spans="1:19" ht="15" x14ac:dyDescent="0.25">
      <c r="A52" s="185" t="s">
        <v>65</v>
      </c>
      <c r="B52" s="60">
        <v>0.05</v>
      </c>
      <c r="C52" s="60"/>
      <c r="D52" s="60"/>
      <c r="E52" s="60"/>
      <c r="F52" s="60">
        <v>0.05</v>
      </c>
      <c r="G52"/>
    </row>
    <row r="53" spans="1:19" ht="15" x14ac:dyDescent="0.25">
      <c r="A53" s="62" t="s">
        <v>242</v>
      </c>
      <c r="B53" s="60">
        <v>7.7</v>
      </c>
      <c r="C53" s="60">
        <v>1.4500000000000002</v>
      </c>
      <c r="D53" s="60">
        <v>1.55</v>
      </c>
      <c r="E53" s="60"/>
      <c r="F53" s="60">
        <v>10.700000000000001</v>
      </c>
      <c r="G53"/>
    </row>
    <row r="54" spans="1:19" ht="15" x14ac:dyDescent="0.25">
      <c r="A54" s="185" t="s">
        <v>110</v>
      </c>
      <c r="B54" s="60">
        <v>2.4999999999999991</v>
      </c>
      <c r="C54" s="60"/>
      <c r="D54" s="60"/>
      <c r="E54" s="60"/>
      <c r="F54" s="60">
        <v>2.4999999999999991</v>
      </c>
      <c r="G54"/>
    </row>
    <row r="55" spans="1:19" ht="15" x14ac:dyDescent="0.25">
      <c r="A55" s="185" t="s">
        <v>112</v>
      </c>
      <c r="B55" s="60">
        <v>1.7500000000000009</v>
      </c>
      <c r="C55" s="60">
        <v>1.4500000000000002</v>
      </c>
      <c r="D55" s="60">
        <v>1.55</v>
      </c>
      <c r="E55" s="60"/>
      <c r="F55" s="60">
        <v>4.7500000000000009</v>
      </c>
      <c r="G55"/>
    </row>
    <row r="56" spans="1:19" ht="15" x14ac:dyDescent="0.25">
      <c r="A56" s="185" t="s">
        <v>58</v>
      </c>
      <c r="B56" s="60">
        <v>3.4000000000000004</v>
      </c>
      <c r="C56" s="60"/>
      <c r="D56" s="60"/>
      <c r="E56" s="60"/>
      <c r="F56" s="60">
        <v>3.4000000000000004</v>
      </c>
      <c r="G56"/>
    </row>
    <row r="57" spans="1:19" ht="15" x14ac:dyDescent="0.25">
      <c r="A57" s="185" t="s">
        <v>65</v>
      </c>
      <c r="B57" s="60">
        <v>0.05</v>
      </c>
      <c r="C57" s="60"/>
      <c r="D57" s="60"/>
      <c r="E57" s="60"/>
      <c r="F57" s="60">
        <v>0.05</v>
      </c>
      <c r="G57"/>
    </row>
    <row r="58" spans="1:19" ht="15" x14ac:dyDescent="0.25">
      <c r="A58" s="62" t="s">
        <v>243</v>
      </c>
      <c r="B58" s="60">
        <v>11.549999999999997</v>
      </c>
      <c r="C58" s="60">
        <v>1.4999999999999998</v>
      </c>
      <c r="D58" s="60">
        <v>1.7000000000000002</v>
      </c>
      <c r="E58" s="60"/>
      <c r="F58" s="60">
        <v>14.749999999999998</v>
      </c>
      <c r="G58"/>
    </row>
    <row r="59" spans="1:19" ht="15" x14ac:dyDescent="0.25">
      <c r="A59" s="185" t="s">
        <v>110</v>
      </c>
      <c r="B59" s="60">
        <v>3.2999999999999963</v>
      </c>
      <c r="C59" s="60"/>
      <c r="D59" s="60"/>
      <c r="E59" s="60"/>
      <c r="F59" s="60">
        <v>3.2999999999999963</v>
      </c>
      <c r="G59"/>
    </row>
    <row r="60" spans="1:19" ht="15" x14ac:dyDescent="0.25">
      <c r="A60" s="185" t="s">
        <v>112</v>
      </c>
      <c r="B60" s="60">
        <v>1.5500000000000007</v>
      </c>
      <c r="C60" s="60">
        <v>1.4999999999999998</v>
      </c>
      <c r="D60" s="60">
        <v>1.7000000000000002</v>
      </c>
      <c r="E60" s="60"/>
      <c r="F60" s="60">
        <v>4.7500000000000009</v>
      </c>
      <c r="G60"/>
    </row>
    <row r="61" spans="1:19" ht="15" x14ac:dyDescent="0.25">
      <c r="A61" s="185" t="s">
        <v>58</v>
      </c>
      <c r="B61" s="60">
        <v>6.3</v>
      </c>
      <c r="C61" s="60"/>
      <c r="D61" s="60"/>
      <c r="E61" s="60"/>
      <c r="F61" s="60">
        <v>6.3</v>
      </c>
      <c r="G61"/>
    </row>
    <row r="62" spans="1:19" ht="15" x14ac:dyDescent="0.25">
      <c r="A62" s="185" t="s">
        <v>65</v>
      </c>
      <c r="B62" s="60">
        <v>0.4</v>
      </c>
      <c r="C62" s="60"/>
      <c r="D62" s="60"/>
      <c r="E62" s="60"/>
      <c r="F62" s="60">
        <v>0.4</v>
      </c>
      <c r="G62"/>
    </row>
    <row r="63" spans="1:19" ht="15" x14ac:dyDescent="0.25">
      <c r="A63" s="181" t="s">
        <v>233</v>
      </c>
      <c r="B63" s="60">
        <v>26.699999999999992</v>
      </c>
      <c r="C63" s="60">
        <v>4.2</v>
      </c>
      <c r="D63" s="60">
        <v>3.0000000000000004</v>
      </c>
      <c r="E63" s="60"/>
      <c r="F63" s="60">
        <v>33.899999999999984</v>
      </c>
      <c r="G63"/>
      <c r="H63" s="177">
        <f>AVERAGE(B65,B70,B75)</f>
        <v>3.0499999999999972</v>
      </c>
      <c r="I63" s="177">
        <f>STDEV(B65,B70,B75)</f>
        <v>0.80467384697155242</v>
      </c>
      <c r="J63" s="178">
        <f>I63/SQRT(3)</f>
        <v>0.46457866215887755</v>
      </c>
      <c r="K63" s="177">
        <f>AVERAGE(B66:D66,B71:D71,B76:D76)</f>
        <v>1.2666666666666668</v>
      </c>
      <c r="L63" s="177">
        <f>STDEV(B66:D66,B71:D71,B76:D76)</f>
        <v>0.45825756949558394</v>
      </c>
      <c r="M63" s="178">
        <f>L63/SQRT(9)</f>
        <v>0.15275252316519464</v>
      </c>
      <c r="N63" s="177">
        <f>AVERAGE(B67,B72,B77)</f>
        <v>4.3499999999999996</v>
      </c>
      <c r="O63" s="177">
        <f>STDEV(B72,B77,B67)</f>
        <v>0.45825756949558411</v>
      </c>
      <c r="P63" s="179">
        <f>O63/SQRT(3)</f>
        <v>0.26457513110645914</v>
      </c>
      <c r="Q63" s="61">
        <f>AVERAGE(B68,B73,B78)</f>
        <v>9.9999999999999992E-2</v>
      </c>
      <c r="R63" s="61">
        <f>STDEV(B68,B73,B78)</f>
        <v>8.6602540378443907E-2</v>
      </c>
      <c r="S63" s="179">
        <f>R63/SQRT(3)</f>
        <v>5.0000000000000031E-2</v>
      </c>
    </row>
    <row r="64" spans="1:19" ht="15" x14ac:dyDescent="0.25">
      <c r="A64" s="62" t="s">
        <v>234</v>
      </c>
      <c r="B64" s="60">
        <v>7.7999999999999989</v>
      </c>
      <c r="C64" s="60">
        <v>0.9</v>
      </c>
      <c r="D64" s="60">
        <v>1.2500000000000002</v>
      </c>
      <c r="E64" s="60"/>
      <c r="F64" s="60">
        <v>9.9499999999999993</v>
      </c>
      <c r="G64"/>
    </row>
    <row r="65" spans="1:19" ht="15" x14ac:dyDescent="0.25">
      <c r="A65" s="185" t="s">
        <v>110</v>
      </c>
      <c r="B65" s="60">
        <v>2.3999999999999995</v>
      </c>
      <c r="C65" s="60"/>
      <c r="D65" s="60"/>
      <c r="E65" s="60"/>
      <c r="F65" s="60">
        <v>2.3999999999999995</v>
      </c>
      <c r="G65"/>
    </row>
    <row r="66" spans="1:19" ht="15" x14ac:dyDescent="0.25">
      <c r="A66" s="185" t="s">
        <v>112</v>
      </c>
      <c r="B66" s="60">
        <v>0.90000000000000024</v>
      </c>
      <c r="C66" s="60">
        <v>0.9</v>
      </c>
      <c r="D66" s="60">
        <v>1.2500000000000002</v>
      </c>
      <c r="E66" s="60"/>
      <c r="F66" s="60">
        <v>3.0500000000000007</v>
      </c>
      <c r="G66"/>
    </row>
    <row r="67" spans="1:19" ht="15" x14ac:dyDescent="0.25">
      <c r="A67" s="185" t="s">
        <v>58</v>
      </c>
      <c r="B67" s="60">
        <v>4.4499999999999993</v>
      </c>
      <c r="C67" s="60"/>
      <c r="D67" s="60"/>
      <c r="E67" s="60"/>
      <c r="F67" s="60">
        <v>4.4499999999999993</v>
      </c>
      <c r="G67"/>
    </row>
    <row r="68" spans="1:19" ht="15" x14ac:dyDescent="0.25">
      <c r="A68" s="185" t="s">
        <v>65</v>
      </c>
      <c r="B68" s="60">
        <v>0.05</v>
      </c>
      <c r="C68" s="60"/>
      <c r="D68" s="60"/>
      <c r="E68" s="60"/>
      <c r="F68" s="60">
        <v>0.05</v>
      </c>
      <c r="G68"/>
    </row>
    <row r="69" spans="1:19" ht="15" x14ac:dyDescent="0.25">
      <c r="A69" s="62" t="s">
        <v>235</v>
      </c>
      <c r="B69" s="60">
        <v>10.399999999999995</v>
      </c>
      <c r="C69" s="60">
        <v>1.55</v>
      </c>
      <c r="D69" s="60">
        <v>1.35</v>
      </c>
      <c r="E69" s="60"/>
      <c r="F69" s="60">
        <v>13.299999999999994</v>
      </c>
      <c r="G69"/>
    </row>
    <row r="70" spans="1:19" ht="15" x14ac:dyDescent="0.25">
      <c r="A70" s="185" t="s">
        <v>110</v>
      </c>
      <c r="B70" s="60">
        <v>3.949999999999994</v>
      </c>
      <c r="C70" s="60"/>
      <c r="D70" s="60"/>
      <c r="E70" s="60"/>
      <c r="F70" s="60">
        <v>3.949999999999994</v>
      </c>
      <c r="G70"/>
    </row>
    <row r="71" spans="1:19" ht="15" x14ac:dyDescent="0.25">
      <c r="A71" s="185" t="s">
        <v>112</v>
      </c>
      <c r="B71" s="60">
        <v>1.5000000000000007</v>
      </c>
      <c r="C71" s="60">
        <v>1.55</v>
      </c>
      <c r="D71" s="60">
        <v>1.35</v>
      </c>
      <c r="E71" s="60"/>
      <c r="F71" s="60">
        <v>4.4000000000000004</v>
      </c>
      <c r="G71"/>
    </row>
    <row r="72" spans="1:19" ht="15" x14ac:dyDescent="0.25">
      <c r="A72" s="185" t="s">
        <v>58</v>
      </c>
      <c r="B72" s="60">
        <v>4.75</v>
      </c>
      <c r="C72" s="60"/>
      <c r="D72" s="60"/>
      <c r="E72" s="60"/>
      <c r="F72" s="60">
        <v>4.75</v>
      </c>
      <c r="G72"/>
    </row>
    <row r="73" spans="1:19" ht="15" x14ac:dyDescent="0.25">
      <c r="A73" s="185" t="s">
        <v>65</v>
      </c>
      <c r="B73" s="60">
        <v>0.2</v>
      </c>
      <c r="C73" s="60"/>
      <c r="D73" s="60"/>
      <c r="E73" s="60"/>
      <c r="F73" s="60">
        <v>0.2</v>
      </c>
      <c r="G73"/>
    </row>
    <row r="74" spans="1:19" ht="15" x14ac:dyDescent="0.25">
      <c r="A74" s="62" t="s">
        <v>236</v>
      </c>
      <c r="B74" s="60">
        <v>8.5</v>
      </c>
      <c r="C74" s="60">
        <v>1.75</v>
      </c>
      <c r="D74" s="60">
        <v>0.39999999999999997</v>
      </c>
      <c r="E74" s="60"/>
      <c r="F74" s="60">
        <v>10.649999999999999</v>
      </c>
      <c r="G74"/>
    </row>
    <row r="75" spans="1:19" ht="15" x14ac:dyDescent="0.25">
      <c r="A75" s="185" t="s">
        <v>110</v>
      </c>
      <c r="B75" s="60">
        <v>2.799999999999998</v>
      </c>
      <c r="C75" s="60"/>
      <c r="D75" s="60"/>
      <c r="E75" s="60"/>
      <c r="F75" s="60">
        <v>2.799999999999998</v>
      </c>
      <c r="G75"/>
    </row>
    <row r="76" spans="1:19" ht="15" x14ac:dyDescent="0.25">
      <c r="A76" s="185" t="s">
        <v>112</v>
      </c>
      <c r="B76" s="60">
        <v>1.8000000000000009</v>
      </c>
      <c r="C76" s="60">
        <v>1.75</v>
      </c>
      <c r="D76" s="60">
        <v>0.39999999999999997</v>
      </c>
      <c r="E76" s="60"/>
      <c r="F76" s="60">
        <v>3.9500000000000006</v>
      </c>
      <c r="G76"/>
    </row>
    <row r="77" spans="1:19" ht="15" x14ac:dyDescent="0.25">
      <c r="A77" s="185" t="s">
        <v>58</v>
      </c>
      <c r="B77" s="60">
        <v>3.8499999999999996</v>
      </c>
      <c r="C77" s="60"/>
      <c r="D77" s="60"/>
      <c r="E77" s="60"/>
      <c r="F77" s="60">
        <v>3.8499999999999996</v>
      </c>
      <c r="G77"/>
    </row>
    <row r="78" spans="1:19" ht="15" x14ac:dyDescent="0.25">
      <c r="A78" s="185" t="s">
        <v>65</v>
      </c>
      <c r="B78" s="60">
        <v>0.05</v>
      </c>
      <c r="C78" s="60"/>
      <c r="D78" s="60"/>
      <c r="E78" s="60"/>
      <c r="F78" s="60">
        <v>0.05</v>
      </c>
      <c r="G78"/>
    </row>
    <row r="79" spans="1:19" ht="15" x14ac:dyDescent="0.25">
      <c r="A79" s="181" t="s">
        <v>176</v>
      </c>
      <c r="B79" s="60">
        <v>26.149999999999984</v>
      </c>
      <c r="C79" s="60">
        <v>6</v>
      </c>
      <c r="D79" s="60"/>
      <c r="E79" s="60"/>
      <c r="F79" s="60">
        <v>32.149999999999984</v>
      </c>
      <c r="G79"/>
      <c r="H79" s="177">
        <f>AVERAGE(B81,B86,B90)</f>
        <v>3.6666666666666621</v>
      </c>
      <c r="I79" s="177">
        <f>STDEV(B81,B86,B90)</f>
        <v>1.0275375094532195</v>
      </c>
      <c r="J79" s="178">
        <f>I79/SQRT(3)</f>
        <v>0.59324905768525393</v>
      </c>
      <c r="K79" s="177">
        <f>AVERAGE(B82:C82,B87:C87,B91:C91)</f>
        <v>2.0166666666666666</v>
      </c>
      <c r="L79" s="177">
        <f>STDEV(B82:C82,B87:C87,B91:C91)</f>
        <v>0.4445971959725642</v>
      </c>
      <c r="M79" s="178">
        <f>L79/SQRT(6)</f>
        <v>0.18150604520082644</v>
      </c>
      <c r="N79" s="177">
        <f>AVERAGE(B83,B88,B92)</f>
        <v>3</v>
      </c>
      <c r="O79" s="177">
        <f>STDEV(B88,B92,B83)</f>
        <v>0.44440972086577918</v>
      </c>
      <c r="P79" s="179">
        <f>O79/SQRT(3)</f>
        <v>0.25658007197234406</v>
      </c>
      <c r="Q79" s="61">
        <f>AVERAGE(B84,0,0)</f>
        <v>1.6666666666666666E-2</v>
      </c>
      <c r="R79" s="61">
        <f>STDEV(B84,0,0)</f>
        <v>2.8867513459481291E-2</v>
      </c>
      <c r="S79" s="179">
        <f>R79/SQRT(3)</f>
        <v>1.666666666666667E-2</v>
      </c>
    </row>
    <row r="80" spans="1:19" ht="15" x14ac:dyDescent="0.25">
      <c r="A80" s="62" t="s">
        <v>177</v>
      </c>
      <c r="B80" s="60">
        <v>9.6999999999999922</v>
      </c>
      <c r="C80" s="60">
        <v>1.4</v>
      </c>
      <c r="D80" s="60"/>
      <c r="E80" s="60"/>
      <c r="F80" s="60">
        <v>11.099999999999993</v>
      </c>
      <c r="G80"/>
    </row>
    <row r="81" spans="1:19" ht="15" x14ac:dyDescent="0.25">
      <c r="A81" s="185" t="s">
        <v>110</v>
      </c>
      <c r="B81" s="60">
        <v>4.6499999999999915</v>
      </c>
      <c r="C81" s="60"/>
      <c r="D81" s="60"/>
      <c r="E81" s="60"/>
      <c r="F81" s="60">
        <v>4.6499999999999915</v>
      </c>
      <c r="G81"/>
    </row>
    <row r="82" spans="1:19" ht="15" x14ac:dyDescent="0.25">
      <c r="A82" s="185" t="s">
        <v>112</v>
      </c>
      <c r="B82" s="60">
        <v>1.5000000000000007</v>
      </c>
      <c r="C82" s="60">
        <v>1.4</v>
      </c>
      <c r="D82" s="60"/>
      <c r="E82" s="60"/>
      <c r="F82" s="60">
        <v>2.9000000000000004</v>
      </c>
      <c r="G82"/>
    </row>
    <row r="83" spans="1:19" ht="15" x14ac:dyDescent="0.25">
      <c r="A83" s="185" t="s">
        <v>58</v>
      </c>
      <c r="B83" s="60">
        <v>3.5</v>
      </c>
      <c r="C83" s="60"/>
      <c r="D83" s="60"/>
      <c r="E83" s="60"/>
      <c r="F83" s="60">
        <v>3.5</v>
      </c>
      <c r="G83"/>
    </row>
    <row r="84" spans="1:19" ht="15" x14ac:dyDescent="0.25">
      <c r="A84" s="185" t="s">
        <v>65</v>
      </c>
      <c r="B84" s="60">
        <v>0.05</v>
      </c>
      <c r="C84" s="60"/>
      <c r="D84" s="60"/>
      <c r="E84" s="60"/>
      <c r="F84" s="60">
        <v>0.05</v>
      </c>
      <c r="G84"/>
    </row>
    <row r="85" spans="1:19" ht="15" x14ac:dyDescent="0.25">
      <c r="A85" s="62" t="s">
        <v>180</v>
      </c>
      <c r="B85" s="60">
        <v>7.5499999999999989</v>
      </c>
      <c r="C85" s="60">
        <v>2.2000000000000002</v>
      </c>
      <c r="D85" s="60"/>
      <c r="E85" s="60"/>
      <c r="F85" s="60">
        <v>9.7499999999999982</v>
      </c>
      <c r="G85"/>
    </row>
    <row r="86" spans="1:19" ht="15" x14ac:dyDescent="0.25">
      <c r="A86" s="185" t="s">
        <v>110</v>
      </c>
      <c r="B86" s="60">
        <v>2.5999999999999988</v>
      </c>
      <c r="C86" s="60"/>
      <c r="D86" s="60"/>
      <c r="E86" s="60"/>
      <c r="F86" s="60">
        <v>2.5999999999999988</v>
      </c>
      <c r="G86"/>
    </row>
    <row r="87" spans="1:19" ht="15" x14ac:dyDescent="0.25">
      <c r="A87" s="185" t="s">
        <v>112</v>
      </c>
      <c r="B87" s="60">
        <v>2.2999999999999998</v>
      </c>
      <c r="C87" s="60">
        <v>2.2000000000000002</v>
      </c>
      <c r="D87" s="60"/>
      <c r="E87" s="60"/>
      <c r="F87" s="60">
        <v>4.5</v>
      </c>
      <c r="G87"/>
    </row>
    <row r="88" spans="1:19" ht="15" x14ac:dyDescent="0.25">
      <c r="A88" s="185" t="s">
        <v>58</v>
      </c>
      <c r="B88" s="60">
        <v>2.65</v>
      </c>
      <c r="C88" s="60"/>
      <c r="D88" s="60"/>
      <c r="E88" s="60"/>
      <c r="F88" s="60">
        <v>2.65</v>
      </c>
      <c r="G88"/>
    </row>
    <row r="89" spans="1:19" ht="15" x14ac:dyDescent="0.25">
      <c r="A89" s="62" t="s">
        <v>184</v>
      </c>
      <c r="B89" s="60">
        <v>8.899999999999995</v>
      </c>
      <c r="C89" s="60">
        <v>2.4000000000000004</v>
      </c>
      <c r="D89" s="60"/>
      <c r="E89" s="60"/>
      <c r="F89" s="60">
        <v>11.299999999999995</v>
      </c>
      <c r="G89"/>
    </row>
    <row r="90" spans="1:19" ht="15" x14ac:dyDescent="0.25">
      <c r="A90" s="185" t="s">
        <v>110</v>
      </c>
      <c r="B90" s="60">
        <v>3.7499999999999947</v>
      </c>
      <c r="C90" s="60"/>
      <c r="D90" s="60"/>
      <c r="E90" s="60"/>
      <c r="F90" s="60">
        <v>3.7499999999999947</v>
      </c>
      <c r="G90"/>
    </row>
    <row r="91" spans="1:19" ht="15" x14ac:dyDescent="0.25">
      <c r="A91" s="185" t="s">
        <v>112</v>
      </c>
      <c r="B91" s="60">
        <v>2.2999999999999998</v>
      </c>
      <c r="C91" s="60">
        <v>2.4000000000000004</v>
      </c>
      <c r="D91" s="60"/>
      <c r="E91" s="60"/>
      <c r="F91" s="60">
        <v>4.7</v>
      </c>
      <c r="G91"/>
    </row>
    <row r="92" spans="1:19" ht="15" x14ac:dyDescent="0.25">
      <c r="A92" s="185" t="s">
        <v>58</v>
      </c>
      <c r="B92" s="60">
        <v>2.8499999999999996</v>
      </c>
      <c r="C92" s="60"/>
      <c r="D92" s="60"/>
      <c r="E92" s="60"/>
      <c r="F92" s="60">
        <v>2.8499999999999996</v>
      </c>
      <c r="G92"/>
    </row>
    <row r="93" spans="1:19" ht="15" x14ac:dyDescent="0.25">
      <c r="A93" s="181" t="s">
        <v>48</v>
      </c>
      <c r="B93" s="60">
        <v>35.899999999999963</v>
      </c>
      <c r="C93" s="60">
        <v>6.5</v>
      </c>
      <c r="D93" s="60"/>
      <c r="E93" s="60"/>
      <c r="F93" s="60">
        <v>42.399999999999963</v>
      </c>
      <c r="G93"/>
      <c r="H93" s="177">
        <f>AVERAGE(B95,B100,B105)</f>
        <v>4.6499999999999915</v>
      </c>
      <c r="I93" s="177">
        <f>STDEV(B95,B100,B105)</f>
        <v>1.2559856687080415</v>
      </c>
      <c r="J93" s="178">
        <f>I93/SQRT(3)</f>
        <v>0.72514366392689988</v>
      </c>
      <c r="K93" s="177">
        <f>AVERAGE(B96:C96,B101:C101,B106:C106)</f>
        <v>2.3499999999999996</v>
      </c>
      <c r="L93" s="177">
        <f>STDEV(B96:C96,B101:C101,B106:C106)</f>
        <v>0.62449979983983683</v>
      </c>
      <c r="M93" s="178">
        <f>L93/SQRT(6)</f>
        <v>0.25495097567963804</v>
      </c>
      <c r="N93" s="177">
        <f>AVERAGE(B97,B102,B107)</f>
        <v>4.3166666666666664</v>
      </c>
      <c r="O93" s="177">
        <f>STDEV(B102,B107,B97)</f>
        <v>0.80829037686547334</v>
      </c>
      <c r="P93" s="179">
        <f>O93/SQRT(3)</f>
        <v>0.46666666666666512</v>
      </c>
      <c r="Q93" s="61">
        <f>AVERAGE(B98,B103,B108)</f>
        <v>0.46666666666666662</v>
      </c>
      <c r="R93" s="61">
        <f>STDEV(B98,B103,B108)</f>
        <v>0.32532035493238576</v>
      </c>
      <c r="S93" s="179">
        <f>R93/SQRT(3)</f>
        <v>0.18782379449307754</v>
      </c>
    </row>
    <row r="94" spans="1:19" ht="15" x14ac:dyDescent="0.25">
      <c r="A94" s="62" t="s">
        <v>49</v>
      </c>
      <c r="B94" s="60">
        <v>11.64999999999999</v>
      </c>
      <c r="C94" s="60">
        <v>1.5500000000000003</v>
      </c>
      <c r="D94" s="60"/>
      <c r="E94" s="60"/>
      <c r="F94" s="60">
        <v>13.19999999999999</v>
      </c>
      <c r="G94"/>
    </row>
    <row r="95" spans="1:19" ht="15" x14ac:dyDescent="0.25">
      <c r="A95" s="185" t="s">
        <v>110</v>
      </c>
      <c r="B95" s="60">
        <v>5.349999999999989</v>
      </c>
      <c r="C95" s="60"/>
      <c r="D95" s="60"/>
      <c r="E95" s="60"/>
      <c r="F95" s="60">
        <v>5.349999999999989</v>
      </c>
      <c r="G95"/>
    </row>
    <row r="96" spans="1:19" ht="15" x14ac:dyDescent="0.25">
      <c r="A96" s="185" t="s">
        <v>112</v>
      </c>
      <c r="B96" s="60">
        <v>1.7000000000000008</v>
      </c>
      <c r="C96" s="60">
        <v>1.5500000000000003</v>
      </c>
      <c r="D96" s="60"/>
      <c r="E96" s="60"/>
      <c r="F96" s="60">
        <v>3.2500000000000009</v>
      </c>
      <c r="G96"/>
    </row>
    <row r="97" spans="1:19" ht="15" x14ac:dyDescent="0.25">
      <c r="A97" s="185" t="s">
        <v>58</v>
      </c>
      <c r="B97" s="60">
        <v>4.4499999999999993</v>
      </c>
      <c r="C97" s="60"/>
      <c r="D97" s="60"/>
      <c r="E97" s="60"/>
      <c r="F97" s="60">
        <v>4.4499999999999993</v>
      </c>
      <c r="G97"/>
    </row>
    <row r="98" spans="1:19" ht="15" x14ac:dyDescent="0.25">
      <c r="A98" s="185" t="s">
        <v>65</v>
      </c>
      <c r="B98" s="60">
        <v>0.15</v>
      </c>
      <c r="C98" s="60"/>
      <c r="D98" s="60"/>
      <c r="E98" s="60"/>
      <c r="F98" s="60">
        <v>0.15</v>
      </c>
      <c r="G98"/>
    </row>
    <row r="99" spans="1:19" ht="15" x14ac:dyDescent="0.25">
      <c r="A99" s="62" t="s">
        <v>74</v>
      </c>
      <c r="B99" s="60">
        <v>9.7999999999999936</v>
      </c>
      <c r="C99" s="60">
        <v>2.4</v>
      </c>
      <c r="D99" s="60"/>
      <c r="E99" s="60"/>
      <c r="F99" s="60">
        <v>12.199999999999992</v>
      </c>
      <c r="G99"/>
    </row>
    <row r="100" spans="1:19" ht="15" x14ac:dyDescent="0.25">
      <c r="A100" s="185" t="s">
        <v>110</v>
      </c>
      <c r="B100" s="60">
        <v>3.1999999999999966</v>
      </c>
      <c r="C100" s="60"/>
      <c r="D100" s="60"/>
      <c r="E100" s="60"/>
      <c r="F100" s="60">
        <v>3.1999999999999966</v>
      </c>
      <c r="G100"/>
    </row>
    <row r="101" spans="1:19" ht="15" x14ac:dyDescent="0.25">
      <c r="A101" s="185" t="s">
        <v>112</v>
      </c>
      <c r="B101" s="60">
        <v>2.6999999999999984</v>
      </c>
      <c r="C101" s="60">
        <v>2.4</v>
      </c>
      <c r="D101" s="60"/>
      <c r="E101" s="60"/>
      <c r="F101" s="60">
        <v>5.0999999999999979</v>
      </c>
      <c r="G101"/>
    </row>
    <row r="102" spans="1:19" ht="15" x14ac:dyDescent="0.25">
      <c r="A102" s="185" t="s">
        <v>58</v>
      </c>
      <c r="B102" s="60">
        <v>3.4499999999999997</v>
      </c>
      <c r="C102" s="60"/>
      <c r="D102" s="60"/>
      <c r="E102" s="60"/>
      <c r="F102" s="60">
        <v>3.4499999999999997</v>
      </c>
      <c r="G102"/>
    </row>
    <row r="103" spans="1:19" ht="15" x14ac:dyDescent="0.25">
      <c r="A103" s="185" t="s">
        <v>65</v>
      </c>
      <c r="B103" s="60">
        <v>0.45</v>
      </c>
      <c r="C103" s="60"/>
      <c r="D103" s="60"/>
      <c r="E103" s="60"/>
      <c r="F103" s="60">
        <v>0.45</v>
      </c>
      <c r="G103"/>
    </row>
    <row r="104" spans="1:19" ht="15" x14ac:dyDescent="0.25">
      <c r="A104" s="62" t="s">
        <v>77</v>
      </c>
      <c r="B104" s="60">
        <v>14.449999999999985</v>
      </c>
      <c r="C104" s="60">
        <v>2.5499999999999998</v>
      </c>
      <c r="D104" s="60"/>
      <c r="E104" s="60"/>
      <c r="F104" s="60">
        <v>16.999999999999986</v>
      </c>
      <c r="G104"/>
    </row>
    <row r="105" spans="1:19" ht="15" x14ac:dyDescent="0.25">
      <c r="A105" s="185" t="s">
        <v>110</v>
      </c>
      <c r="B105" s="60">
        <v>5.3999999999999888</v>
      </c>
      <c r="C105" s="60"/>
      <c r="D105" s="60"/>
      <c r="E105" s="60"/>
      <c r="F105" s="60">
        <v>5.3999999999999888</v>
      </c>
      <c r="G105"/>
    </row>
    <row r="106" spans="1:19" ht="15" x14ac:dyDescent="0.25">
      <c r="A106" s="185" t="s">
        <v>112</v>
      </c>
      <c r="B106" s="60">
        <v>3.1999999999999966</v>
      </c>
      <c r="C106" s="60">
        <v>2.5499999999999998</v>
      </c>
      <c r="D106" s="60"/>
      <c r="E106" s="60"/>
      <c r="F106" s="60">
        <v>5.7499999999999964</v>
      </c>
      <c r="G106"/>
    </row>
    <row r="107" spans="1:19" ht="15" x14ac:dyDescent="0.25">
      <c r="A107" s="185" t="s">
        <v>58</v>
      </c>
      <c r="B107" s="60">
        <v>5.05</v>
      </c>
      <c r="C107" s="60"/>
      <c r="D107" s="60"/>
      <c r="E107" s="60"/>
      <c r="F107" s="60">
        <v>5.05</v>
      </c>
      <c r="G107"/>
    </row>
    <row r="108" spans="1:19" ht="15" x14ac:dyDescent="0.25">
      <c r="A108" s="185" t="s">
        <v>65</v>
      </c>
      <c r="B108" s="60">
        <v>0.8</v>
      </c>
      <c r="C108" s="60"/>
      <c r="D108" s="60"/>
      <c r="E108" s="60"/>
      <c r="F108" s="60">
        <v>0.8</v>
      </c>
      <c r="G108"/>
    </row>
    <row r="109" spans="1:19" ht="15" x14ac:dyDescent="0.25">
      <c r="A109" s="181" t="s">
        <v>229</v>
      </c>
      <c r="B109" s="60">
        <v>53.049999999999947</v>
      </c>
      <c r="C109" s="60">
        <v>9.8000000000000007</v>
      </c>
      <c r="D109" s="60"/>
      <c r="E109" s="60"/>
      <c r="F109" s="60">
        <v>62.849999999999945</v>
      </c>
      <c r="G109"/>
      <c r="H109" s="177">
        <f>AVERAGE(B111,B116,B121)</f>
        <v>7.899999999999987</v>
      </c>
      <c r="I109" s="177">
        <f>STDEV(B111,B116,B121)</f>
        <v>1.2124355652982137</v>
      </c>
      <c r="J109" s="178">
        <f>I109/SQRT(3)</f>
        <v>0.69999999999999984</v>
      </c>
      <c r="K109" s="177">
        <f>AVERAGE(B112:C112,B117:C117,B122:C122)</f>
        <v>3.5083333333333306</v>
      </c>
      <c r="L109" s="177">
        <f>STDEV(B112:C112,B117:C117,B122:C122)</f>
        <v>0.37605407412586922</v>
      </c>
      <c r="M109" s="178">
        <f>L109/SQRT(6)</f>
        <v>0.15352343288385695</v>
      </c>
      <c r="N109" s="177">
        <f>AVERAGE(B113,B118,B123)</f>
        <v>5.6333333333333329</v>
      </c>
      <c r="O109" s="177">
        <f>STDEV(B118,B123,B113)</f>
        <v>0.89489291724392583</v>
      </c>
      <c r="P109" s="179">
        <f>O109/SQRT(3)</f>
        <v>0.51666666666667005</v>
      </c>
      <c r="Q109" s="61">
        <f>AVERAGE(B114,B119,B124)</f>
        <v>0.39999999999999997</v>
      </c>
      <c r="R109" s="61">
        <f>STDEV(B114,B119,B124)</f>
        <v>0.26457513110645908</v>
      </c>
      <c r="S109" s="179">
        <f>R109/SQRT(3)</f>
        <v>0.15275252316519469</v>
      </c>
    </row>
    <row r="110" spans="1:19" ht="15" x14ac:dyDescent="0.25">
      <c r="A110" s="62" t="s">
        <v>230</v>
      </c>
      <c r="B110" s="60">
        <v>19.549999999999983</v>
      </c>
      <c r="C110" s="60">
        <v>3.1500000000000004</v>
      </c>
      <c r="D110" s="60"/>
      <c r="E110" s="60"/>
      <c r="F110" s="60">
        <v>22.699999999999982</v>
      </c>
      <c r="G110"/>
    </row>
    <row r="111" spans="1:19" ht="15" x14ac:dyDescent="0.25">
      <c r="A111" s="185" t="s">
        <v>110</v>
      </c>
      <c r="B111" s="60">
        <v>8.5999999999999872</v>
      </c>
      <c r="C111" s="60"/>
      <c r="D111" s="60"/>
      <c r="E111" s="60"/>
      <c r="F111" s="60">
        <v>8.5999999999999872</v>
      </c>
      <c r="G111"/>
    </row>
    <row r="112" spans="1:19" ht="15" x14ac:dyDescent="0.25">
      <c r="A112" s="185" t="s">
        <v>112</v>
      </c>
      <c r="B112" s="60">
        <v>3.949999999999994</v>
      </c>
      <c r="C112" s="60">
        <v>3.1500000000000004</v>
      </c>
      <c r="D112" s="60"/>
      <c r="E112" s="60"/>
      <c r="F112" s="60">
        <v>7.0999999999999943</v>
      </c>
      <c r="G112"/>
    </row>
    <row r="113" spans="1:7" ht="15" x14ac:dyDescent="0.25">
      <c r="A113" s="185" t="s">
        <v>58</v>
      </c>
      <c r="B113" s="60">
        <v>6.4</v>
      </c>
      <c r="C113" s="60"/>
      <c r="D113" s="60"/>
      <c r="E113" s="60"/>
      <c r="F113" s="60">
        <v>6.4</v>
      </c>
      <c r="G113"/>
    </row>
    <row r="114" spans="1:7" ht="15" x14ac:dyDescent="0.25">
      <c r="A114" s="185" t="s">
        <v>65</v>
      </c>
      <c r="B114" s="60">
        <v>0.6</v>
      </c>
      <c r="C114" s="60"/>
      <c r="D114" s="60"/>
      <c r="E114" s="60"/>
      <c r="F114" s="60">
        <v>0.6</v>
      </c>
      <c r="G114"/>
    </row>
    <row r="115" spans="1:7" ht="15" x14ac:dyDescent="0.25">
      <c r="A115" s="62" t="s">
        <v>231</v>
      </c>
      <c r="B115" s="60">
        <v>14.649999999999979</v>
      </c>
      <c r="C115" s="60">
        <v>3.0500000000000003</v>
      </c>
      <c r="D115" s="60"/>
      <c r="E115" s="60"/>
      <c r="F115" s="60">
        <v>17.699999999999982</v>
      </c>
      <c r="G115"/>
    </row>
    <row r="116" spans="1:7" ht="15" x14ac:dyDescent="0.25">
      <c r="A116" s="185" t="s">
        <v>110</v>
      </c>
      <c r="B116" s="60">
        <v>6.4999999999999849</v>
      </c>
      <c r="C116" s="60"/>
      <c r="D116" s="60"/>
      <c r="E116" s="60"/>
      <c r="F116" s="60">
        <v>6.4999999999999849</v>
      </c>
      <c r="G116"/>
    </row>
    <row r="117" spans="1:7" ht="15" x14ac:dyDescent="0.25">
      <c r="A117" s="185" t="s">
        <v>112</v>
      </c>
      <c r="B117" s="60">
        <v>3.3999999999999959</v>
      </c>
      <c r="C117" s="60">
        <v>3.0500000000000003</v>
      </c>
      <c r="D117" s="60"/>
      <c r="E117" s="60"/>
      <c r="F117" s="60">
        <v>6.4499999999999957</v>
      </c>
      <c r="G117"/>
    </row>
    <row r="118" spans="1:7" ht="15" x14ac:dyDescent="0.25">
      <c r="A118" s="185" t="s">
        <v>58</v>
      </c>
      <c r="B118" s="60">
        <v>4.6499999999999995</v>
      </c>
      <c r="C118" s="60"/>
      <c r="D118" s="60"/>
      <c r="E118" s="60"/>
      <c r="F118" s="60">
        <v>4.6499999999999995</v>
      </c>
      <c r="G118"/>
    </row>
    <row r="119" spans="1:7" ht="15" x14ac:dyDescent="0.25">
      <c r="A119" s="185" t="s">
        <v>65</v>
      </c>
      <c r="B119" s="60">
        <v>0.1</v>
      </c>
      <c r="C119" s="60"/>
      <c r="D119" s="60"/>
      <c r="E119" s="60"/>
      <c r="F119" s="60">
        <v>0.1</v>
      </c>
      <c r="G119"/>
    </row>
    <row r="120" spans="1:7" ht="15" x14ac:dyDescent="0.25">
      <c r="A120" s="62" t="s">
        <v>232</v>
      </c>
      <c r="B120" s="60">
        <v>18.84999999999998</v>
      </c>
      <c r="C120" s="60">
        <v>3.5999999999999996</v>
      </c>
      <c r="D120" s="60"/>
      <c r="E120" s="60"/>
      <c r="F120" s="60">
        <v>22.449999999999982</v>
      </c>
      <c r="G120"/>
    </row>
    <row r="121" spans="1:7" ht="15" x14ac:dyDescent="0.25">
      <c r="A121" s="185" t="s">
        <v>110</v>
      </c>
      <c r="B121" s="60">
        <v>8.5999999999999872</v>
      </c>
      <c r="C121" s="60"/>
      <c r="D121" s="60"/>
      <c r="E121" s="60"/>
      <c r="F121" s="60">
        <v>8.5999999999999872</v>
      </c>
      <c r="G121"/>
    </row>
    <row r="122" spans="1:7" ht="15" x14ac:dyDescent="0.25">
      <c r="A122" s="185" t="s">
        <v>112</v>
      </c>
      <c r="B122" s="60">
        <v>3.8999999999999941</v>
      </c>
      <c r="C122" s="60">
        <v>3.5999999999999996</v>
      </c>
      <c r="D122" s="60"/>
      <c r="E122" s="60"/>
      <c r="F122" s="60">
        <v>7.4999999999999938</v>
      </c>
      <c r="G122"/>
    </row>
    <row r="123" spans="1:7" ht="15" x14ac:dyDescent="0.25">
      <c r="A123" s="185" t="s">
        <v>58</v>
      </c>
      <c r="B123" s="60">
        <v>5.85</v>
      </c>
      <c r="C123" s="60"/>
      <c r="D123" s="60"/>
      <c r="E123" s="60"/>
      <c r="F123" s="60">
        <v>5.85</v>
      </c>
      <c r="G123"/>
    </row>
    <row r="124" spans="1:7" ht="15" x14ac:dyDescent="0.25">
      <c r="A124" s="185" t="s">
        <v>65</v>
      </c>
      <c r="B124" s="60">
        <v>0.5</v>
      </c>
      <c r="C124" s="60"/>
      <c r="D124" s="60"/>
      <c r="E124" s="60"/>
      <c r="F124" s="60">
        <v>0.5</v>
      </c>
      <c r="G124"/>
    </row>
    <row r="125" spans="1:7" ht="15" x14ac:dyDescent="0.25">
      <c r="A125" s="181" t="s">
        <v>238</v>
      </c>
      <c r="B125" s="60"/>
      <c r="C125" s="60"/>
      <c r="D125" s="60"/>
      <c r="E125" s="60"/>
      <c r="F125" s="60"/>
      <c r="G125"/>
    </row>
    <row r="126" spans="1:7" ht="15" x14ac:dyDescent="0.25">
      <c r="A126" s="62" t="s">
        <v>238</v>
      </c>
      <c r="B126" s="60"/>
      <c r="C126" s="60"/>
      <c r="D126" s="60"/>
      <c r="E126" s="60"/>
      <c r="F126" s="60"/>
      <c r="G126"/>
    </row>
    <row r="127" spans="1:7" ht="15" x14ac:dyDescent="0.25">
      <c r="A127" s="185" t="s">
        <v>238</v>
      </c>
      <c r="B127" s="60"/>
      <c r="C127" s="60"/>
      <c r="D127" s="60"/>
      <c r="E127" s="60"/>
      <c r="F127" s="60"/>
      <c r="G127"/>
    </row>
    <row r="128" spans="1:7" ht="15" x14ac:dyDescent="0.25">
      <c r="A128" s="181" t="s">
        <v>239</v>
      </c>
      <c r="B128" s="60">
        <v>253.1999999999999</v>
      </c>
      <c r="C128" s="60">
        <v>41.749999999999993</v>
      </c>
      <c r="D128" s="60">
        <v>15.150000000000002</v>
      </c>
      <c r="E128" s="60"/>
      <c r="F128" s="60">
        <v>310.09999999999991</v>
      </c>
      <c r="G128"/>
    </row>
    <row r="129" spans="1:7" ht="15" x14ac:dyDescent="0.25">
      <c r="A129"/>
      <c r="B129"/>
      <c r="C129"/>
      <c r="D129"/>
      <c r="E129"/>
      <c r="F129"/>
      <c r="G129"/>
    </row>
    <row r="130" spans="1:7" ht="15" x14ac:dyDescent="0.25">
      <c r="A130"/>
      <c r="B130"/>
      <c r="C130"/>
      <c r="D130"/>
      <c r="E130"/>
      <c r="F130"/>
      <c r="G130"/>
    </row>
  </sheetData>
  <mergeCells count="8">
    <mergeCell ref="AB2:AD2"/>
    <mergeCell ref="AE2:AG2"/>
    <mergeCell ref="H2:J2"/>
    <mergeCell ref="K2:M2"/>
    <mergeCell ref="N2:P2"/>
    <mergeCell ref="Q2:S2"/>
    <mergeCell ref="V2:X2"/>
    <mergeCell ref="Y2:AA2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83"/>
  <sheetViews>
    <sheetView topLeftCell="B1" workbookViewId="0">
      <selection activeCell="I6" sqref="I6:K14"/>
    </sheetView>
  </sheetViews>
  <sheetFormatPr defaultRowHeight="15" x14ac:dyDescent="0.25"/>
  <cols>
    <col min="1" max="1" width="31" customWidth="1"/>
    <col min="2" max="2" width="16.28515625" customWidth="1"/>
    <col min="3" max="4" width="4" customWidth="1"/>
    <col min="5" max="5" width="11.28515625" hidden="1" customWidth="1"/>
    <col min="6" max="6" width="7.28515625" style="186" customWidth="1"/>
    <col min="7" max="7" width="11.28515625" style="186" bestFit="1" customWidth="1"/>
    <col min="8" max="8" width="9.140625" style="186"/>
    <col min="9" max="9" width="10.7109375" style="186" customWidth="1"/>
  </cols>
  <sheetData>
    <row r="3" spans="1:11" x14ac:dyDescent="0.25">
      <c r="A3" s="26" t="s">
        <v>291</v>
      </c>
      <c r="B3" s="26" t="s">
        <v>290</v>
      </c>
    </row>
    <row r="4" spans="1:11" x14ac:dyDescent="0.25">
      <c r="A4" s="26" t="s">
        <v>237</v>
      </c>
      <c r="B4">
        <v>1</v>
      </c>
      <c r="C4">
        <v>2</v>
      </c>
      <c r="D4">
        <v>4</v>
      </c>
      <c r="E4" t="s">
        <v>239</v>
      </c>
    </row>
    <row r="5" spans="1:11" ht="15.75" thickBot="1" x14ac:dyDescent="0.3">
      <c r="A5" s="27" t="s">
        <v>110</v>
      </c>
      <c r="B5" s="55">
        <v>1873</v>
      </c>
      <c r="C5" s="55"/>
      <c r="D5" s="55"/>
      <c r="E5" s="55">
        <v>1873</v>
      </c>
    </row>
    <row r="6" spans="1:11" ht="36.75" thickBot="1" x14ac:dyDescent="0.3">
      <c r="A6" s="28" t="s">
        <v>207</v>
      </c>
      <c r="B6" s="55">
        <v>119</v>
      </c>
      <c r="C6" s="55"/>
      <c r="D6" s="55"/>
      <c r="E6" s="55">
        <v>119</v>
      </c>
      <c r="I6" s="220" t="s">
        <v>482</v>
      </c>
      <c r="J6" s="213" t="s">
        <v>517</v>
      </c>
      <c r="K6" s="213" t="s">
        <v>518</v>
      </c>
    </row>
    <row r="7" spans="1:11" ht="15.75" thickBot="1" x14ac:dyDescent="0.3">
      <c r="A7" s="56" t="s">
        <v>40</v>
      </c>
      <c r="B7" s="55">
        <v>49</v>
      </c>
      <c r="C7" s="55"/>
      <c r="D7" s="55"/>
      <c r="E7" s="55">
        <v>49</v>
      </c>
      <c r="I7" s="221" t="s">
        <v>207</v>
      </c>
      <c r="J7" s="215">
        <v>119</v>
      </c>
      <c r="K7" s="215">
        <v>4</v>
      </c>
    </row>
    <row r="8" spans="1:11" ht="15.75" thickBot="1" x14ac:dyDescent="0.3">
      <c r="A8" s="56" t="s">
        <v>70</v>
      </c>
      <c r="B8" s="55">
        <v>1</v>
      </c>
      <c r="C8" s="55"/>
      <c r="D8" s="55"/>
      <c r="E8" s="55">
        <v>1</v>
      </c>
      <c r="I8" s="221" t="s">
        <v>0</v>
      </c>
      <c r="J8" s="215">
        <v>354</v>
      </c>
      <c r="K8" s="215">
        <v>7</v>
      </c>
    </row>
    <row r="9" spans="1:11" ht="15.75" thickBot="1" x14ac:dyDescent="0.3">
      <c r="A9" s="56" t="s">
        <v>69</v>
      </c>
      <c r="B9" s="55">
        <v>1</v>
      </c>
      <c r="C9" s="55"/>
      <c r="D9" s="55"/>
      <c r="E9" s="55">
        <v>1</v>
      </c>
      <c r="I9" s="221" t="s">
        <v>135</v>
      </c>
      <c r="J9" s="215">
        <v>84</v>
      </c>
      <c r="K9" s="215">
        <v>4</v>
      </c>
    </row>
    <row r="10" spans="1:11" ht="15.75" thickBot="1" x14ac:dyDescent="0.3">
      <c r="A10" s="56" t="s">
        <v>71</v>
      </c>
      <c r="B10" s="55">
        <v>68</v>
      </c>
      <c r="C10" s="55"/>
      <c r="D10" s="55"/>
      <c r="E10" s="55">
        <v>68</v>
      </c>
      <c r="I10" s="221" t="s">
        <v>109</v>
      </c>
      <c r="J10" s="215">
        <v>160</v>
      </c>
      <c r="K10" s="215">
        <v>6</v>
      </c>
    </row>
    <row r="11" spans="1:11" ht="15.75" thickBot="1" x14ac:dyDescent="0.3">
      <c r="A11" s="28" t="s">
        <v>0</v>
      </c>
      <c r="B11" s="55">
        <v>354</v>
      </c>
      <c r="C11" s="55"/>
      <c r="D11" s="55"/>
      <c r="E11" s="55">
        <v>354</v>
      </c>
      <c r="I11" s="221" t="s">
        <v>233</v>
      </c>
      <c r="J11" s="215">
        <v>183</v>
      </c>
      <c r="K11" s="215">
        <v>7</v>
      </c>
    </row>
    <row r="12" spans="1:11" ht="15.75" thickBot="1" x14ac:dyDescent="0.3">
      <c r="A12" s="56" t="s">
        <v>72</v>
      </c>
      <c r="B12" s="55">
        <v>55</v>
      </c>
      <c r="C12" s="55"/>
      <c r="D12" s="55"/>
      <c r="E12" s="55">
        <v>55</v>
      </c>
      <c r="I12" s="221" t="s">
        <v>176</v>
      </c>
      <c r="J12" s="215">
        <v>220</v>
      </c>
      <c r="K12" s="215">
        <v>7</v>
      </c>
    </row>
    <row r="13" spans="1:11" ht="15.75" thickBot="1" x14ac:dyDescent="0.3">
      <c r="A13" s="56" t="s">
        <v>40</v>
      </c>
      <c r="B13" s="55">
        <v>191</v>
      </c>
      <c r="C13" s="55"/>
      <c r="D13" s="55"/>
      <c r="E13" s="55">
        <v>191</v>
      </c>
      <c r="I13" s="221" t="s">
        <v>48</v>
      </c>
      <c r="J13" s="215">
        <v>279</v>
      </c>
      <c r="K13" s="215">
        <v>7</v>
      </c>
    </row>
    <row r="14" spans="1:11" ht="15.75" thickBot="1" x14ac:dyDescent="0.3">
      <c r="A14" s="56" t="s">
        <v>73</v>
      </c>
      <c r="B14" s="55">
        <v>11</v>
      </c>
      <c r="C14" s="55"/>
      <c r="D14" s="55"/>
      <c r="E14" s="55">
        <v>11</v>
      </c>
      <c r="I14" s="221" t="s">
        <v>229</v>
      </c>
      <c r="J14" s="215">
        <v>474</v>
      </c>
      <c r="K14" s="215">
        <v>7</v>
      </c>
    </row>
    <row r="15" spans="1:11" x14ac:dyDescent="0.25">
      <c r="A15" s="56" t="s">
        <v>70</v>
      </c>
      <c r="B15" s="55">
        <v>1</v>
      </c>
      <c r="C15" s="55"/>
      <c r="D15" s="55"/>
      <c r="E15" s="55">
        <v>1</v>
      </c>
    </row>
    <row r="16" spans="1:11" x14ac:dyDescent="0.25">
      <c r="A16" s="56" t="s">
        <v>69</v>
      </c>
      <c r="B16" s="55">
        <v>2</v>
      </c>
      <c r="C16" s="55"/>
      <c r="D16" s="55"/>
      <c r="E16" s="55">
        <v>2</v>
      </c>
    </row>
    <row r="17" spans="1:5" x14ac:dyDescent="0.25">
      <c r="A17" s="56" t="s">
        <v>78</v>
      </c>
      <c r="B17" s="55">
        <v>1</v>
      </c>
      <c r="C17" s="55"/>
      <c r="D17" s="55"/>
      <c r="E17" s="55">
        <v>1</v>
      </c>
    </row>
    <row r="18" spans="1:5" x14ac:dyDescent="0.25">
      <c r="A18" s="56" t="s">
        <v>71</v>
      </c>
      <c r="B18" s="55">
        <v>93</v>
      </c>
      <c r="C18" s="55"/>
      <c r="D18" s="55"/>
      <c r="E18" s="55">
        <v>93</v>
      </c>
    </row>
    <row r="19" spans="1:5" x14ac:dyDescent="0.25">
      <c r="A19" s="28" t="s">
        <v>135</v>
      </c>
      <c r="B19" s="55">
        <v>84</v>
      </c>
      <c r="C19" s="55"/>
      <c r="D19" s="55"/>
      <c r="E19" s="55">
        <v>84</v>
      </c>
    </row>
    <row r="20" spans="1:5" x14ac:dyDescent="0.25">
      <c r="A20" s="56" t="s">
        <v>40</v>
      </c>
      <c r="B20" s="55">
        <v>16</v>
      </c>
      <c r="C20" s="55"/>
      <c r="D20" s="55"/>
      <c r="E20" s="55">
        <v>16</v>
      </c>
    </row>
    <row r="21" spans="1:5" x14ac:dyDescent="0.25">
      <c r="A21" s="56" t="s">
        <v>73</v>
      </c>
      <c r="B21" s="55">
        <v>1</v>
      </c>
      <c r="C21" s="55"/>
      <c r="D21" s="55"/>
      <c r="E21" s="55">
        <v>1</v>
      </c>
    </row>
    <row r="22" spans="1:5" x14ac:dyDescent="0.25">
      <c r="A22" s="56" t="s">
        <v>78</v>
      </c>
      <c r="B22" s="55">
        <v>1</v>
      </c>
      <c r="C22" s="55"/>
      <c r="D22" s="55"/>
      <c r="E22" s="55">
        <v>1</v>
      </c>
    </row>
    <row r="23" spans="1:5" x14ac:dyDescent="0.25">
      <c r="A23" s="56" t="s">
        <v>71</v>
      </c>
      <c r="B23" s="55">
        <v>66</v>
      </c>
      <c r="C23" s="55"/>
      <c r="D23" s="55"/>
      <c r="E23" s="55">
        <v>66</v>
      </c>
    </row>
    <row r="24" spans="1:5" x14ac:dyDescent="0.25">
      <c r="A24" s="28" t="s">
        <v>109</v>
      </c>
      <c r="B24" s="55">
        <v>160</v>
      </c>
      <c r="C24" s="55"/>
      <c r="D24" s="55"/>
      <c r="E24" s="55">
        <v>160</v>
      </c>
    </row>
    <row r="25" spans="1:5" x14ac:dyDescent="0.25">
      <c r="A25" s="56" t="s">
        <v>72</v>
      </c>
      <c r="B25" s="55">
        <v>2</v>
      </c>
      <c r="C25" s="55"/>
      <c r="D25" s="55"/>
      <c r="E25" s="55">
        <v>2</v>
      </c>
    </row>
    <row r="26" spans="1:5" x14ac:dyDescent="0.25">
      <c r="A26" s="56" t="s">
        <v>40</v>
      </c>
      <c r="B26" s="55">
        <v>24</v>
      </c>
      <c r="C26" s="55"/>
      <c r="D26" s="55"/>
      <c r="E26" s="55">
        <v>24</v>
      </c>
    </row>
    <row r="27" spans="1:5" x14ac:dyDescent="0.25">
      <c r="A27" s="56" t="s">
        <v>73</v>
      </c>
      <c r="B27" s="55">
        <v>8</v>
      </c>
      <c r="C27" s="55"/>
      <c r="D27" s="55"/>
      <c r="E27" s="55">
        <v>8</v>
      </c>
    </row>
    <row r="28" spans="1:5" x14ac:dyDescent="0.25">
      <c r="A28" s="56" t="s">
        <v>69</v>
      </c>
      <c r="B28" s="55">
        <v>5</v>
      </c>
      <c r="C28" s="55"/>
      <c r="D28" s="55"/>
      <c r="E28" s="55">
        <v>5</v>
      </c>
    </row>
    <row r="29" spans="1:5" x14ac:dyDescent="0.25">
      <c r="A29" s="56" t="s">
        <v>78</v>
      </c>
      <c r="B29" s="55">
        <v>2</v>
      </c>
      <c r="C29" s="55"/>
      <c r="D29" s="55"/>
      <c r="E29" s="55">
        <v>2</v>
      </c>
    </row>
    <row r="30" spans="1:5" x14ac:dyDescent="0.25">
      <c r="A30" s="56" t="s">
        <v>71</v>
      </c>
      <c r="B30" s="55">
        <v>119</v>
      </c>
      <c r="C30" s="55"/>
      <c r="D30" s="55"/>
      <c r="E30" s="55">
        <v>119</v>
      </c>
    </row>
    <row r="31" spans="1:5" x14ac:dyDescent="0.25">
      <c r="A31" s="28" t="s">
        <v>233</v>
      </c>
      <c r="B31" s="55">
        <v>183</v>
      </c>
      <c r="C31" s="55"/>
      <c r="D31" s="55"/>
      <c r="E31" s="55">
        <v>183</v>
      </c>
    </row>
    <row r="32" spans="1:5" x14ac:dyDescent="0.25">
      <c r="A32" s="56" t="s">
        <v>72</v>
      </c>
      <c r="B32" s="55">
        <v>7</v>
      </c>
      <c r="C32" s="55"/>
      <c r="D32" s="55"/>
      <c r="E32" s="55">
        <v>7</v>
      </c>
    </row>
    <row r="33" spans="1:5" x14ac:dyDescent="0.25">
      <c r="A33" s="56" t="s">
        <v>40</v>
      </c>
      <c r="B33" s="55">
        <v>29</v>
      </c>
      <c r="C33" s="55"/>
      <c r="D33" s="55"/>
      <c r="E33" s="55">
        <v>29</v>
      </c>
    </row>
    <row r="34" spans="1:5" x14ac:dyDescent="0.25">
      <c r="A34" s="56" t="s">
        <v>73</v>
      </c>
      <c r="B34" s="55">
        <v>2</v>
      </c>
      <c r="C34" s="55"/>
      <c r="D34" s="55"/>
      <c r="E34" s="55">
        <v>2</v>
      </c>
    </row>
    <row r="35" spans="1:5" x14ac:dyDescent="0.25">
      <c r="A35" s="56" t="s">
        <v>70</v>
      </c>
      <c r="B35" s="55">
        <v>1</v>
      </c>
      <c r="C35" s="55"/>
      <c r="D35" s="55"/>
      <c r="E35" s="55">
        <v>1</v>
      </c>
    </row>
    <row r="36" spans="1:5" x14ac:dyDescent="0.25">
      <c r="A36" s="56" t="s">
        <v>69</v>
      </c>
      <c r="B36" s="55">
        <v>6</v>
      </c>
      <c r="C36" s="55"/>
      <c r="D36" s="55"/>
      <c r="E36" s="55">
        <v>6</v>
      </c>
    </row>
    <row r="37" spans="1:5" x14ac:dyDescent="0.25">
      <c r="A37" s="56" t="s">
        <v>78</v>
      </c>
      <c r="B37" s="55">
        <v>11</v>
      </c>
      <c r="C37" s="55"/>
      <c r="D37" s="55"/>
      <c r="E37" s="55">
        <v>11</v>
      </c>
    </row>
    <row r="38" spans="1:5" x14ac:dyDescent="0.25">
      <c r="A38" s="56" t="s">
        <v>71</v>
      </c>
      <c r="B38" s="55">
        <v>127</v>
      </c>
      <c r="C38" s="55"/>
      <c r="D38" s="55"/>
      <c r="E38" s="55">
        <v>127</v>
      </c>
    </row>
    <row r="39" spans="1:5" x14ac:dyDescent="0.25">
      <c r="A39" s="28" t="s">
        <v>176</v>
      </c>
      <c r="B39" s="55">
        <v>220</v>
      </c>
      <c r="C39" s="55"/>
      <c r="D39" s="55"/>
      <c r="E39" s="55">
        <v>220</v>
      </c>
    </row>
    <row r="40" spans="1:5" x14ac:dyDescent="0.25">
      <c r="A40" s="56" t="s">
        <v>72</v>
      </c>
      <c r="B40" s="55">
        <v>4</v>
      </c>
      <c r="C40" s="55"/>
      <c r="D40" s="55"/>
      <c r="E40" s="55">
        <v>4</v>
      </c>
    </row>
    <row r="41" spans="1:5" x14ac:dyDescent="0.25">
      <c r="A41" s="56" t="s">
        <v>40</v>
      </c>
      <c r="B41" s="55">
        <v>95</v>
      </c>
      <c r="C41" s="55"/>
      <c r="D41" s="55"/>
      <c r="E41" s="55">
        <v>95</v>
      </c>
    </row>
    <row r="42" spans="1:5" x14ac:dyDescent="0.25">
      <c r="A42" s="56" t="s">
        <v>73</v>
      </c>
      <c r="B42" s="55">
        <v>2</v>
      </c>
      <c r="C42" s="55"/>
      <c r="D42" s="55"/>
      <c r="E42" s="55">
        <v>2</v>
      </c>
    </row>
    <row r="43" spans="1:5" x14ac:dyDescent="0.25">
      <c r="A43" s="56" t="s">
        <v>70</v>
      </c>
      <c r="B43" s="55">
        <v>1</v>
      </c>
      <c r="C43" s="55"/>
      <c r="D43" s="55"/>
      <c r="E43" s="55">
        <v>1</v>
      </c>
    </row>
    <row r="44" spans="1:5" x14ac:dyDescent="0.25">
      <c r="A44" s="56" t="s">
        <v>69</v>
      </c>
      <c r="B44" s="55">
        <v>14</v>
      </c>
      <c r="C44" s="55"/>
      <c r="D44" s="55"/>
      <c r="E44" s="55">
        <v>14</v>
      </c>
    </row>
    <row r="45" spans="1:5" x14ac:dyDescent="0.25">
      <c r="A45" s="56" t="s">
        <v>179</v>
      </c>
      <c r="B45" s="55">
        <v>11</v>
      </c>
      <c r="C45" s="55"/>
      <c r="D45" s="55"/>
      <c r="E45" s="55">
        <v>11</v>
      </c>
    </row>
    <row r="46" spans="1:5" x14ac:dyDescent="0.25">
      <c r="A46" s="56" t="s">
        <v>71</v>
      </c>
      <c r="B46" s="55">
        <v>93</v>
      </c>
      <c r="C46" s="55"/>
      <c r="D46" s="55"/>
      <c r="E46" s="55">
        <v>93</v>
      </c>
    </row>
    <row r="47" spans="1:5" x14ac:dyDescent="0.25">
      <c r="A47" s="28" t="s">
        <v>48</v>
      </c>
      <c r="B47" s="55">
        <v>279</v>
      </c>
      <c r="C47" s="55"/>
      <c r="D47" s="55"/>
      <c r="E47" s="55">
        <v>279</v>
      </c>
    </row>
    <row r="48" spans="1:5" x14ac:dyDescent="0.25">
      <c r="A48" s="56" t="s">
        <v>72</v>
      </c>
      <c r="B48" s="55">
        <v>21</v>
      </c>
      <c r="C48" s="55"/>
      <c r="D48" s="55"/>
      <c r="E48" s="55">
        <v>21</v>
      </c>
    </row>
    <row r="49" spans="1:9" x14ac:dyDescent="0.25">
      <c r="A49" s="56" t="s">
        <v>40</v>
      </c>
      <c r="B49" s="55">
        <v>50</v>
      </c>
      <c r="C49" s="55"/>
      <c r="D49" s="55"/>
      <c r="E49" s="55">
        <v>50</v>
      </c>
    </row>
    <row r="50" spans="1:9" x14ac:dyDescent="0.25">
      <c r="A50" s="56" t="s">
        <v>73</v>
      </c>
      <c r="B50" s="55">
        <v>3</v>
      </c>
      <c r="C50" s="55"/>
      <c r="D50" s="55"/>
      <c r="E50" s="55">
        <v>3</v>
      </c>
    </row>
    <row r="51" spans="1:9" x14ac:dyDescent="0.25">
      <c r="A51" s="56" t="s">
        <v>70</v>
      </c>
      <c r="B51" s="55">
        <v>7</v>
      </c>
      <c r="C51" s="55"/>
      <c r="D51" s="55"/>
      <c r="E51" s="55">
        <v>7</v>
      </c>
    </row>
    <row r="52" spans="1:9" x14ac:dyDescent="0.25">
      <c r="A52" s="56" t="s">
        <v>69</v>
      </c>
      <c r="B52" s="55">
        <v>4</v>
      </c>
      <c r="C52" s="55"/>
      <c r="D52" s="55"/>
      <c r="E52" s="55">
        <v>4</v>
      </c>
    </row>
    <row r="53" spans="1:9" x14ac:dyDescent="0.25">
      <c r="A53" s="56" t="s">
        <v>78</v>
      </c>
      <c r="B53" s="55">
        <v>2</v>
      </c>
      <c r="C53" s="55"/>
      <c r="D53" s="55"/>
      <c r="E53" s="55">
        <v>2</v>
      </c>
    </row>
    <row r="54" spans="1:9" x14ac:dyDescent="0.25">
      <c r="A54" s="56" t="s">
        <v>71</v>
      </c>
      <c r="B54" s="55">
        <v>192</v>
      </c>
      <c r="C54" s="55"/>
      <c r="D54" s="55"/>
      <c r="E54" s="55">
        <v>192</v>
      </c>
    </row>
    <row r="55" spans="1:9" x14ac:dyDescent="0.25">
      <c r="A55" s="28" t="s">
        <v>229</v>
      </c>
      <c r="B55" s="55">
        <v>474</v>
      </c>
      <c r="C55" s="55"/>
      <c r="D55" s="55"/>
      <c r="E55" s="55">
        <v>474</v>
      </c>
    </row>
    <row r="56" spans="1:9" x14ac:dyDescent="0.25">
      <c r="A56" s="56" t="s">
        <v>72</v>
      </c>
      <c r="B56" s="55">
        <v>29</v>
      </c>
      <c r="C56" s="55"/>
      <c r="D56" s="55"/>
      <c r="E56" s="55">
        <v>29</v>
      </c>
    </row>
    <row r="57" spans="1:9" x14ac:dyDescent="0.25">
      <c r="A57" s="56" t="s">
        <v>40</v>
      </c>
      <c r="B57" s="55">
        <v>137</v>
      </c>
      <c r="C57" s="55"/>
      <c r="D57" s="55"/>
      <c r="E57" s="55">
        <v>137</v>
      </c>
    </row>
    <row r="58" spans="1:9" x14ac:dyDescent="0.25">
      <c r="A58" s="56" t="s">
        <v>73</v>
      </c>
      <c r="B58" s="55">
        <v>1</v>
      </c>
      <c r="C58" s="55"/>
      <c r="D58" s="55"/>
      <c r="E58" s="55">
        <v>1</v>
      </c>
    </row>
    <row r="59" spans="1:9" x14ac:dyDescent="0.25">
      <c r="A59" s="56" t="s">
        <v>70</v>
      </c>
      <c r="B59" s="55">
        <v>4</v>
      </c>
      <c r="C59" s="55"/>
      <c r="D59" s="55"/>
      <c r="E59" s="55">
        <v>4</v>
      </c>
    </row>
    <row r="60" spans="1:9" x14ac:dyDescent="0.25">
      <c r="A60" s="56" t="s">
        <v>69</v>
      </c>
      <c r="B60" s="55">
        <v>7</v>
      </c>
      <c r="C60" s="55"/>
      <c r="D60" s="55"/>
      <c r="E60" s="55">
        <v>7</v>
      </c>
    </row>
    <row r="61" spans="1:9" x14ac:dyDescent="0.25">
      <c r="A61" s="56" t="s">
        <v>179</v>
      </c>
      <c r="B61" s="55">
        <v>1</v>
      </c>
      <c r="C61" s="55"/>
      <c r="D61" s="55"/>
      <c r="E61" s="55">
        <v>1</v>
      </c>
    </row>
    <row r="62" spans="1:9" x14ac:dyDescent="0.25">
      <c r="A62" s="56" t="s">
        <v>71</v>
      </c>
      <c r="B62" s="55">
        <v>295</v>
      </c>
      <c r="C62" s="55"/>
      <c r="D62" s="55"/>
      <c r="E62" s="55">
        <v>295</v>
      </c>
    </row>
    <row r="63" spans="1:9" x14ac:dyDescent="0.25">
      <c r="A63" s="27" t="s">
        <v>112</v>
      </c>
      <c r="B63" s="55">
        <v>879</v>
      </c>
      <c r="C63" s="55">
        <v>330</v>
      </c>
      <c r="D63" s="55">
        <v>150</v>
      </c>
      <c r="E63" s="55">
        <v>1359</v>
      </c>
    </row>
    <row r="64" spans="1:9" x14ac:dyDescent="0.25">
      <c r="A64" s="28" t="s">
        <v>207</v>
      </c>
      <c r="B64" s="55">
        <v>60</v>
      </c>
      <c r="C64" s="55">
        <v>40</v>
      </c>
      <c r="D64" s="55">
        <v>42</v>
      </c>
      <c r="E64" s="55">
        <v>142</v>
      </c>
      <c r="G64" s="186">
        <f>AVERAGE(B64:D64)</f>
        <v>47.333333333333336</v>
      </c>
      <c r="H64" s="186">
        <f>STDEV(B64:D64)</f>
        <v>11.015141094572211</v>
      </c>
      <c r="I64" s="186">
        <f>H64/SQRT(3)</f>
        <v>6.3595946761129758</v>
      </c>
    </row>
    <row r="65" spans="1:9" x14ac:dyDescent="0.25">
      <c r="A65" s="56" t="s">
        <v>151</v>
      </c>
      <c r="B65" s="55">
        <v>1</v>
      </c>
      <c r="C65" s="55"/>
      <c r="D65" s="55">
        <v>1</v>
      </c>
      <c r="E65" s="55">
        <v>2</v>
      </c>
    </row>
    <row r="66" spans="1:9" x14ac:dyDescent="0.25">
      <c r="A66" s="56" t="s">
        <v>17</v>
      </c>
      <c r="B66" s="55">
        <v>1</v>
      </c>
      <c r="C66" s="55">
        <v>1</v>
      </c>
      <c r="D66" s="55">
        <v>1</v>
      </c>
      <c r="E66" s="55">
        <v>3</v>
      </c>
    </row>
    <row r="67" spans="1:9" x14ac:dyDescent="0.25">
      <c r="A67" s="56" t="s">
        <v>6</v>
      </c>
      <c r="B67" s="55"/>
      <c r="C67" s="55">
        <v>1</v>
      </c>
      <c r="D67" s="55"/>
      <c r="E67" s="55">
        <v>1</v>
      </c>
    </row>
    <row r="68" spans="1:9" x14ac:dyDescent="0.25">
      <c r="A68" s="56" t="s">
        <v>12</v>
      </c>
      <c r="B68" s="55">
        <v>1</v>
      </c>
      <c r="C68" s="55"/>
      <c r="D68" s="55"/>
      <c r="E68" s="55">
        <v>1</v>
      </c>
    </row>
    <row r="69" spans="1:9" x14ac:dyDescent="0.25">
      <c r="A69" s="56" t="s">
        <v>148</v>
      </c>
      <c r="B69" s="55">
        <v>1</v>
      </c>
      <c r="C69" s="55">
        <v>1</v>
      </c>
      <c r="D69" s="55"/>
      <c r="E69" s="55">
        <v>2</v>
      </c>
    </row>
    <row r="70" spans="1:9" x14ac:dyDescent="0.25">
      <c r="A70" s="56" t="s">
        <v>7</v>
      </c>
      <c r="B70" s="55">
        <v>2</v>
      </c>
      <c r="C70" s="55"/>
      <c r="D70" s="55">
        <v>2</v>
      </c>
      <c r="E70" s="55">
        <v>4</v>
      </c>
    </row>
    <row r="71" spans="1:9" x14ac:dyDescent="0.25">
      <c r="A71" s="56" t="s">
        <v>11</v>
      </c>
      <c r="B71" s="55">
        <v>11</v>
      </c>
      <c r="C71" s="55">
        <v>9</v>
      </c>
      <c r="D71" s="55">
        <v>9</v>
      </c>
      <c r="E71" s="55">
        <v>29</v>
      </c>
    </row>
    <row r="72" spans="1:9" x14ac:dyDescent="0.25">
      <c r="A72" s="56" t="s">
        <v>114</v>
      </c>
      <c r="B72" s="55"/>
      <c r="C72" s="55"/>
      <c r="D72" s="55">
        <v>1</v>
      </c>
      <c r="E72" s="55">
        <v>1</v>
      </c>
    </row>
    <row r="73" spans="1:9" x14ac:dyDescent="0.25">
      <c r="A73" s="56" t="s">
        <v>10</v>
      </c>
      <c r="B73" s="55">
        <v>29</v>
      </c>
      <c r="C73" s="55">
        <v>15</v>
      </c>
      <c r="D73" s="55">
        <v>15</v>
      </c>
      <c r="E73" s="55">
        <v>59</v>
      </c>
    </row>
    <row r="74" spans="1:9" x14ac:dyDescent="0.25">
      <c r="A74" s="56" t="s">
        <v>16</v>
      </c>
      <c r="B74" s="55">
        <v>2</v>
      </c>
      <c r="C74" s="55">
        <v>3</v>
      </c>
      <c r="D74" s="55">
        <v>3</v>
      </c>
      <c r="E74" s="55">
        <v>8</v>
      </c>
    </row>
    <row r="75" spans="1:9" x14ac:dyDescent="0.25">
      <c r="A75" s="56" t="s">
        <v>56</v>
      </c>
      <c r="B75" s="55">
        <v>3</v>
      </c>
      <c r="C75" s="55">
        <v>3</v>
      </c>
      <c r="D75" s="55">
        <v>1</v>
      </c>
      <c r="E75" s="55">
        <v>7</v>
      </c>
    </row>
    <row r="76" spans="1:9" x14ac:dyDescent="0.25">
      <c r="A76" s="56" t="s">
        <v>3</v>
      </c>
      <c r="B76" s="55"/>
      <c r="C76" s="55"/>
      <c r="D76" s="55">
        <v>2</v>
      </c>
      <c r="E76" s="55">
        <v>2</v>
      </c>
    </row>
    <row r="77" spans="1:9" x14ac:dyDescent="0.25">
      <c r="A77" s="56" t="s">
        <v>303</v>
      </c>
      <c r="B77" s="55">
        <v>2</v>
      </c>
      <c r="C77" s="55"/>
      <c r="D77" s="55"/>
      <c r="E77" s="55">
        <v>2</v>
      </c>
    </row>
    <row r="78" spans="1:9" x14ac:dyDescent="0.25">
      <c r="A78" s="56" t="s">
        <v>9</v>
      </c>
      <c r="B78" s="55">
        <v>3</v>
      </c>
      <c r="C78" s="55">
        <v>3</v>
      </c>
      <c r="D78" s="55">
        <v>3</v>
      </c>
      <c r="E78" s="55">
        <v>9</v>
      </c>
    </row>
    <row r="79" spans="1:9" x14ac:dyDescent="0.25">
      <c r="A79" s="56" t="s">
        <v>57</v>
      </c>
      <c r="B79" s="55">
        <v>4</v>
      </c>
      <c r="C79" s="55">
        <v>4</v>
      </c>
      <c r="D79" s="55">
        <v>4</v>
      </c>
      <c r="E79" s="55">
        <v>12</v>
      </c>
    </row>
    <row r="80" spans="1:9" x14ac:dyDescent="0.25">
      <c r="A80" s="28" t="s">
        <v>0</v>
      </c>
      <c r="B80" s="55">
        <v>68</v>
      </c>
      <c r="C80" s="55">
        <v>37</v>
      </c>
      <c r="D80" s="55"/>
      <c r="E80" s="55">
        <v>105</v>
      </c>
      <c r="G80" s="186">
        <f>AVERAGE(B80:C80)</f>
        <v>52.5</v>
      </c>
      <c r="H80" s="186">
        <f>STDEV(B80:C80)</f>
        <v>21.920310216782973</v>
      </c>
      <c r="I80" s="186">
        <f>H80/SQRT(2)</f>
        <v>15.499999999999998</v>
      </c>
    </row>
    <row r="81" spans="1:17" x14ac:dyDescent="0.25">
      <c r="A81" s="56" t="s">
        <v>90</v>
      </c>
      <c r="B81" s="55">
        <v>1</v>
      </c>
      <c r="C81" s="55">
        <v>1</v>
      </c>
      <c r="D81" s="55"/>
      <c r="E81" s="55">
        <v>2</v>
      </c>
    </row>
    <row r="82" spans="1:17" x14ac:dyDescent="0.25">
      <c r="A82" s="56" t="s">
        <v>17</v>
      </c>
      <c r="B82" s="55">
        <v>4</v>
      </c>
      <c r="C82" s="55">
        <v>1</v>
      </c>
      <c r="D82" s="55"/>
      <c r="E82" s="55">
        <v>5</v>
      </c>
    </row>
    <row r="83" spans="1:17" x14ac:dyDescent="0.25">
      <c r="A83" s="56" t="s">
        <v>6</v>
      </c>
      <c r="B83" s="55">
        <v>1</v>
      </c>
      <c r="C83" s="55">
        <v>1</v>
      </c>
      <c r="D83" s="55"/>
      <c r="E83" s="55">
        <v>2</v>
      </c>
    </row>
    <row r="84" spans="1:17" x14ac:dyDescent="0.25">
      <c r="A84" s="56" t="s">
        <v>7</v>
      </c>
      <c r="B84" s="55">
        <v>4</v>
      </c>
      <c r="C84" s="55">
        <v>4</v>
      </c>
      <c r="D84" s="55"/>
      <c r="E84" s="55">
        <v>8</v>
      </c>
    </row>
    <row r="85" spans="1:17" x14ac:dyDescent="0.25">
      <c r="A85" s="56" t="s">
        <v>11</v>
      </c>
      <c r="B85" s="55">
        <v>5</v>
      </c>
      <c r="C85" s="55">
        <v>2</v>
      </c>
      <c r="D85" s="55"/>
      <c r="E85" s="55">
        <v>7</v>
      </c>
    </row>
    <row r="86" spans="1:17" ht="15.75" thickBot="1" x14ac:dyDescent="0.3">
      <c r="A86" s="56" t="s">
        <v>10</v>
      </c>
      <c r="B86" s="55">
        <v>8</v>
      </c>
      <c r="C86" s="55">
        <v>6</v>
      </c>
      <c r="D86" s="55"/>
      <c r="E86" s="55">
        <v>14</v>
      </c>
    </row>
    <row r="87" spans="1:17" ht="15.75" thickBot="1" x14ac:dyDescent="0.3">
      <c r="A87" s="56" t="s">
        <v>16</v>
      </c>
      <c r="B87" s="55">
        <v>1</v>
      </c>
      <c r="C87" s="55">
        <v>1</v>
      </c>
      <c r="D87" s="55"/>
      <c r="E87" s="55">
        <v>2</v>
      </c>
      <c r="M87" s="394" t="s">
        <v>482</v>
      </c>
      <c r="N87" s="403" t="s">
        <v>519</v>
      </c>
      <c r="O87" s="404"/>
      <c r="P87" s="405" t="s">
        <v>520</v>
      </c>
      <c r="Q87" s="216"/>
    </row>
    <row r="88" spans="1:17" ht="15.75" thickBot="1" x14ac:dyDescent="0.3">
      <c r="A88" s="56" t="s">
        <v>3</v>
      </c>
      <c r="B88" s="55">
        <v>18</v>
      </c>
      <c r="C88" s="55">
        <v>7</v>
      </c>
      <c r="D88" s="55"/>
      <c r="E88" s="55">
        <v>25</v>
      </c>
      <c r="M88" s="395"/>
      <c r="N88" s="217" t="s">
        <v>476</v>
      </c>
      <c r="O88" s="213" t="s">
        <v>478</v>
      </c>
      <c r="P88" s="406"/>
      <c r="Q88" s="218" t="s">
        <v>55</v>
      </c>
    </row>
    <row r="89" spans="1:17" ht="15.75" thickBot="1" x14ac:dyDescent="0.3">
      <c r="A89" s="56" t="s">
        <v>9</v>
      </c>
      <c r="B89" s="55">
        <v>5</v>
      </c>
      <c r="C89" s="55">
        <v>5</v>
      </c>
      <c r="D89" s="55"/>
      <c r="E89" s="55">
        <v>10</v>
      </c>
      <c r="M89" s="214" t="s">
        <v>207</v>
      </c>
      <c r="N89" s="222">
        <v>47.333333333333336</v>
      </c>
      <c r="O89" s="223">
        <v>6.3595946761129758</v>
      </c>
      <c r="P89" s="215">
        <v>15</v>
      </c>
      <c r="Q89" s="219">
        <v>3</v>
      </c>
    </row>
    <row r="90" spans="1:17" ht="15.75" thickBot="1" x14ac:dyDescent="0.3">
      <c r="A90" s="56" t="s">
        <v>57</v>
      </c>
      <c r="B90" s="55">
        <v>21</v>
      </c>
      <c r="C90" s="55">
        <v>9</v>
      </c>
      <c r="D90" s="55"/>
      <c r="E90" s="55">
        <v>30</v>
      </c>
      <c r="M90" s="214" t="s">
        <v>0</v>
      </c>
      <c r="N90" s="222">
        <v>52.5</v>
      </c>
      <c r="O90" s="223">
        <v>15.499999999999998</v>
      </c>
      <c r="P90" s="215">
        <v>10</v>
      </c>
      <c r="Q90" s="219">
        <v>2</v>
      </c>
    </row>
    <row r="91" spans="1:17" ht="15.75" thickBot="1" x14ac:dyDescent="0.3">
      <c r="A91" s="28" t="s">
        <v>135</v>
      </c>
      <c r="B91" s="55">
        <v>61</v>
      </c>
      <c r="C91" s="55">
        <v>37</v>
      </c>
      <c r="D91" s="55">
        <v>33</v>
      </c>
      <c r="E91" s="55">
        <v>131</v>
      </c>
      <c r="G91" s="186">
        <f>AVERAGE(B91:D91)</f>
        <v>43.666666666666664</v>
      </c>
      <c r="H91" s="186">
        <f>STDEV(B91:D91)</f>
        <v>15.143755588800735</v>
      </c>
      <c r="I91" s="186">
        <f>H91/SQRT(3)</f>
        <v>8.743251365736004</v>
      </c>
      <c r="M91" s="214" t="s">
        <v>135</v>
      </c>
      <c r="N91" s="222">
        <v>43.666666666666664</v>
      </c>
      <c r="O91" s="223">
        <v>8.743251365736004</v>
      </c>
      <c r="P91" s="215">
        <v>11</v>
      </c>
      <c r="Q91" s="219">
        <v>3</v>
      </c>
    </row>
    <row r="92" spans="1:17" ht="15.75" thickBot="1" x14ac:dyDescent="0.3">
      <c r="A92" s="56" t="s">
        <v>151</v>
      </c>
      <c r="B92" s="55"/>
      <c r="C92" s="55">
        <v>1</v>
      </c>
      <c r="D92" s="55"/>
      <c r="E92" s="55">
        <v>1</v>
      </c>
      <c r="M92" s="214" t="s">
        <v>109</v>
      </c>
      <c r="N92" s="222">
        <v>64</v>
      </c>
      <c r="O92" s="223">
        <v>21.501937897160186</v>
      </c>
      <c r="P92" s="215">
        <v>15</v>
      </c>
      <c r="Q92" s="219">
        <v>3</v>
      </c>
    </row>
    <row r="93" spans="1:17" ht="15.75" thickBot="1" x14ac:dyDescent="0.3">
      <c r="A93" s="56" t="s">
        <v>17</v>
      </c>
      <c r="B93" s="55">
        <v>1</v>
      </c>
      <c r="C93" s="55">
        <v>1</v>
      </c>
      <c r="D93" s="55">
        <v>1</v>
      </c>
      <c r="E93" s="55">
        <v>3</v>
      </c>
      <c r="M93" s="214" t="s">
        <v>233</v>
      </c>
      <c r="N93" s="222">
        <v>51.333333333333336</v>
      </c>
      <c r="O93" s="223">
        <v>16.374098787753518</v>
      </c>
      <c r="P93" s="215">
        <v>15</v>
      </c>
      <c r="Q93" s="219">
        <v>3</v>
      </c>
    </row>
    <row r="94" spans="1:17" ht="15.75" thickBot="1" x14ac:dyDescent="0.3">
      <c r="A94" s="56" t="s">
        <v>148</v>
      </c>
      <c r="B94" s="55">
        <v>1</v>
      </c>
      <c r="C94" s="55"/>
      <c r="D94" s="55"/>
      <c r="E94" s="55">
        <v>1</v>
      </c>
      <c r="M94" s="214" t="s">
        <v>176</v>
      </c>
      <c r="N94" s="222">
        <v>82</v>
      </c>
      <c r="O94" s="223">
        <v>32.659863237109043</v>
      </c>
      <c r="P94" s="215">
        <v>14</v>
      </c>
      <c r="Q94" s="219">
        <v>2</v>
      </c>
    </row>
    <row r="95" spans="1:17" ht="15.75" thickBot="1" x14ac:dyDescent="0.3">
      <c r="A95" s="56" t="s">
        <v>7</v>
      </c>
      <c r="B95" s="55">
        <v>5</v>
      </c>
      <c r="C95" s="55">
        <v>4</v>
      </c>
      <c r="D95" s="55">
        <v>3</v>
      </c>
      <c r="E95" s="55">
        <v>12</v>
      </c>
      <c r="M95" s="214" t="s">
        <v>48</v>
      </c>
      <c r="N95" s="222">
        <v>96.5</v>
      </c>
      <c r="O95" s="223">
        <v>45.315560241488797</v>
      </c>
      <c r="P95" s="215">
        <v>15</v>
      </c>
      <c r="Q95" s="219">
        <v>2</v>
      </c>
    </row>
    <row r="96" spans="1:17" ht="15.75" thickBot="1" x14ac:dyDescent="0.3">
      <c r="A96" s="56" t="s">
        <v>11</v>
      </c>
      <c r="B96" s="55">
        <v>7</v>
      </c>
      <c r="C96" s="55">
        <v>5</v>
      </c>
      <c r="D96" s="55">
        <v>5</v>
      </c>
      <c r="E96" s="55">
        <v>17</v>
      </c>
      <c r="M96" s="214" t="s">
        <v>229</v>
      </c>
      <c r="N96" s="222">
        <v>139</v>
      </c>
      <c r="O96" s="223">
        <v>70.218705959784444</v>
      </c>
      <c r="P96" s="215">
        <v>14</v>
      </c>
      <c r="Q96" s="219">
        <v>2</v>
      </c>
    </row>
    <row r="97" spans="1:9" x14ac:dyDescent="0.25">
      <c r="A97" s="56" t="s">
        <v>10</v>
      </c>
      <c r="B97" s="55">
        <v>11</v>
      </c>
      <c r="C97" s="55">
        <v>11</v>
      </c>
      <c r="D97" s="55">
        <v>12</v>
      </c>
      <c r="E97" s="55">
        <v>34</v>
      </c>
    </row>
    <row r="98" spans="1:9" x14ac:dyDescent="0.25">
      <c r="A98" s="56" t="s">
        <v>16</v>
      </c>
      <c r="B98" s="55">
        <v>4</v>
      </c>
      <c r="C98" s="55">
        <v>1</v>
      </c>
      <c r="D98" s="55">
        <v>2</v>
      </c>
      <c r="E98" s="55">
        <v>7</v>
      </c>
    </row>
    <row r="99" spans="1:9" x14ac:dyDescent="0.25">
      <c r="A99" s="56" t="s">
        <v>3</v>
      </c>
      <c r="B99" s="55">
        <v>24</v>
      </c>
      <c r="C99" s="55">
        <v>6</v>
      </c>
      <c r="D99" s="55">
        <v>6</v>
      </c>
      <c r="E99" s="55">
        <v>36</v>
      </c>
    </row>
    <row r="100" spans="1:9" x14ac:dyDescent="0.25">
      <c r="A100" s="56" t="s">
        <v>303</v>
      </c>
      <c r="B100" s="55"/>
      <c r="C100" s="55">
        <v>3</v>
      </c>
      <c r="D100" s="55"/>
      <c r="E100" s="55">
        <v>3</v>
      </c>
    </row>
    <row r="101" spans="1:9" x14ac:dyDescent="0.25">
      <c r="A101" s="56" t="s">
        <v>9</v>
      </c>
      <c r="B101" s="55">
        <v>1</v>
      </c>
      <c r="C101" s="55">
        <v>2</v>
      </c>
      <c r="D101" s="55">
        <v>1</v>
      </c>
      <c r="E101" s="55">
        <v>4</v>
      </c>
    </row>
    <row r="102" spans="1:9" x14ac:dyDescent="0.25">
      <c r="A102" s="56" t="s">
        <v>57</v>
      </c>
      <c r="B102" s="55">
        <v>7</v>
      </c>
      <c r="C102" s="55">
        <v>3</v>
      </c>
      <c r="D102" s="55">
        <v>3</v>
      </c>
      <c r="E102" s="55">
        <v>13</v>
      </c>
    </row>
    <row r="103" spans="1:9" x14ac:dyDescent="0.25">
      <c r="A103" s="28" t="s">
        <v>109</v>
      </c>
      <c r="B103" s="55">
        <v>107</v>
      </c>
      <c r="C103" s="55">
        <v>43</v>
      </c>
      <c r="D103" s="55">
        <v>42</v>
      </c>
      <c r="E103" s="55">
        <v>192</v>
      </c>
      <c r="G103" s="186">
        <f>AVERAGE(B103:D103)</f>
        <v>64</v>
      </c>
      <c r="H103" s="186">
        <f>STDEV(B103:D103)</f>
        <v>37.242448899072144</v>
      </c>
      <c r="I103" s="186">
        <f>H103/SQRT(3)</f>
        <v>21.501937897160186</v>
      </c>
    </row>
    <row r="104" spans="1:9" x14ac:dyDescent="0.25">
      <c r="A104" s="56" t="s">
        <v>90</v>
      </c>
      <c r="B104" s="55"/>
      <c r="C104" s="55">
        <v>1</v>
      </c>
      <c r="D104" s="55"/>
      <c r="E104" s="55">
        <v>1</v>
      </c>
    </row>
    <row r="105" spans="1:9" x14ac:dyDescent="0.25">
      <c r="A105" s="56" t="s">
        <v>17</v>
      </c>
      <c r="B105" s="55">
        <v>4</v>
      </c>
      <c r="C105" s="55">
        <v>3</v>
      </c>
      <c r="D105" s="55">
        <v>1</v>
      </c>
      <c r="E105" s="55">
        <v>8</v>
      </c>
    </row>
    <row r="106" spans="1:9" x14ac:dyDescent="0.25">
      <c r="A106" s="56" t="s">
        <v>119</v>
      </c>
      <c r="B106" s="55">
        <v>1</v>
      </c>
      <c r="C106" s="55">
        <v>1</v>
      </c>
      <c r="D106" s="55">
        <v>1</v>
      </c>
      <c r="E106" s="55">
        <v>3</v>
      </c>
    </row>
    <row r="107" spans="1:9" x14ac:dyDescent="0.25">
      <c r="A107" s="56" t="s">
        <v>6</v>
      </c>
      <c r="B107" s="55"/>
      <c r="C107" s="55"/>
      <c r="D107" s="55">
        <v>1</v>
      </c>
      <c r="E107" s="55">
        <v>1</v>
      </c>
    </row>
    <row r="108" spans="1:9" x14ac:dyDescent="0.25">
      <c r="A108" s="56" t="s">
        <v>76</v>
      </c>
      <c r="B108" s="55">
        <v>1</v>
      </c>
      <c r="C108" s="55">
        <v>1</v>
      </c>
      <c r="D108" s="55">
        <v>1</v>
      </c>
      <c r="E108" s="55">
        <v>3</v>
      </c>
    </row>
    <row r="109" spans="1:9" x14ac:dyDescent="0.25">
      <c r="A109" s="56" t="s">
        <v>7</v>
      </c>
      <c r="B109" s="55">
        <v>2</v>
      </c>
      <c r="C109" s="55">
        <v>2</v>
      </c>
      <c r="D109" s="55">
        <v>3</v>
      </c>
      <c r="E109" s="55">
        <v>7</v>
      </c>
    </row>
    <row r="110" spans="1:9" x14ac:dyDescent="0.25">
      <c r="A110" s="56" t="s">
        <v>11</v>
      </c>
      <c r="B110" s="55"/>
      <c r="C110" s="55">
        <v>2</v>
      </c>
      <c r="D110" s="55">
        <v>2</v>
      </c>
      <c r="E110" s="55">
        <v>4</v>
      </c>
    </row>
    <row r="111" spans="1:9" x14ac:dyDescent="0.25">
      <c r="A111" s="56" t="s">
        <v>124</v>
      </c>
      <c r="B111" s="55">
        <v>1</v>
      </c>
      <c r="C111" s="55"/>
      <c r="D111" s="55"/>
      <c r="E111" s="55">
        <v>1</v>
      </c>
    </row>
    <row r="112" spans="1:9" x14ac:dyDescent="0.25">
      <c r="A112" s="56" t="s">
        <v>122</v>
      </c>
      <c r="B112" s="55">
        <v>1</v>
      </c>
      <c r="C112" s="55">
        <v>1</v>
      </c>
      <c r="D112" s="55">
        <v>1</v>
      </c>
      <c r="E112" s="55">
        <v>3</v>
      </c>
    </row>
    <row r="113" spans="1:9" x14ac:dyDescent="0.25">
      <c r="A113" s="56" t="s">
        <v>114</v>
      </c>
      <c r="B113" s="55">
        <v>1</v>
      </c>
      <c r="C113" s="55"/>
      <c r="D113" s="55"/>
      <c r="E113" s="55">
        <v>1</v>
      </c>
    </row>
    <row r="114" spans="1:9" x14ac:dyDescent="0.25">
      <c r="A114" s="56" t="s">
        <v>10</v>
      </c>
      <c r="B114" s="55">
        <v>45</v>
      </c>
      <c r="C114" s="55">
        <v>16</v>
      </c>
      <c r="D114" s="55">
        <v>15</v>
      </c>
      <c r="E114" s="55">
        <v>76</v>
      </c>
    </row>
    <row r="115" spans="1:9" x14ac:dyDescent="0.25">
      <c r="A115" s="56" t="s">
        <v>16</v>
      </c>
      <c r="B115" s="55">
        <v>2</v>
      </c>
      <c r="C115" s="55"/>
      <c r="D115" s="55">
        <v>1</v>
      </c>
      <c r="E115" s="55">
        <v>3</v>
      </c>
    </row>
    <row r="116" spans="1:9" x14ac:dyDescent="0.25">
      <c r="A116" s="56" t="s">
        <v>3</v>
      </c>
      <c r="B116" s="55">
        <v>34</v>
      </c>
      <c r="C116" s="55">
        <v>4</v>
      </c>
      <c r="D116" s="55">
        <v>4</v>
      </c>
      <c r="E116" s="55">
        <v>42</v>
      </c>
    </row>
    <row r="117" spans="1:9" x14ac:dyDescent="0.25">
      <c r="A117" s="56" t="s">
        <v>9</v>
      </c>
      <c r="B117" s="55">
        <v>6</v>
      </c>
      <c r="C117" s="55">
        <v>7</v>
      </c>
      <c r="D117" s="55">
        <v>7</v>
      </c>
      <c r="E117" s="55">
        <v>20</v>
      </c>
    </row>
    <row r="118" spans="1:9" x14ac:dyDescent="0.25">
      <c r="A118" s="56" t="s">
        <v>57</v>
      </c>
      <c r="B118" s="55">
        <v>9</v>
      </c>
      <c r="C118" s="55">
        <v>5</v>
      </c>
      <c r="D118" s="55">
        <v>5</v>
      </c>
      <c r="E118" s="55">
        <v>19</v>
      </c>
    </row>
    <row r="119" spans="1:9" x14ac:dyDescent="0.25">
      <c r="A119" s="28" t="s">
        <v>233</v>
      </c>
      <c r="B119" s="55">
        <v>84</v>
      </c>
      <c r="C119" s="55">
        <v>37</v>
      </c>
      <c r="D119" s="55">
        <v>33</v>
      </c>
      <c r="E119" s="55">
        <v>154</v>
      </c>
      <c r="G119" s="186">
        <f>AVERAGE(B119:D119)</f>
        <v>51.333333333333336</v>
      </c>
      <c r="H119" s="186">
        <f>STDEV(B119:D119)</f>
        <v>28.360771028541052</v>
      </c>
      <c r="I119" s="186">
        <f>H119/SQRT(3)</f>
        <v>16.374098787753518</v>
      </c>
    </row>
    <row r="120" spans="1:9" x14ac:dyDescent="0.25">
      <c r="A120" s="56" t="s">
        <v>90</v>
      </c>
      <c r="B120" s="55">
        <v>1</v>
      </c>
      <c r="C120" s="55">
        <v>1</v>
      </c>
      <c r="D120" s="55">
        <v>1</v>
      </c>
      <c r="E120" s="55">
        <v>3</v>
      </c>
    </row>
    <row r="121" spans="1:9" x14ac:dyDescent="0.25">
      <c r="A121" s="56" t="s">
        <v>161</v>
      </c>
      <c r="B121" s="55">
        <v>1</v>
      </c>
      <c r="C121" s="55">
        <v>1</v>
      </c>
      <c r="D121" s="55"/>
      <c r="E121" s="55">
        <v>2</v>
      </c>
    </row>
    <row r="122" spans="1:9" x14ac:dyDescent="0.25">
      <c r="A122" s="56" t="s">
        <v>17</v>
      </c>
      <c r="B122" s="55"/>
      <c r="C122" s="55"/>
      <c r="D122" s="55">
        <v>1</v>
      </c>
      <c r="E122" s="55">
        <v>1</v>
      </c>
    </row>
    <row r="123" spans="1:9" x14ac:dyDescent="0.25">
      <c r="A123" s="56" t="s">
        <v>119</v>
      </c>
      <c r="B123" s="55">
        <v>1</v>
      </c>
      <c r="C123" s="55">
        <v>1</v>
      </c>
      <c r="D123" s="55">
        <v>1</v>
      </c>
      <c r="E123" s="55">
        <v>3</v>
      </c>
    </row>
    <row r="124" spans="1:9" x14ac:dyDescent="0.25">
      <c r="A124" s="56" t="s">
        <v>6</v>
      </c>
      <c r="B124" s="55">
        <v>1</v>
      </c>
      <c r="C124" s="55">
        <v>3</v>
      </c>
      <c r="D124" s="55">
        <v>1</v>
      </c>
      <c r="E124" s="55">
        <v>5</v>
      </c>
    </row>
    <row r="125" spans="1:9" x14ac:dyDescent="0.25">
      <c r="A125" s="56" t="s">
        <v>148</v>
      </c>
      <c r="B125" s="55"/>
      <c r="C125" s="55"/>
      <c r="D125" s="55">
        <v>1</v>
      </c>
      <c r="E125" s="55">
        <v>1</v>
      </c>
    </row>
    <row r="126" spans="1:9" x14ac:dyDescent="0.25">
      <c r="A126" s="56" t="s">
        <v>7</v>
      </c>
      <c r="B126" s="55">
        <v>3</v>
      </c>
      <c r="C126" s="55">
        <v>2</v>
      </c>
      <c r="D126" s="55">
        <v>1</v>
      </c>
      <c r="E126" s="55">
        <v>6</v>
      </c>
    </row>
    <row r="127" spans="1:9" x14ac:dyDescent="0.25">
      <c r="A127" s="56" t="s">
        <v>11</v>
      </c>
      <c r="B127" s="55">
        <v>10</v>
      </c>
      <c r="C127" s="55">
        <v>9</v>
      </c>
      <c r="D127" s="55">
        <v>8</v>
      </c>
      <c r="E127" s="55">
        <v>27</v>
      </c>
    </row>
    <row r="128" spans="1:9" x14ac:dyDescent="0.25">
      <c r="A128" s="56" t="s">
        <v>240</v>
      </c>
      <c r="B128" s="55"/>
      <c r="C128" s="55">
        <v>1</v>
      </c>
      <c r="D128" s="55"/>
      <c r="E128" s="55">
        <v>1</v>
      </c>
    </row>
    <row r="129" spans="1:9" x14ac:dyDescent="0.25">
      <c r="A129" s="56" t="s">
        <v>172</v>
      </c>
      <c r="B129" s="55"/>
      <c r="C129" s="55"/>
      <c r="D129" s="55">
        <v>1</v>
      </c>
      <c r="E129" s="55">
        <v>1</v>
      </c>
    </row>
    <row r="130" spans="1:9" x14ac:dyDescent="0.25">
      <c r="A130" s="56" t="s">
        <v>10</v>
      </c>
      <c r="B130" s="55">
        <v>40</v>
      </c>
      <c r="C130" s="55">
        <v>8</v>
      </c>
      <c r="D130" s="55">
        <v>7</v>
      </c>
      <c r="E130" s="55">
        <v>55</v>
      </c>
    </row>
    <row r="131" spans="1:9" x14ac:dyDescent="0.25">
      <c r="A131" s="56" t="s">
        <v>16</v>
      </c>
      <c r="B131" s="55"/>
      <c r="C131" s="55"/>
      <c r="D131" s="55">
        <v>1</v>
      </c>
      <c r="E131" s="55">
        <v>1</v>
      </c>
    </row>
    <row r="132" spans="1:9" x14ac:dyDescent="0.25">
      <c r="A132" s="56" t="s">
        <v>3</v>
      </c>
      <c r="B132" s="55">
        <v>18</v>
      </c>
      <c r="C132" s="55">
        <v>5</v>
      </c>
      <c r="D132" s="55">
        <v>4</v>
      </c>
      <c r="E132" s="55">
        <v>27</v>
      </c>
    </row>
    <row r="133" spans="1:9" x14ac:dyDescent="0.25">
      <c r="A133" s="56" t="s">
        <v>9</v>
      </c>
      <c r="B133" s="55">
        <v>3</v>
      </c>
      <c r="C133" s="55">
        <v>4</v>
      </c>
      <c r="D133" s="55">
        <v>4</v>
      </c>
      <c r="E133" s="55">
        <v>11</v>
      </c>
    </row>
    <row r="134" spans="1:9" x14ac:dyDescent="0.25">
      <c r="A134" s="56" t="s">
        <v>57</v>
      </c>
      <c r="B134" s="55">
        <v>6</v>
      </c>
      <c r="C134" s="55">
        <v>2</v>
      </c>
      <c r="D134" s="55">
        <v>2</v>
      </c>
      <c r="E134" s="55">
        <v>10</v>
      </c>
    </row>
    <row r="135" spans="1:9" x14ac:dyDescent="0.25">
      <c r="A135" s="28" t="s">
        <v>176</v>
      </c>
      <c r="B135" s="55">
        <v>122</v>
      </c>
      <c r="C135" s="55">
        <v>42</v>
      </c>
      <c r="D135" s="55"/>
      <c r="E135" s="55">
        <v>164</v>
      </c>
      <c r="G135" s="186">
        <f>AVERAGE(B135:D135)</f>
        <v>82</v>
      </c>
      <c r="H135" s="186">
        <f>STDEV(B135:D135)</f>
        <v>56.568542494923804</v>
      </c>
      <c r="I135" s="186">
        <f>H135/SQRT(3)</f>
        <v>32.659863237109043</v>
      </c>
    </row>
    <row r="136" spans="1:9" x14ac:dyDescent="0.25">
      <c r="A136" s="56" t="s">
        <v>181</v>
      </c>
      <c r="B136" s="55">
        <v>2</v>
      </c>
      <c r="C136" s="55">
        <v>1</v>
      </c>
      <c r="D136" s="55"/>
      <c r="E136" s="55">
        <v>3</v>
      </c>
    </row>
    <row r="137" spans="1:9" x14ac:dyDescent="0.25">
      <c r="A137" s="56" t="s">
        <v>90</v>
      </c>
      <c r="B137" s="55">
        <v>1</v>
      </c>
      <c r="C137" s="55">
        <v>1</v>
      </c>
      <c r="D137" s="55"/>
      <c r="E137" s="55">
        <v>2</v>
      </c>
    </row>
    <row r="138" spans="1:9" x14ac:dyDescent="0.25">
      <c r="A138" s="56" t="s">
        <v>17</v>
      </c>
      <c r="B138" s="55">
        <v>1</v>
      </c>
      <c r="C138" s="55">
        <v>1</v>
      </c>
      <c r="D138" s="55"/>
      <c r="E138" s="55">
        <v>2</v>
      </c>
    </row>
    <row r="139" spans="1:9" x14ac:dyDescent="0.25">
      <c r="A139" s="56" t="s">
        <v>119</v>
      </c>
      <c r="B139" s="55">
        <v>1</v>
      </c>
      <c r="C139" s="55"/>
      <c r="D139" s="55"/>
      <c r="E139" s="55">
        <v>1</v>
      </c>
    </row>
    <row r="140" spans="1:9" x14ac:dyDescent="0.25">
      <c r="A140" s="56" t="s">
        <v>76</v>
      </c>
      <c r="B140" s="55">
        <v>1</v>
      </c>
      <c r="C140" s="55"/>
      <c r="D140" s="55"/>
      <c r="E140" s="55">
        <v>1</v>
      </c>
    </row>
    <row r="141" spans="1:9" x14ac:dyDescent="0.25">
      <c r="A141" s="56" t="s">
        <v>7</v>
      </c>
      <c r="B141" s="55">
        <v>3</v>
      </c>
      <c r="C141" s="55">
        <v>2</v>
      </c>
      <c r="D141" s="55"/>
      <c r="E141" s="55">
        <v>5</v>
      </c>
    </row>
    <row r="142" spans="1:9" x14ac:dyDescent="0.25">
      <c r="A142" s="56" t="s">
        <v>11</v>
      </c>
      <c r="B142" s="55">
        <v>12</v>
      </c>
      <c r="C142" s="55">
        <v>8</v>
      </c>
      <c r="D142" s="55"/>
      <c r="E142" s="55">
        <v>20</v>
      </c>
    </row>
    <row r="143" spans="1:9" x14ac:dyDescent="0.25">
      <c r="A143" s="56" t="s">
        <v>122</v>
      </c>
      <c r="B143" s="55">
        <v>1</v>
      </c>
      <c r="C143" s="55">
        <v>1</v>
      </c>
      <c r="D143" s="55"/>
      <c r="E143" s="55">
        <v>2</v>
      </c>
    </row>
    <row r="144" spans="1:9" x14ac:dyDescent="0.25">
      <c r="A144" s="56" t="s">
        <v>172</v>
      </c>
      <c r="B144" s="55"/>
      <c r="C144" s="55">
        <v>1</v>
      </c>
      <c r="D144" s="55"/>
      <c r="E144" s="55">
        <v>1</v>
      </c>
    </row>
    <row r="145" spans="1:9" x14ac:dyDescent="0.25">
      <c r="A145" s="56" t="s">
        <v>10</v>
      </c>
      <c r="B145" s="55">
        <v>51</v>
      </c>
      <c r="C145" s="55">
        <v>8</v>
      </c>
      <c r="D145" s="55"/>
      <c r="E145" s="55">
        <v>59</v>
      </c>
    </row>
    <row r="146" spans="1:9" x14ac:dyDescent="0.25">
      <c r="A146" s="56" t="s">
        <v>16</v>
      </c>
      <c r="B146" s="55">
        <v>15</v>
      </c>
      <c r="C146" s="55">
        <v>5</v>
      </c>
      <c r="D146" s="55"/>
      <c r="E146" s="55">
        <v>20</v>
      </c>
    </row>
    <row r="147" spans="1:9" x14ac:dyDescent="0.25">
      <c r="A147" s="56" t="s">
        <v>3</v>
      </c>
      <c r="B147" s="55">
        <v>19</v>
      </c>
      <c r="C147" s="55">
        <v>5</v>
      </c>
      <c r="D147" s="55"/>
      <c r="E147" s="55">
        <v>24</v>
      </c>
    </row>
    <row r="148" spans="1:9" x14ac:dyDescent="0.25">
      <c r="A148" s="56" t="s">
        <v>9</v>
      </c>
      <c r="B148" s="55">
        <v>10</v>
      </c>
      <c r="C148" s="55">
        <v>6</v>
      </c>
      <c r="D148" s="55"/>
      <c r="E148" s="55">
        <v>16</v>
      </c>
    </row>
    <row r="149" spans="1:9" x14ac:dyDescent="0.25">
      <c r="A149" s="56" t="s">
        <v>57</v>
      </c>
      <c r="B149" s="55">
        <v>5</v>
      </c>
      <c r="C149" s="55">
        <v>3</v>
      </c>
      <c r="D149" s="55"/>
      <c r="E149" s="55">
        <v>8</v>
      </c>
    </row>
    <row r="150" spans="1:9" x14ac:dyDescent="0.25">
      <c r="A150" s="28" t="s">
        <v>48</v>
      </c>
      <c r="B150" s="55">
        <v>152</v>
      </c>
      <c r="C150" s="55">
        <v>41</v>
      </c>
      <c r="D150" s="55"/>
      <c r="E150" s="55">
        <v>193</v>
      </c>
      <c r="G150" s="186">
        <f>AVERAGE(B150:D150)</f>
        <v>96.5</v>
      </c>
      <c r="H150" s="186">
        <f>STDEV(B150:D150)</f>
        <v>78.48885271170677</v>
      </c>
      <c r="I150" s="186">
        <f>H150/SQRT(3)</f>
        <v>45.315560241488797</v>
      </c>
    </row>
    <row r="151" spans="1:9" x14ac:dyDescent="0.25">
      <c r="A151" s="56" t="s">
        <v>90</v>
      </c>
      <c r="B151" s="55"/>
      <c r="C151" s="55">
        <v>1</v>
      </c>
      <c r="D151" s="55"/>
      <c r="E151" s="55">
        <v>1</v>
      </c>
    </row>
    <row r="152" spans="1:9" x14ac:dyDescent="0.25">
      <c r="A152" s="56" t="s">
        <v>17</v>
      </c>
      <c r="B152" s="55">
        <v>3</v>
      </c>
      <c r="C152" s="55">
        <v>1</v>
      </c>
      <c r="D152" s="55"/>
      <c r="E152" s="55">
        <v>4</v>
      </c>
    </row>
    <row r="153" spans="1:9" x14ac:dyDescent="0.25">
      <c r="A153" s="56" t="s">
        <v>318</v>
      </c>
      <c r="B153" s="55">
        <v>1</v>
      </c>
      <c r="C153" s="55"/>
      <c r="D153" s="55"/>
      <c r="E153" s="55">
        <v>1</v>
      </c>
    </row>
    <row r="154" spans="1:9" x14ac:dyDescent="0.25">
      <c r="A154" s="56" t="s">
        <v>6</v>
      </c>
      <c r="B154" s="55">
        <v>4</v>
      </c>
      <c r="C154" s="55">
        <v>4</v>
      </c>
      <c r="D154" s="55"/>
      <c r="E154" s="55">
        <v>8</v>
      </c>
    </row>
    <row r="155" spans="1:9" x14ac:dyDescent="0.25">
      <c r="A155" s="56" t="s">
        <v>76</v>
      </c>
      <c r="B155" s="55">
        <v>1</v>
      </c>
      <c r="C155" s="55">
        <v>2</v>
      </c>
      <c r="D155" s="55"/>
      <c r="E155" s="55">
        <v>3</v>
      </c>
    </row>
    <row r="156" spans="1:9" x14ac:dyDescent="0.25">
      <c r="A156" s="56" t="s">
        <v>12</v>
      </c>
      <c r="B156" s="55">
        <v>2</v>
      </c>
      <c r="C156" s="55"/>
      <c r="D156" s="55"/>
      <c r="E156" s="55">
        <v>2</v>
      </c>
    </row>
    <row r="157" spans="1:9" x14ac:dyDescent="0.25">
      <c r="A157" s="56" t="s">
        <v>7</v>
      </c>
      <c r="B157" s="55">
        <v>5</v>
      </c>
      <c r="C157" s="55">
        <v>4</v>
      </c>
      <c r="D157" s="55"/>
      <c r="E157" s="55">
        <v>9</v>
      </c>
    </row>
    <row r="158" spans="1:9" x14ac:dyDescent="0.25">
      <c r="A158" s="56" t="s">
        <v>11</v>
      </c>
      <c r="B158" s="55">
        <v>4</v>
      </c>
      <c r="C158" s="55">
        <v>2</v>
      </c>
      <c r="D158" s="55"/>
      <c r="E158" s="55">
        <v>6</v>
      </c>
    </row>
    <row r="159" spans="1:9" x14ac:dyDescent="0.25">
      <c r="A159" s="56" t="s">
        <v>10</v>
      </c>
      <c r="B159" s="55">
        <v>89</v>
      </c>
      <c r="C159" s="55">
        <v>13</v>
      </c>
      <c r="D159" s="55"/>
      <c r="E159" s="55">
        <v>102</v>
      </c>
    </row>
    <row r="160" spans="1:9" x14ac:dyDescent="0.25">
      <c r="A160" s="56" t="s">
        <v>16</v>
      </c>
      <c r="B160" s="55">
        <v>3</v>
      </c>
      <c r="C160" s="55">
        <v>1</v>
      </c>
      <c r="D160" s="55"/>
      <c r="E160" s="55">
        <v>4</v>
      </c>
    </row>
    <row r="161" spans="1:9" x14ac:dyDescent="0.25">
      <c r="A161" s="56" t="s">
        <v>81</v>
      </c>
      <c r="B161" s="55"/>
      <c r="C161" s="55">
        <v>1</v>
      </c>
      <c r="D161" s="55"/>
      <c r="E161" s="55">
        <v>1</v>
      </c>
    </row>
    <row r="162" spans="1:9" x14ac:dyDescent="0.25">
      <c r="A162" s="56" t="s">
        <v>56</v>
      </c>
      <c r="B162" s="55">
        <v>10</v>
      </c>
      <c r="C162" s="55"/>
      <c r="D162" s="55"/>
      <c r="E162" s="55">
        <v>10</v>
      </c>
    </row>
    <row r="163" spans="1:9" x14ac:dyDescent="0.25">
      <c r="A163" s="56" t="s">
        <v>3</v>
      </c>
      <c r="B163" s="55">
        <v>8</v>
      </c>
      <c r="C163" s="55">
        <v>4</v>
      </c>
      <c r="D163" s="55"/>
      <c r="E163" s="55">
        <v>12</v>
      </c>
    </row>
    <row r="164" spans="1:9" x14ac:dyDescent="0.25">
      <c r="A164" s="56" t="s">
        <v>9</v>
      </c>
      <c r="B164" s="55">
        <v>5</v>
      </c>
      <c r="C164" s="55">
        <v>5</v>
      </c>
      <c r="D164" s="55"/>
      <c r="E164" s="55">
        <v>10</v>
      </c>
    </row>
    <row r="165" spans="1:9" x14ac:dyDescent="0.25">
      <c r="A165" s="56" t="s">
        <v>57</v>
      </c>
      <c r="B165" s="55">
        <v>17</v>
      </c>
      <c r="C165" s="55">
        <v>3</v>
      </c>
      <c r="D165" s="55"/>
      <c r="E165" s="55">
        <v>20</v>
      </c>
    </row>
    <row r="166" spans="1:9" x14ac:dyDescent="0.25">
      <c r="A166" s="56" t="s">
        <v>238</v>
      </c>
      <c r="B166" s="55"/>
      <c r="C166" s="55"/>
      <c r="D166" s="55"/>
      <c r="E166" s="55"/>
    </row>
    <row r="167" spans="1:9" x14ac:dyDescent="0.25">
      <c r="A167" s="28" t="s">
        <v>229</v>
      </c>
      <c r="B167" s="55">
        <v>225</v>
      </c>
      <c r="C167" s="55">
        <v>53</v>
      </c>
      <c r="D167" s="55"/>
      <c r="E167" s="55">
        <v>278</v>
      </c>
      <c r="G167" s="186">
        <f>AVERAGE(B167:D167)</f>
        <v>139</v>
      </c>
      <c r="H167" s="186">
        <f>STDEV(B167:D167)</f>
        <v>121.62236636408618</v>
      </c>
      <c r="I167" s="186">
        <f>H167/SQRT(3)</f>
        <v>70.218705959784444</v>
      </c>
    </row>
    <row r="168" spans="1:9" x14ac:dyDescent="0.25">
      <c r="A168" s="56" t="s">
        <v>90</v>
      </c>
      <c r="B168" s="55">
        <v>1</v>
      </c>
      <c r="C168" s="55">
        <v>1</v>
      </c>
      <c r="D168" s="55"/>
      <c r="E168" s="55">
        <v>2</v>
      </c>
    </row>
    <row r="169" spans="1:9" x14ac:dyDescent="0.25">
      <c r="A169" s="56" t="s">
        <v>17</v>
      </c>
      <c r="B169" s="55">
        <v>2</v>
      </c>
      <c r="C169" s="55">
        <v>4</v>
      </c>
      <c r="D169" s="55"/>
      <c r="E169" s="55">
        <v>6</v>
      </c>
    </row>
    <row r="170" spans="1:9" x14ac:dyDescent="0.25">
      <c r="A170" s="56" t="s">
        <v>6</v>
      </c>
      <c r="B170" s="55">
        <v>3</v>
      </c>
      <c r="C170" s="55">
        <v>3</v>
      </c>
      <c r="D170" s="55"/>
      <c r="E170" s="55">
        <v>6</v>
      </c>
    </row>
    <row r="171" spans="1:9" x14ac:dyDescent="0.25">
      <c r="A171" s="56" t="s">
        <v>76</v>
      </c>
      <c r="B171" s="55">
        <v>2</v>
      </c>
      <c r="C171" s="55">
        <v>2</v>
      </c>
      <c r="D171" s="55"/>
      <c r="E171" s="55">
        <v>4</v>
      </c>
    </row>
    <row r="172" spans="1:9" x14ac:dyDescent="0.25">
      <c r="A172" s="56" t="s">
        <v>12</v>
      </c>
      <c r="B172" s="55">
        <v>4</v>
      </c>
      <c r="C172" s="55"/>
      <c r="D172" s="55"/>
      <c r="E172" s="55">
        <v>4</v>
      </c>
    </row>
    <row r="173" spans="1:9" x14ac:dyDescent="0.25">
      <c r="A173" s="56" t="s">
        <v>7</v>
      </c>
      <c r="B173" s="55">
        <v>6</v>
      </c>
      <c r="C173" s="55">
        <v>6</v>
      </c>
      <c r="D173" s="55"/>
      <c r="E173" s="55">
        <v>12</v>
      </c>
    </row>
    <row r="174" spans="1:9" x14ac:dyDescent="0.25">
      <c r="A174" s="56" t="s">
        <v>11</v>
      </c>
      <c r="B174" s="55">
        <v>15</v>
      </c>
      <c r="C174" s="55">
        <v>4</v>
      </c>
      <c r="D174" s="55"/>
      <c r="E174" s="55">
        <v>19</v>
      </c>
    </row>
    <row r="175" spans="1:9" x14ac:dyDescent="0.25">
      <c r="A175" s="56" t="s">
        <v>10</v>
      </c>
      <c r="B175" s="55">
        <v>114</v>
      </c>
      <c r="C175" s="55">
        <v>13</v>
      </c>
      <c r="D175" s="55"/>
      <c r="E175" s="55">
        <v>127</v>
      </c>
    </row>
    <row r="176" spans="1:9" x14ac:dyDescent="0.25">
      <c r="A176" s="56" t="s">
        <v>203</v>
      </c>
      <c r="B176" s="55"/>
      <c r="C176" s="55">
        <v>2</v>
      </c>
      <c r="D176" s="55"/>
      <c r="E176" s="55">
        <v>2</v>
      </c>
    </row>
    <row r="177" spans="1:5" x14ac:dyDescent="0.25">
      <c r="A177" s="56" t="s">
        <v>16</v>
      </c>
      <c r="B177" s="55">
        <v>14</v>
      </c>
      <c r="C177" s="55">
        <v>3</v>
      </c>
      <c r="D177" s="55"/>
      <c r="E177" s="55">
        <v>17</v>
      </c>
    </row>
    <row r="178" spans="1:5" x14ac:dyDescent="0.25">
      <c r="A178" s="56" t="s">
        <v>56</v>
      </c>
      <c r="B178" s="55">
        <v>13</v>
      </c>
      <c r="C178" s="55">
        <v>3</v>
      </c>
      <c r="D178" s="55"/>
      <c r="E178" s="55">
        <v>16</v>
      </c>
    </row>
    <row r="179" spans="1:5" x14ac:dyDescent="0.25">
      <c r="A179" s="56" t="s">
        <v>3</v>
      </c>
      <c r="B179" s="55">
        <v>19</v>
      </c>
      <c r="C179" s="55">
        <v>4</v>
      </c>
      <c r="D179" s="55"/>
      <c r="E179" s="55">
        <v>23</v>
      </c>
    </row>
    <row r="180" spans="1:5" x14ac:dyDescent="0.25">
      <c r="A180" s="56" t="s">
        <v>9</v>
      </c>
      <c r="B180" s="55">
        <v>5</v>
      </c>
      <c r="C180" s="55">
        <v>4</v>
      </c>
      <c r="D180" s="55"/>
      <c r="E180" s="55">
        <v>9</v>
      </c>
    </row>
    <row r="181" spans="1:5" x14ac:dyDescent="0.25">
      <c r="A181" s="56" t="s">
        <v>57</v>
      </c>
      <c r="B181" s="55">
        <v>27</v>
      </c>
      <c r="C181" s="55">
        <v>4</v>
      </c>
      <c r="D181" s="55"/>
      <c r="E181" s="55">
        <v>31</v>
      </c>
    </row>
    <row r="182" spans="1:5" x14ac:dyDescent="0.25">
      <c r="A182" s="56" t="s">
        <v>238</v>
      </c>
      <c r="B182" s="55"/>
      <c r="C182" s="55"/>
      <c r="D182" s="55"/>
      <c r="E182" s="55"/>
    </row>
    <row r="183" spans="1:5" x14ac:dyDescent="0.25">
      <c r="A183" s="27" t="s">
        <v>239</v>
      </c>
      <c r="B183" s="55">
        <v>2752</v>
      </c>
      <c r="C183" s="55">
        <v>330</v>
      </c>
      <c r="D183" s="55">
        <v>150</v>
      </c>
      <c r="E183" s="55">
        <v>3232</v>
      </c>
    </row>
  </sheetData>
  <mergeCells count="3">
    <mergeCell ref="M87:M88"/>
    <mergeCell ref="N87:O87"/>
    <mergeCell ref="P87:P8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workbookViewId="0">
      <selection activeCell="M4" sqref="M4:O12"/>
    </sheetView>
  </sheetViews>
  <sheetFormatPr defaultRowHeight="15" x14ac:dyDescent="0.25"/>
  <cols>
    <col min="1" max="1" width="31" customWidth="1"/>
    <col min="2" max="2" width="19.42578125" customWidth="1"/>
    <col min="3" max="3" width="20.42578125" style="186" customWidth="1"/>
    <col min="4" max="4" width="10.5703125" customWidth="1"/>
    <col min="5" max="5" width="10.5703125" style="186" customWidth="1"/>
    <col min="6" max="6" width="31" customWidth="1"/>
    <col min="7" max="7" width="9" style="186" customWidth="1"/>
    <col min="8" max="8" width="9" customWidth="1"/>
    <col min="9" max="9" width="8.5703125" style="186" customWidth="1"/>
    <col min="10" max="10" width="8.140625" style="186" customWidth="1"/>
    <col min="11" max="11" width="8.7109375" style="186" customWidth="1"/>
    <col min="12" max="12" width="12.42578125" customWidth="1"/>
    <col min="13" max="13" width="10.140625" style="186" customWidth="1"/>
    <col min="14" max="14" width="10.140625" customWidth="1"/>
    <col min="15" max="15" width="10.140625" style="186" customWidth="1"/>
    <col min="16" max="23" width="10.140625" customWidth="1"/>
    <col min="24" max="24" width="19.42578125" bestFit="1" customWidth="1"/>
    <col min="25" max="25" width="20.42578125" bestFit="1" customWidth="1"/>
    <col min="26" max="26" width="19.42578125" bestFit="1" customWidth="1"/>
    <col min="27" max="27" width="20.42578125" bestFit="1" customWidth="1"/>
    <col min="28" max="28" width="23.140625" bestFit="1" customWidth="1"/>
    <col min="29" max="29" width="20.42578125" bestFit="1" customWidth="1"/>
    <col min="30" max="30" width="19.42578125" bestFit="1" customWidth="1"/>
    <col min="31" max="31" width="20.42578125" bestFit="1" customWidth="1"/>
    <col min="32" max="32" width="19.42578125" bestFit="1" customWidth="1"/>
    <col min="33" max="33" width="20.42578125" bestFit="1" customWidth="1"/>
    <col min="34" max="34" width="19.42578125" bestFit="1" customWidth="1"/>
    <col min="35" max="35" width="20.42578125" bestFit="1" customWidth="1"/>
    <col min="36" max="36" width="19.42578125" bestFit="1" customWidth="1"/>
    <col min="37" max="37" width="20.42578125" bestFit="1" customWidth="1"/>
    <col min="38" max="38" width="19.42578125" bestFit="1" customWidth="1"/>
    <col min="39" max="39" width="20.42578125" bestFit="1" customWidth="1"/>
    <col min="40" max="40" width="21.7109375" bestFit="1" customWidth="1"/>
    <col min="41" max="41" width="20.42578125" bestFit="1" customWidth="1"/>
    <col min="42" max="42" width="22" bestFit="1" customWidth="1"/>
    <col min="43" max="43" width="20.42578125" bestFit="1" customWidth="1"/>
    <col min="44" max="44" width="21.42578125" bestFit="1" customWidth="1"/>
    <col min="45" max="45" width="20.42578125" bestFit="1" customWidth="1"/>
    <col min="46" max="46" width="20.140625" bestFit="1" customWidth="1"/>
    <col min="47" max="47" width="20.42578125" bestFit="1" customWidth="1"/>
    <col min="48" max="48" width="19.42578125" bestFit="1" customWidth="1"/>
    <col min="49" max="49" width="20.42578125" bestFit="1" customWidth="1"/>
    <col min="50" max="50" width="19.42578125" bestFit="1" customWidth="1"/>
    <col min="51" max="51" width="20.42578125" bestFit="1" customWidth="1"/>
    <col min="52" max="52" width="19.42578125" bestFit="1" customWidth="1"/>
    <col min="53" max="53" width="20.42578125" bestFit="1" customWidth="1"/>
    <col min="54" max="54" width="19.42578125" bestFit="1" customWidth="1"/>
    <col min="55" max="55" width="20.42578125" bestFit="1" customWidth="1"/>
    <col min="56" max="56" width="19.42578125" bestFit="1" customWidth="1"/>
    <col min="57" max="57" width="20.42578125" bestFit="1" customWidth="1"/>
    <col min="58" max="58" width="19.42578125" bestFit="1" customWidth="1"/>
    <col min="59" max="59" width="20.42578125" bestFit="1" customWidth="1"/>
    <col min="60" max="60" width="19.42578125" bestFit="1" customWidth="1"/>
    <col min="61" max="61" width="20.42578125" bestFit="1" customWidth="1"/>
    <col min="62" max="62" width="19.42578125" bestFit="1" customWidth="1"/>
    <col min="63" max="63" width="20.42578125" bestFit="1" customWidth="1"/>
    <col min="64" max="64" width="19.42578125" bestFit="1" customWidth="1"/>
    <col min="65" max="65" width="20.42578125" bestFit="1" customWidth="1"/>
    <col min="66" max="66" width="19.42578125" bestFit="1" customWidth="1"/>
    <col min="67" max="67" width="20.42578125" bestFit="1" customWidth="1"/>
    <col min="68" max="68" width="20.28515625" bestFit="1" customWidth="1"/>
    <col min="69" max="69" width="20.42578125" bestFit="1" customWidth="1"/>
    <col min="70" max="70" width="25.28515625" bestFit="1" customWidth="1"/>
    <col min="71" max="71" width="20.42578125" bestFit="1" customWidth="1"/>
    <col min="72" max="72" width="19.42578125" bestFit="1" customWidth="1"/>
    <col min="73" max="73" width="20.42578125" bestFit="1" customWidth="1"/>
    <col min="74" max="74" width="31.5703125" bestFit="1" customWidth="1"/>
    <col min="75" max="75" width="32.5703125" bestFit="1" customWidth="1"/>
    <col min="76" max="76" width="19.42578125" bestFit="1" customWidth="1"/>
    <col min="77" max="77" width="20.42578125" bestFit="1" customWidth="1"/>
    <col min="78" max="78" width="19.42578125" bestFit="1" customWidth="1"/>
    <col min="79" max="79" width="20.42578125" bestFit="1" customWidth="1"/>
    <col min="80" max="80" width="19.42578125" bestFit="1" customWidth="1"/>
    <col min="81" max="81" width="20.42578125" bestFit="1" customWidth="1"/>
    <col min="82" max="82" width="19.42578125" bestFit="1" customWidth="1"/>
    <col min="83" max="83" width="20.42578125" bestFit="1" customWidth="1"/>
    <col min="84" max="84" width="19.42578125" bestFit="1" customWidth="1"/>
    <col min="85" max="85" width="20.42578125" bestFit="1" customWidth="1"/>
    <col min="86" max="86" width="19.42578125" bestFit="1" customWidth="1"/>
    <col min="87" max="87" width="20.42578125" bestFit="1" customWidth="1"/>
    <col min="88" max="88" width="19.42578125" bestFit="1" customWidth="1"/>
    <col min="89" max="89" width="20.42578125" bestFit="1" customWidth="1"/>
    <col min="90" max="90" width="19.42578125" bestFit="1" customWidth="1"/>
    <col min="91" max="91" width="20.42578125" bestFit="1" customWidth="1"/>
    <col min="92" max="92" width="26.7109375" bestFit="1" customWidth="1"/>
    <col min="93" max="93" width="27.7109375" bestFit="1" customWidth="1"/>
    <col min="94" max="94" width="19.42578125" bestFit="1" customWidth="1"/>
    <col min="95" max="95" width="20.42578125" bestFit="1" customWidth="1"/>
    <col min="96" max="96" width="28" bestFit="1" customWidth="1"/>
    <col min="97" max="97" width="29" bestFit="1" customWidth="1"/>
    <col min="98" max="98" width="19.42578125" bestFit="1" customWidth="1"/>
    <col min="99" max="99" width="20.42578125" bestFit="1" customWidth="1"/>
    <col min="100" max="100" width="24.42578125" bestFit="1" customWidth="1"/>
    <col min="101" max="101" width="25.5703125" bestFit="1" customWidth="1"/>
  </cols>
  <sheetData>
    <row r="1" spans="1:16" x14ac:dyDescent="0.25">
      <c r="E1"/>
      <c r="G1"/>
      <c r="M1"/>
      <c r="O1"/>
    </row>
    <row r="2" spans="1:16" x14ac:dyDescent="0.25">
      <c r="E2"/>
      <c r="G2"/>
      <c r="M2"/>
      <c r="O2"/>
    </row>
    <row r="3" spans="1:16" ht="15" customHeight="1" x14ac:dyDescent="0.25">
      <c r="A3" s="188" t="s">
        <v>237</v>
      </c>
      <c r="B3" s="189" t="s">
        <v>291</v>
      </c>
      <c r="C3" s="189" t="s">
        <v>302</v>
      </c>
      <c r="E3"/>
      <c r="F3" s="188" t="s">
        <v>237</v>
      </c>
      <c r="G3" s="189" t="s">
        <v>291</v>
      </c>
      <c r="H3" s="189" t="s">
        <v>302</v>
      </c>
      <c r="I3" s="189" t="s">
        <v>479</v>
      </c>
      <c r="J3" s="189" t="s">
        <v>480</v>
      </c>
      <c r="K3" s="189" t="s">
        <v>481</v>
      </c>
      <c r="M3" s="407" t="s">
        <v>68</v>
      </c>
      <c r="N3" s="407"/>
      <c r="O3" s="407"/>
      <c r="P3" s="199"/>
    </row>
    <row r="4" spans="1:16" x14ac:dyDescent="0.25">
      <c r="A4" s="193" t="s">
        <v>207</v>
      </c>
      <c r="B4" s="192">
        <v>261</v>
      </c>
      <c r="C4" s="189">
        <v>8.0754950495049507E-2</v>
      </c>
      <c r="E4"/>
      <c r="F4" s="193" t="s">
        <v>207</v>
      </c>
      <c r="G4" s="192">
        <v>261</v>
      </c>
      <c r="H4" s="189">
        <f>G4/G4</f>
        <v>1</v>
      </c>
      <c r="I4" s="189">
        <f>-SUM(I6:I9,I11:I25)</f>
        <v>63.932760269398955</v>
      </c>
      <c r="J4" s="189">
        <f>-SUM(J6:J9,J11:J25)</f>
        <v>2.6757729629931259</v>
      </c>
      <c r="K4" s="189">
        <f>J4/LN(G4)</f>
        <v>0.48086317725996874</v>
      </c>
      <c r="M4" s="200" t="s">
        <v>482</v>
      </c>
      <c r="N4" s="201" t="s">
        <v>480</v>
      </c>
      <c r="O4" s="201" t="s">
        <v>481</v>
      </c>
    </row>
    <row r="5" spans="1:16" x14ac:dyDescent="0.25">
      <c r="A5" s="198" t="s">
        <v>110</v>
      </c>
      <c r="B5" s="190">
        <v>119</v>
      </c>
      <c r="C5" s="187">
        <v>0.45593869731800768</v>
      </c>
      <c r="E5"/>
      <c r="F5" s="198" t="s">
        <v>110</v>
      </c>
      <c r="G5" s="192">
        <v>119</v>
      </c>
      <c r="H5" s="189">
        <f>G5/G5</f>
        <v>1</v>
      </c>
      <c r="I5" s="189">
        <f>-SUM(I6:I9)</f>
        <v>11.005165969159384</v>
      </c>
      <c r="J5" s="189">
        <f>-SUM(J6:J9)</f>
        <v>0.76546199261240377</v>
      </c>
      <c r="K5" s="189">
        <f>J5/LN(G5)</f>
        <v>0.16016786210185097</v>
      </c>
      <c r="M5" s="66" t="s">
        <v>207</v>
      </c>
      <c r="N5" s="173">
        <v>0.76546199261240377</v>
      </c>
      <c r="O5" s="173">
        <v>0.16016786210185097</v>
      </c>
    </row>
    <row r="6" spans="1:16" x14ac:dyDescent="0.25">
      <c r="A6" s="194" t="s">
        <v>40</v>
      </c>
      <c r="B6" s="195">
        <v>49</v>
      </c>
      <c r="C6" s="196">
        <v>0.41176470588235292</v>
      </c>
      <c r="E6"/>
      <c r="F6" s="194" t="s">
        <v>40</v>
      </c>
      <c r="G6" s="195">
        <v>49</v>
      </c>
      <c r="H6" s="196">
        <v>0.41176470588235292</v>
      </c>
      <c r="I6" s="174">
        <f t="shared" ref="I6:I68" si="0">LN(H6)</f>
        <v>-0.88730319500090282</v>
      </c>
      <c r="J6" s="174">
        <f t="shared" ref="J6:J68" si="1">I6*H6</f>
        <v>-0.36536013911801879</v>
      </c>
      <c r="K6" s="174"/>
      <c r="M6" s="66" t="s">
        <v>0</v>
      </c>
      <c r="N6" s="173">
        <v>1.1436402883601955</v>
      </c>
      <c r="O6" s="173">
        <v>0.1948513263660358</v>
      </c>
    </row>
    <row r="7" spans="1:16" x14ac:dyDescent="0.25">
      <c r="A7" s="194" t="s">
        <v>70</v>
      </c>
      <c r="B7" s="195">
        <v>1</v>
      </c>
      <c r="C7" s="196">
        <v>8.4033613445378148E-3</v>
      </c>
      <c r="E7"/>
      <c r="F7" s="194" t="s">
        <v>70</v>
      </c>
      <c r="G7" s="195">
        <v>1</v>
      </c>
      <c r="H7" s="196">
        <v>8.4033613445378148E-3</v>
      </c>
      <c r="I7" s="174">
        <f t="shared" si="0"/>
        <v>-4.7791234931115296</v>
      </c>
      <c r="J7" s="174">
        <f t="shared" si="1"/>
        <v>-4.0160701622785962E-2</v>
      </c>
      <c r="K7" s="174"/>
      <c r="M7" s="66" t="s">
        <v>135</v>
      </c>
      <c r="N7" s="173">
        <v>0.61083307825306854</v>
      </c>
      <c r="O7" s="173">
        <v>0.13786015219869382</v>
      </c>
    </row>
    <row r="8" spans="1:16" x14ac:dyDescent="0.25">
      <c r="A8" s="194" t="s">
        <v>69</v>
      </c>
      <c r="B8" s="195">
        <v>1</v>
      </c>
      <c r="C8" s="196">
        <v>8.4033613445378148E-3</v>
      </c>
      <c r="E8"/>
      <c r="F8" s="194" t="s">
        <v>69</v>
      </c>
      <c r="G8" s="195">
        <v>1</v>
      </c>
      <c r="H8" s="196">
        <v>8.4033613445378148E-3</v>
      </c>
      <c r="I8" s="174">
        <f t="shared" si="0"/>
        <v>-4.7791234931115296</v>
      </c>
      <c r="J8" s="174">
        <f t="shared" si="1"/>
        <v>-4.0160701622785962E-2</v>
      </c>
      <c r="K8" s="174"/>
      <c r="M8" s="66" t="s">
        <v>109</v>
      </c>
      <c r="N8" s="173">
        <v>0.87239695131837891</v>
      </c>
      <c r="O8" s="173">
        <v>0.17189498982276438</v>
      </c>
    </row>
    <row r="9" spans="1:16" x14ac:dyDescent="0.25">
      <c r="A9" s="194" t="s">
        <v>71</v>
      </c>
      <c r="B9" s="195">
        <v>68</v>
      </c>
      <c r="C9" s="196">
        <v>0.5714285714285714</v>
      </c>
      <c r="E9"/>
      <c r="F9" s="194" t="s">
        <v>71</v>
      </c>
      <c r="G9" s="195">
        <v>68</v>
      </c>
      <c r="H9" s="196">
        <v>0.5714285714285714</v>
      </c>
      <c r="I9" s="174">
        <f t="shared" si="0"/>
        <v>-0.55961578793542277</v>
      </c>
      <c r="J9" s="174">
        <f t="shared" si="1"/>
        <v>-0.31978045024881302</v>
      </c>
      <c r="K9" s="174"/>
      <c r="M9" s="66" t="s">
        <v>233</v>
      </c>
      <c r="N9" s="173">
        <v>1.0291669764998563</v>
      </c>
      <c r="O9" s="173">
        <v>0.1975563321036021</v>
      </c>
    </row>
    <row r="10" spans="1:16" x14ac:dyDescent="0.25">
      <c r="A10" s="197" t="s">
        <v>112</v>
      </c>
      <c r="B10" s="190">
        <v>142</v>
      </c>
      <c r="C10" s="187">
        <v>0.54406130268199238</v>
      </c>
      <c r="E10"/>
      <c r="F10" s="197" t="s">
        <v>112</v>
      </c>
      <c r="G10" s="192">
        <v>142</v>
      </c>
      <c r="H10" s="189">
        <f>G10/G10</f>
        <v>1</v>
      </c>
      <c r="I10" s="189">
        <f>LN(H10)</f>
        <v>0</v>
      </c>
      <c r="J10" s="189">
        <f>-SUM(J11:J25)</f>
        <v>1.910310970380722</v>
      </c>
      <c r="K10" s="189">
        <f>J10/LN(G10)</f>
        <v>0.38546764206605671</v>
      </c>
      <c r="M10" s="66" t="s">
        <v>176</v>
      </c>
      <c r="N10" s="173">
        <v>1.19178581914191</v>
      </c>
      <c r="O10" s="173">
        <v>0.22096183114236331</v>
      </c>
    </row>
    <row r="11" spans="1:16" x14ac:dyDescent="0.25">
      <c r="A11" s="194" t="s">
        <v>151</v>
      </c>
      <c r="B11" s="195">
        <v>2</v>
      </c>
      <c r="C11" s="196">
        <v>1.4084507042253521E-2</v>
      </c>
      <c r="E11"/>
      <c r="F11" s="194" t="s">
        <v>151</v>
      </c>
      <c r="G11" s="195">
        <v>2</v>
      </c>
      <c r="H11" s="196">
        <v>1.4084507042253521E-2</v>
      </c>
      <c r="I11" s="174">
        <f t="shared" si="0"/>
        <v>-4.2626798770413155</v>
      </c>
      <c r="J11" s="174">
        <f t="shared" si="1"/>
        <v>-6.0037744747060785E-2</v>
      </c>
      <c r="K11" s="174"/>
      <c r="M11" s="66" t="s">
        <v>48</v>
      </c>
      <c r="N11" s="173">
        <v>0.99743431727683429</v>
      </c>
      <c r="O11" s="173">
        <v>0.17712605313420179</v>
      </c>
    </row>
    <row r="12" spans="1:16" x14ac:dyDescent="0.25">
      <c r="A12" s="194" t="s">
        <v>17</v>
      </c>
      <c r="B12" s="195">
        <v>3</v>
      </c>
      <c r="C12" s="196">
        <v>2.1126760563380281E-2</v>
      </c>
      <c r="E12"/>
      <c r="F12" s="194" t="s">
        <v>17</v>
      </c>
      <c r="G12" s="195">
        <v>3</v>
      </c>
      <c r="H12" s="196">
        <v>2.1126760563380281E-2</v>
      </c>
      <c r="I12" s="174">
        <f t="shared" si="0"/>
        <v>-3.8572147689331509</v>
      </c>
      <c r="J12" s="174">
        <f t="shared" si="1"/>
        <v>-8.1490452864784874E-2</v>
      </c>
      <c r="K12" s="174"/>
      <c r="M12" s="66" t="s">
        <v>229</v>
      </c>
      <c r="N12" s="173">
        <v>0.95337347250483506</v>
      </c>
      <c r="O12" s="173">
        <v>0.1547380931571285</v>
      </c>
    </row>
    <row r="13" spans="1:16" x14ac:dyDescent="0.25">
      <c r="A13" s="194" t="s">
        <v>6</v>
      </c>
      <c r="B13" s="195">
        <v>1</v>
      </c>
      <c r="C13" s="196">
        <v>7.0422535211267607E-3</v>
      </c>
      <c r="E13"/>
      <c r="F13" s="194" t="s">
        <v>6</v>
      </c>
      <c r="G13" s="195">
        <v>1</v>
      </c>
      <c r="H13" s="196">
        <v>7.0422535211267607E-3</v>
      </c>
      <c r="I13" s="174">
        <f t="shared" si="0"/>
        <v>-4.9558270576012609</v>
      </c>
      <c r="J13" s="174">
        <f t="shared" si="1"/>
        <v>-3.4900190546487755E-2</v>
      </c>
      <c r="K13" s="174"/>
      <c r="M13"/>
      <c r="O13"/>
    </row>
    <row r="14" spans="1:16" x14ac:dyDescent="0.25">
      <c r="A14" s="194" t="s">
        <v>12</v>
      </c>
      <c r="B14" s="195">
        <v>1</v>
      </c>
      <c r="C14" s="196">
        <v>7.0422535211267607E-3</v>
      </c>
      <c r="E14"/>
      <c r="F14" s="194" t="s">
        <v>12</v>
      </c>
      <c r="G14" s="195">
        <v>1</v>
      </c>
      <c r="H14" s="196">
        <v>7.0422535211267607E-3</v>
      </c>
      <c r="I14" s="174">
        <f t="shared" si="0"/>
        <v>-4.9558270576012609</v>
      </c>
      <c r="J14" s="174">
        <f t="shared" si="1"/>
        <v>-3.4900190546487755E-2</v>
      </c>
      <c r="K14" s="174"/>
      <c r="M14"/>
      <c r="O14"/>
    </row>
    <row r="15" spans="1:16" x14ac:dyDescent="0.25">
      <c r="A15" s="194" t="s">
        <v>148</v>
      </c>
      <c r="B15" s="195">
        <v>2</v>
      </c>
      <c r="C15" s="196">
        <v>1.4084507042253521E-2</v>
      </c>
      <c r="E15"/>
      <c r="F15" s="194" t="s">
        <v>148</v>
      </c>
      <c r="G15" s="195">
        <v>2</v>
      </c>
      <c r="H15" s="196">
        <v>1.4084507042253521E-2</v>
      </c>
      <c r="I15" s="174">
        <f t="shared" si="0"/>
        <v>-4.2626798770413155</v>
      </c>
      <c r="J15" s="174">
        <f t="shared" si="1"/>
        <v>-6.0037744747060785E-2</v>
      </c>
      <c r="K15" s="174"/>
      <c r="M15" s="407" t="s">
        <v>50</v>
      </c>
      <c r="N15" s="407"/>
      <c r="O15" s="407"/>
    </row>
    <row r="16" spans="1:16" x14ac:dyDescent="0.25">
      <c r="A16" s="194" t="s">
        <v>7</v>
      </c>
      <c r="B16" s="195">
        <v>4</v>
      </c>
      <c r="C16" s="196">
        <v>2.8169014084507043E-2</v>
      </c>
      <c r="E16"/>
      <c r="F16" s="194" t="s">
        <v>7</v>
      </c>
      <c r="G16" s="195">
        <v>4</v>
      </c>
      <c r="H16" s="196">
        <v>2.8169014084507043E-2</v>
      </c>
      <c r="I16" s="174">
        <f t="shared" si="0"/>
        <v>-3.5695326964813701</v>
      </c>
      <c r="J16" s="174">
        <f t="shared" si="1"/>
        <v>-0.10055021680229212</v>
      </c>
      <c r="K16" s="174"/>
      <c r="M16" s="200" t="s">
        <v>482</v>
      </c>
      <c r="N16" s="201" t="s">
        <v>480</v>
      </c>
      <c r="O16" s="201" t="s">
        <v>481</v>
      </c>
    </row>
    <row r="17" spans="1:15" x14ac:dyDescent="0.25">
      <c r="A17" s="194" t="s">
        <v>11</v>
      </c>
      <c r="B17" s="195">
        <v>29</v>
      </c>
      <c r="C17" s="196">
        <v>0.20422535211267606</v>
      </c>
      <c r="E17"/>
      <c r="F17" s="194" t="s">
        <v>11</v>
      </c>
      <c r="G17" s="195">
        <v>29</v>
      </c>
      <c r="H17" s="196">
        <v>0.20422535211267606</v>
      </c>
      <c r="I17" s="174">
        <f t="shared" si="0"/>
        <v>-1.5885312276147867</v>
      </c>
      <c r="J17" s="174">
        <f t="shared" si="1"/>
        <v>-0.3244183493016114</v>
      </c>
      <c r="K17" s="174"/>
      <c r="M17" s="66" t="s">
        <v>207</v>
      </c>
      <c r="N17" s="173">
        <v>1.910310970380722</v>
      </c>
      <c r="O17" s="173">
        <v>0.38546764206605671</v>
      </c>
    </row>
    <row r="18" spans="1:15" x14ac:dyDescent="0.25">
      <c r="A18" s="194" t="s">
        <v>114</v>
      </c>
      <c r="B18" s="195">
        <v>1</v>
      </c>
      <c r="C18" s="196">
        <v>7.0422535211267607E-3</v>
      </c>
      <c r="E18"/>
      <c r="F18" s="194" t="s">
        <v>114</v>
      </c>
      <c r="G18" s="195">
        <v>1</v>
      </c>
      <c r="H18" s="196">
        <v>7.0422535211267607E-3</v>
      </c>
      <c r="I18" s="174">
        <f t="shared" si="0"/>
        <v>-4.9558270576012609</v>
      </c>
      <c r="J18" s="174">
        <f t="shared" si="1"/>
        <v>-3.4900190546487755E-2</v>
      </c>
      <c r="K18" s="174"/>
      <c r="M18" s="66" t="s">
        <v>0</v>
      </c>
      <c r="N18" s="173">
        <v>1.9402132393148583</v>
      </c>
      <c r="O18" s="173">
        <v>0.41689509435747291</v>
      </c>
    </row>
    <row r="19" spans="1:15" x14ac:dyDescent="0.25">
      <c r="A19" s="194" t="s">
        <v>10</v>
      </c>
      <c r="B19" s="195">
        <v>59</v>
      </c>
      <c r="C19" s="196">
        <v>0.41549295774647887</v>
      </c>
      <c r="E19"/>
      <c r="F19" s="194" t="s">
        <v>10</v>
      </c>
      <c r="G19" s="195">
        <v>59</v>
      </c>
      <c r="H19" s="196">
        <v>0.41549295774647887</v>
      </c>
      <c r="I19" s="174">
        <f t="shared" si="0"/>
        <v>-0.87828961369554126</v>
      </c>
      <c r="J19" s="174">
        <f t="shared" si="1"/>
        <v>-0.3649231493523728</v>
      </c>
      <c r="K19" s="174"/>
      <c r="M19" s="66" t="s">
        <v>135</v>
      </c>
      <c r="N19" s="173">
        <v>1.8050144028846875</v>
      </c>
      <c r="O19" s="173">
        <v>0.37024437847768576</v>
      </c>
    </row>
    <row r="20" spans="1:15" x14ac:dyDescent="0.25">
      <c r="A20" s="194" t="s">
        <v>16</v>
      </c>
      <c r="B20" s="195">
        <v>8</v>
      </c>
      <c r="C20" s="196">
        <v>5.6338028169014086E-2</v>
      </c>
      <c r="E20"/>
      <c r="F20" s="194" t="s">
        <v>16</v>
      </c>
      <c r="G20" s="195">
        <v>8</v>
      </c>
      <c r="H20" s="196">
        <v>5.6338028169014086E-2</v>
      </c>
      <c r="I20" s="174">
        <f t="shared" si="0"/>
        <v>-2.8763855159214247</v>
      </c>
      <c r="J20" s="174">
        <f t="shared" si="1"/>
        <v>-0.16204988822092534</v>
      </c>
      <c r="K20" s="174"/>
      <c r="M20" s="66" t="s">
        <v>109</v>
      </c>
      <c r="N20" s="173">
        <v>1.8670668710370131</v>
      </c>
      <c r="O20" s="173">
        <v>0.3551247768986428</v>
      </c>
    </row>
    <row r="21" spans="1:15" x14ac:dyDescent="0.25">
      <c r="A21" s="194" t="s">
        <v>56</v>
      </c>
      <c r="B21" s="195">
        <v>7</v>
      </c>
      <c r="C21" s="196">
        <v>4.9295774647887321E-2</v>
      </c>
      <c r="E21"/>
      <c r="F21" s="194" t="s">
        <v>56</v>
      </c>
      <c r="G21" s="195">
        <v>7</v>
      </c>
      <c r="H21" s="196">
        <v>4.9295774647887321E-2</v>
      </c>
      <c r="I21" s="174">
        <f t="shared" si="0"/>
        <v>-3.0099169085459474</v>
      </c>
      <c r="J21" s="174">
        <f t="shared" si="1"/>
        <v>-0.1483761856325467</v>
      </c>
      <c r="K21" s="174"/>
      <c r="M21" s="66" t="s">
        <v>233</v>
      </c>
      <c r="N21" s="173">
        <v>1.9554141001187617</v>
      </c>
      <c r="O21" s="173">
        <v>0.38821371858487563</v>
      </c>
    </row>
    <row r="22" spans="1:15" x14ac:dyDescent="0.25">
      <c r="A22" s="194" t="s">
        <v>3</v>
      </c>
      <c r="B22" s="195">
        <v>2</v>
      </c>
      <c r="C22" s="196">
        <v>1.4084507042253521E-2</v>
      </c>
      <c r="E22"/>
      <c r="F22" s="194" t="s">
        <v>3</v>
      </c>
      <c r="G22" s="195">
        <v>2</v>
      </c>
      <c r="H22" s="196">
        <v>1.4084507042253521E-2</v>
      </c>
      <c r="I22" s="174">
        <f t="shared" si="0"/>
        <v>-4.2626798770413155</v>
      </c>
      <c r="J22" s="174">
        <f t="shared" si="1"/>
        <v>-6.0037744747060785E-2</v>
      </c>
      <c r="K22" s="174"/>
      <c r="M22" s="66" t="s">
        <v>176</v>
      </c>
      <c r="N22" s="173">
        <v>1.9683791153929335</v>
      </c>
      <c r="O22" s="173">
        <v>0.38643024054873681</v>
      </c>
    </row>
    <row r="23" spans="1:15" x14ac:dyDescent="0.25">
      <c r="A23" s="194" t="s">
        <v>303</v>
      </c>
      <c r="B23" s="195">
        <v>2</v>
      </c>
      <c r="C23" s="196">
        <v>1.4084507042253521E-2</v>
      </c>
      <c r="E23"/>
      <c r="F23" s="194" t="s">
        <v>303</v>
      </c>
      <c r="G23" s="195">
        <v>2</v>
      </c>
      <c r="H23" s="196">
        <v>1.4084507042253521E-2</v>
      </c>
      <c r="I23" s="174">
        <f t="shared" si="0"/>
        <v>-4.2626798770413155</v>
      </c>
      <c r="J23" s="174">
        <f t="shared" si="1"/>
        <v>-6.0037744747060785E-2</v>
      </c>
      <c r="K23" s="174"/>
      <c r="M23" s="66" t="s">
        <v>48</v>
      </c>
      <c r="N23" s="173">
        <v>1.788772828571576</v>
      </c>
      <c r="O23" s="173">
        <v>0.33989704207607974</v>
      </c>
    </row>
    <row r="24" spans="1:15" x14ac:dyDescent="0.25">
      <c r="A24" s="194" t="s">
        <v>9</v>
      </c>
      <c r="B24" s="195">
        <v>9</v>
      </c>
      <c r="C24" s="196">
        <v>6.3380281690140844E-2</v>
      </c>
      <c r="E24"/>
      <c r="F24" s="194" t="s">
        <v>9</v>
      </c>
      <c r="G24" s="195">
        <v>9</v>
      </c>
      <c r="H24" s="196">
        <v>6.3380281690140844E-2</v>
      </c>
      <c r="I24" s="174">
        <f t="shared" si="0"/>
        <v>-2.7586024802650413</v>
      </c>
      <c r="J24" s="174">
        <f t="shared" si="1"/>
        <v>-0.17484100227031951</v>
      </c>
      <c r="K24" s="174"/>
      <c r="M24" s="66" t="s">
        <v>229</v>
      </c>
      <c r="N24" s="173">
        <v>1.9326208419999065</v>
      </c>
      <c r="O24" s="173">
        <v>0.34341701457091856</v>
      </c>
    </row>
    <row r="25" spans="1:15" x14ac:dyDescent="0.25">
      <c r="A25" s="194" t="s">
        <v>57</v>
      </c>
      <c r="B25" s="195">
        <v>12</v>
      </c>
      <c r="C25" s="196">
        <v>8.4507042253521125E-2</v>
      </c>
      <c r="E25"/>
      <c r="F25" s="194" t="s">
        <v>57</v>
      </c>
      <c r="G25" s="195">
        <v>12</v>
      </c>
      <c r="H25" s="196">
        <v>8.4507042253521125E-2</v>
      </c>
      <c r="I25" s="174">
        <f t="shared" si="0"/>
        <v>-2.4709204078132605</v>
      </c>
      <c r="J25" s="174">
        <f t="shared" si="1"/>
        <v>-0.20881017530816284</v>
      </c>
      <c r="K25" s="174"/>
      <c r="M25"/>
      <c r="O25"/>
    </row>
    <row r="26" spans="1:15" x14ac:dyDescent="0.25">
      <c r="A26" s="191" t="s">
        <v>0</v>
      </c>
      <c r="B26" s="192">
        <v>459</v>
      </c>
      <c r="C26" s="189">
        <v>0.14201732673267325</v>
      </c>
      <c r="E26"/>
      <c r="F26" s="191" t="s">
        <v>0</v>
      </c>
      <c r="G26" s="192">
        <v>459</v>
      </c>
      <c r="H26" s="189">
        <f>G26/G26</f>
        <v>1</v>
      </c>
      <c r="I26" s="189">
        <f t="shared" si="0"/>
        <v>0</v>
      </c>
      <c r="J26" s="189">
        <f>-SUM(J28:J34,J36:J45)</f>
        <v>3.0838535276750538</v>
      </c>
      <c r="K26" s="189">
        <f>J26/LN(G26)</f>
        <v>0.50315357551045259</v>
      </c>
      <c r="M26"/>
      <c r="O26"/>
    </row>
    <row r="27" spans="1:15" x14ac:dyDescent="0.25">
      <c r="A27" s="198" t="s">
        <v>110</v>
      </c>
      <c r="B27" s="190">
        <v>354</v>
      </c>
      <c r="C27" s="187">
        <v>0.77124183006535951</v>
      </c>
      <c r="E27"/>
      <c r="F27" s="198" t="s">
        <v>110</v>
      </c>
      <c r="G27" s="192">
        <v>354</v>
      </c>
      <c r="H27" s="189">
        <f>G27/G27</f>
        <v>1</v>
      </c>
      <c r="I27" s="189">
        <f t="shared" si="0"/>
        <v>0</v>
      </c>
      <c r="J27" s="189">
        <f>-SUM(J28:J34)</f>
        <v>1.1436402883601955</v>
      </c>
      <c r="K27" s="189">
        <f>J27/LN(G27)</f>
        <v>0.1948513263660358</v>
      </c>
      <c r="M27"/>
      <c r="O27"/>
    </row>
    <row r="28" spans="1:15" x14ac:dyDescent="0.25">
      <c r="A28" s="194" t="s">
        <v>72</v>
      </c>
      <c r="B28" s="195">
        <v>55</v>
      </c>
      <c r="C28" s="196">
        <v>0.15536723163841809</v>
      </c>
      <c r="E28"/>
      <c r="F28" s="194" t="s">
        <v>72</v>
      </c>
      <c r="G28" s="195">
        <v>55</v>
      </c>
      <c r="H28" s="196">
        <v>0.15536723163841809</v>
      </c>
      <c r="I28" s="174">
        <f t="shared" si="0"/>
        <v>-1.8619637279013035</v>
      </c>
      <c r="J28" s="174">
        <f t="shared" si="1"/>
        <v>-0.28928814981517431</v>
      </c>
      <c r="K28" s="174"/>
      <c r="M28"/>
      <c r="O28"/>
    </row>
    <row r="29" spans="1:15" x14ac:dyDescent="0.25">
      <c r="A29" s="194" t="s">
        <v>40</v>
      </c>
      <c r="B29" s="195">
        <v>191</v>
      </c>
      <c r="C29" s="196">
        <v>0.53954802259887003</v>
      </c>
      <c r="E29"/>
      <c r="F29" s="194" t="s">
        <v>40</v>
      </c>
      <c r="G29" s="195">
        <v>191</v>
      </c>
      <c r="H29" s="196">
        <v>0.53954802259887003</v>
      </c>
      <c r="I29" s="174">
        <f t="shared" si="0"/>
        <v>-0.61702348508714466</v>
      </c>
      <c r="J29" s="174">
        <f t="shared" si="1"/>
        <v>-0.33291380127583226</v>
      </c>
      <c r="K29" s="174"/>
      <c r="M29"/>
      <c r="O29"/>
    </row>
    <row r="30" spans="1:15" x14ac:dyDescent="0.25">
      <c r="A30" s="194" t="s">
        <v>73</v>
      </c>
      <c r="B30" s="195">
        <v>11</v>
      </c>
      <c r="C30" s="196">
        <v>3.1073446327683617E-2</v>
      </c>
      <c r="E30"/>
      <c r="F30" s="194" t="s">
        <v>73</v>
      </c>
      <c r="G30" s="195">
        <v>11</v>
      </c>
      <c r="H30" s="196">
        <v>3.1073446327683617E-2</v>
      </c>
      <c r="I30" s="174">
        <f t="shared" si="0"/>
        <v>-3.471401640335404</v>
      </c>
      <c r="J30" s="174">
        <f t="shared" si="1"/>
        <v>-0.10786841255279504</v>
      </c>
      <c r="K30" s="174"/>
      <c r="M30"/>
      <c r="O30"/>
    </row>
    <row r="31" spans="1:15" x14ac:dyDescent="0.25">
      <c r="A31" s="194" t="s">
        <v>70</v>
      </c>
      <c r="B31" s="195">
        <v>1</v>
      </c>
      <c r="C31" s="196">
        <v>2.8248587570621469E-3</v>
      </c>
      <c r="E31"/>
      <c r="F31" s="194" t="s">
        <v>70</v>
      </c>
      <c r="G31" s="195">
        <v>1</v>
      </c>
      <c r="H31" s="196">
        <v>2.8248587570621469E-3</v>
      </c>
      <c r="I31" s="174">
        <f t="shared" si="0"/>
        <v>-5.8692969131337742</v>
      </c>
      <c r="J31" s="174">
        <f t="shared" si="1"/>
        <v>-1.6579934782863768E-2</v>
      </c>
      <c r="K31" s="174"/>
      <c r="M31"/>
      <c r="O31"/>
    </row>
    <row r="32" spans="1:15" x14ac:dyDescent="0.25">
      <c r="A32" s="194" t="s">
        <v>69</v>
      </c>
      <c r="B32" s="195">
        <v>2</v>
      </c>
      <c r="C32" s="196">
        <v>5.6497175141242938E-3</v>
      </c>
      <c r="E32"/>
      <c r="F32" s="194" t="s">
        <v>69</v>
      </c>
      <c r="G32" s="195">
        <v>2</v>
      </c>
      <c r="H32" s="196">
        <v>5.6497175141242938E-3</v>
      </c>
      <c r="I32" s="174">
        <f t="shared" si="0"/>
        <v>-5.1761497325738288</v>
      </c>
      <c r="J32" s="174">
        <f t="shared" si="1"/>
        <v>-2.9243783799852142E-2</v>
      </c>
      <c r="K32" s="174"/>
      <c r="M32"/>
      <c r="O32"/>
    </row>
    <row r="33" spans="1:15" x14ac:dyDescent="0.25">
      <c r="A33" s="194" t="s">
        <v>78</v>
      </c>
      <c r="B33" s="195">
        <v>1</v>
      </c>
      <c r="C33" s="196">
        <v>2.8248587570621469E-3</v>
      </c>
      <c r="E33"/>
      <c r="F33" s="194" t="s">
        <v>78</v>
      </c>
      <c r="G33" s="195">
        <v>1</v>
      </c>
      <c r="H33" s="196">
        <v>2.8248587570621469E-3</v>
      </c>
      <c r="I33" s="174">
        <f t="shared" si="0"/>
        <v>-5.8692969131337742</v>
      </c>
      <c r="J33" s="174">
        <f t="shared" si="1"/>
        <v>-1.6579934782863768E-2</v>
      </c>
      <c r="K33" s="174"/>
      <c r="M33"/>
      <c r="O33"/>
    </row>
    <row r="34" spans="1:15" x14ac:dyDescent="0.25">
      <c r="A34" s="194" t="s">
        <v>71</v>
      </c>
      <c r="B34" s="195">
        <v>93</v>
      </c>
      <c r="C34" s="196">
        <v>0.26271186440677968</v>
      </c>
      <c r="E34"/>
      <c r="F34" s="194" t="s">
        <v>71</v>
      </c>
      <c r="G34" s="195">
        <v>93</v>
      </c>
      <c r="H34" s="196">
        <v>0.26271186440677968</v>
      </c>
      <c r="I34" s="174">
        <f t="shared" si="0"/>
        <v>-1.3366974199805184</v>
      </c>
      <c r="J34" s="174">
        <f t="shared" si="1"/>
        <v>-0.35116627135081419</v>
      </c>
      <c r="K34" s="174"/>
      <c r="M34"/>
      <c r="O34"/>
    </row>
    <row r="35" spans="1:15" x14ac:dyDescent="0.25">
      <c r="A35" s="197" t="s">
        <v>112</v>
      </c>
      <c r="B35" s="190">
        <v>105</v>
      </c>
      <c r="C35" s="187">
        <v>0.22875816993464052</v>
      </c>
      <c r="E35"/>
      <c r="F35" s="197" t="s">
        <v>112</v>
      </c>
      <c r="G35" s="192">
        <v>105</v>
      </c>
      <c r="H35" s="189">
        <f>G35/G35</f>
        <v>1</v>
      </c>
      <c r="I35" s="189">
        <f>LN(H35)</f>
        <v>0</v>
      </c>
      <c r="J35" s="189">
        <f>-SUM(J36:J45)</f>
        <v>1.9402132393148583</v>
      </c>
      <c r="K35" s="189">
        <f>J35/LN(G35)</f>
        <v>0.41689509435747291</v>
      </c>
      <c r="M35"/>
      <c r="O35"/>
    </row>
    <row r="36" spans="1:15" x14ac:dyDescent="0.25">
      <c r="A36" s="194" t="s">
        <v>90</v>
      </c>
      <c r="B36" s="195">
        <v>2</v>
      </c>
      <c r="C36" s="196">
        <v>1.9047619047619049E-2</v>
      </c>
      <c r="E36"/>
      <c r="F36" s="194" t="s">
        <v>90</v>
      </c>
      <c r="G36" s="195">
        <v>2</v>
      </c>
      <c r="H36" s="196">
        <v>1.9047619047619049E-2</v>
      </c>
      <c r="I36" s="174">
        <f t="shared" si="0"/>
        <v>-3.9608131695975781</v>
      </c>
      <c r="J36" s="174">
        <f t="shared" si="1"/>
        <v>-7.5444060373287214E-2</v>
      </c>
      <c r="K36" s="174"/>
      <c r="M36"/>
      <c r="O36"/>
    </row>
    <row r="37" spans="1:15" x14ac:dyDescent="0.25">
      <c r="A37" s="194" t="s">
        <v>17</v>
      </c>
      <c r="B37" s="195">
        <v>5</v>
      </c>
      <c r="C37" s="196">
        <v>4.7619047619047616E-2</v>
      </c>
      <c r="E37"/>
      <c r="F37" s="194" t="s">
        <v>17</v>
      </c>
      <c r="G37" s="195">
        <v>5</v>
      </c>
      <c r="H37" s="196">
        <v>4.7619047619047616E-2</v>
      </c>
      <c r="I37" s="174">
        <f t="shared" si="0"/>
        <v>-3.044522437723423</v>
      </c>
      <c r="J37" s="174">
        <f t="shared" si="1"/>
        <v>-0.14497725893921062</v>
      </c>
      <c r="K37" s="174"/>
      <c r="M37"/>
      <c r="O37"/>
    </row>
    <row r="38" spans="1:15" x14ac:dyDescent="0.25">
      <c r="A38" s="194" t="s">
        <v>6</v>
      </c>
      <c r="B38" s="195">
        <v>2</v>
      </c>
      <c r="C38" s="196">
        <v>1.9047619047619049E-2</v>
      </c>
      <c r="E38"/>
      <c r="F38" s="194" t="s">
        <v>6</v>
      </c>
      <c r="G38" s="195">
        <v>2</v>
      </c>
      <c r="H38" s="196">
        <v>1.9047619047619049E-2</v>
      </c>
      <c r="I38" s="174">
        <f t="shared" si="0"/>
        <v>-3.9608131695975781</v>
      </c>
      <c r="J38" s="174">
        <f t="shared" si="1"/>
        <v>-7.5444060373287214E-2</v>
      </c>
      <c r="K38" s="174"/>
      <c r="M38"/>
      <c r="O38"/>
    </row>
    <row r="39" spans="1:15" x14ac:dyDescent="0.25">
      <c r="A39" s="194" t="s">
        <v>7</v>
      </c>
      <c r="B39" s="195">
        <v>8</v>
      </c>
      <c r="C39" s="196">
        <v>7.6190476190476197E-2</v>
      </c>
      <c r="E39"/>
      <c r="F39" s="194" t="s">
        <v>7</v>
      </c>
      <c r="G39" s="195">
        <v>8</v>
      </c>
      <c r="H39" s="196">
        <v>7.6190476190476197E-2</v>
      </c>
      <c r="I39" s="174">
        <f t="shared" si="0"/>
        <v>-2.5745188084776873</v>
      </c>
      <c r="J39" s="174">
        <f t="shared" si="1"/>
        <v>-0.19615381397925238</v>
      </c>
      <c r="K39" s="174"/>
      <c r="M39"/>
      <c r="O39"/>
    </row>
    <row r="40" spans="1:15" x14ac:dyDescent="0.25">
      <c r="A40" s="194" t="s">
        <v>11</v>
      </c>
      <c r="B40" s="195">
        <v>7</v>
      </c>
      <c r="C40" s="196">
        <v>6.6666666666666666E-2</v>
      </c>
      <c r="E40"/>
      <c r="F40" s="194" t="s">
        <v>11</v>
      </c>
      <c r="G40" s="195">
        <v>7</v>
      </c>
      <c r="H40" s="196">
        <v>6.6666666666666666E-2</v>
      </c>
      <c r="I40" s="174">
        <f t="shared" si="0"/>
        <v>-2.7080502011022101</v>
      </c>
      <c r="J40" s="174">
        <f t="shared" si="1"/>
        <v>-0.18053668007348067</v>
      </c>
      <c r="K40" s="174"/>
      <c r="M40"/>
      <c r="O40"/>
    </row>
    <row r="41" spans="1:15" x14ac:dyDescent="0.25">
      <c r="A41" s="194" t="s">
        <v>10</v>
      </c>
      <c r="B41" s="195">
        <v>14</v>
      </c>
      <c r="C41" s="196">
        <v>0.13333333333333333</v>
      </c>
      <c r="E41"/>
      <c r="F41" s="194" t="s">
        <v>10</v>
      </c>
      <c r="G41" s="195">
        <v>14</v>
      </c>
      <c r="H41" s="196">
        <v>0.13333333333333333</v>
      </c>
      <c r="I41" s="174">
        <f t="shared" si="0"/>
        <v>-2.0149030205422647</v>
      </c>
      <c r="J41" s="174">
        <f t="shared" si="1"/>
        <v>-0.26865373607230197</v>
      </c>
      <c r="K41" s="174"/>
      <c r="M41"/>
      <c r="O41"/>
    </row>
    <row r="42" spans="1:15" x14ac:dyDescent="0.25">
      <c r="A42" s="194" t="s">
        <v>16</v>
      </c>
      <c r="B42" s="195">
        <v>2</v>
      </c>
      <c r="C42" s="196">
        <v>1.9047619047619049E-2</v>
      </c>
      <c r="E42"/>
      <c r="F42" s="194" t="s">
        <v>16</v>
      </c>
      <c r="G42" s="195">
        <v>2</v>
      </c>
      <c r="H42" s="196">
        <v>1.9047619047619049E-2</v>
      </c>
      <c r="I42" s="174">
        <f t="shared" si="0"/>
        <v>-3.9608131695975781</v>
      </c>
      <c r="J42" s="174">
        <f t="shared" si="1"/>
        <v>-7.5444060373287214E-2</v>
      </c>
      <c r="K42" s="174"/>
      <c r="M42"/>
      <c r="O42"/>
    </row>
    <row r="43" spans="1:15" x14ac:dyDescent="0.25">
      <c r="A43" s="194" t="s">
        <v>3</v>
      </c>
      <c r="B43" s="195">
        <v>25</v>
      </c>
      <c r="C43" s="196">
        <v>0.23809523809523808</v>
      </c>
      <c r="E43"/>
      <c r="F43" s="194" t="s">
        <v>3</v>
      </c>
      <c r="G43" s="195">
        <v>25</v>
      </c>
      <c r="H43" s="196">
        <v>0.23809523809523808</v>
      </c>
      <c r="I43" s="174">
        <f t="shared" si="0"/>
        <v>-1.4350845252893227</v>
      </c>
      <c r="J43" s="174">
        <f t="shared" si="1"/>
        <v>-0.341686791735553</v>
      </c>
      <c r="K43" s="174"/>
      <c r="M43"/>
      <c r="O43"/>
    </row>
    <row r="44" spans="1:15" x14ac:dyDescent="0.25">
      <c r="A44" s="194" t="s">
        <v>9</v>
      </c>
      <c r="B44" s="195">
        <v>10</v>
      </c>
      <c r="C44" s="196">
        <v>9.5238095238095233E-2</v>
      </c>
      <c r="E44"/>
      <c r="F44" s="194" t="s">
        <v>9</v>
      </c>
      <c r="G44" s="195">
        <v>10</v>
      </c>
      <c r="H44" s="196">
        <v>9.5238095238095233E-2</v>
      </c>
      <c r="I44" s="174">
        <f t="shared" si="0"/>
        <v>-2.3513752571634776</v>
      </c>
      <c r="J44" s="174">
        <f t="shared" si="1"/>
        <v>-0.22394050068223595</v>
      </c>
      <c r="K44" s="174"/>
      <c r="M44"/>
      <c r="O44"/>
    </row>
    <row r="45" spans="1:15" x14ac:dyDescent="0.25">
      <c r="A45" s="194" t="s">
        <v>57</v>
      </c>
      <c r="B45" s="195">
        <v>30</v>
      </c>
      <c r="C45" s="196">
        <v>0.2857142857142857</v>
      </c>
      <c r="E45"/>
      <c r="F45" s="194" t="s">
        <v>57</v>
      </c>
      <c r="G45" s="195">
        <v>30</v>
      </c>
      <c r="H45" s="196">
        <v>0.2857142857142857</v>
      </c>
      <c r="I45" s="174">
        <f t="shared" si="0"/>
        <v>-1.2527629684953681</v>
      </c>
      <c r="J45" s="174">
        <f t="shared" si="1"/>
        <v>-0.35793227671296229</v>
      </c>
      <c r="K45" s="174"/>
      <c r="M45"/>
      <c r="O45"/>
    </row>
    <row r="46" spans="1:15" x14ac:dyDescent="0.25">
      <c r="A46" s="191" t="s">
        <v>135</v>
      </c>
      <c r="B46" s="192">
        <v>215</v>
      </c>
      <c r="C46" s="189">
        <v>6.6522277227722776E-2</v>
      </c>
      <c r="E46"/>
      <c r="F46" s="191" t="s">
        <v>135</v>
      </c>
      <c r="G46" s="192">
        <v>215</v>
      </c>
      <c r="H46" s="189">
        <f>G46/G46</f>
        <v>1</v>
      </c>
      <c r="I46" s="189">
        <f t="shared" si="0"/>
        <v>0</v>
      </c>
      <c r="J46" s="189">
        <f>-SUM(J48:J51,J55:J63)</f>
        <v>2.4158474811377553</v>
      </c>
      <c r="K46" s="189">
        <f>J46/LN(G46)</f>
        <v>0.44982504285063118</v>
      </c>
      <c r="M46"/>
      <c r="O46"/>
    </row>
    <row r="47" spans="1:15" x14ac:dyDescent="0.25">
      <c r="A47" s="198" t="s">
        <v>110</v>
      </c>
      <c r="B47" s="190">
        <v>84</v>
      </c>
      <c r="C47" s="187">
        <v>0.39069767441860465</v>
      </c>
      <c r="E47"/>
      <c r="F47" s="198" t="s">
        <v>110</v>
      </c>
      <c r="G47" s="192">
        <v>84</v>
      </c>
      <c r="H47" s="189">
        <f>G47/G47</f>
        <v>1</v>
      </c>
      <c r="I47" s="189">
        <f t="shared" si="0"/>
        <v>0</v>
      </c>
      <c r="J47" s="189">
        <f>-SUM(J48:J51)</f>
        <v>0.61083307825306854</v>
      </c>
      <c r="K47" s="189">
        <f>J47/LN(G47)</f>
        <v>0.13786015219869382</v>
      </c>
      <c r="M47"/>
      <c r="O47"/>
    </row>
    <row r="48" spans="1:15" x14ac:dyDescent="0.25">
      <c r="A48" s="194" t="s">
        <v>40</v>
      </c>
      <c r="B48" s="195">
        <v>16</v>
      </c>
      <c r="C48" s="196">
        <v>0.19047619047619047</v>
      </c>
      <c r="E48"/>
      <c r="F48" s="194" t="s">
        <v>40</v>
      </c>
      <c r="G48" s="195">
        <v>16</v>
      </c>
      <c r="H48" s="196">
        <v>0.19047619047619047</v>
      </c>
      <c r="I48" s="174">
        <f t="shared" si="0"/>
        <v>-1.6582280766035324</v>
      </c>
      <c r="J48" s="174">
        <f t="shared" si="1"/>
        <v>-0.31585296697210141</v>
      </c>
      <c r="K48" s="174"/>
      <c r="M48"/>
      <c r="O48"/>
    </row>
    <row r="49" spans="1:15" x14ac:dyDescent="0.25">
      <c r="A49" s="194" t="s">
        <v>73</v>
      </c>
      <c r="B49" s="195">
        <v>1</v>
      </c>
      <c r="C49" s="196">
        <v>1.1904761904761904E-2</v>
      </c>
      <c r="E49"/>
      <c r="F49" s="194" t="s">
        <v>73</v>
      </c>
      <c r="G49" s="195">
        <v>1</v>
      </c>
      <c r="H49" s="196">
        <v>1.1904761904761904E-2</v>
      </c>
      <c r="I49" s="174">
        <f t="shared" si="0"/>
        <v>-4.4308167988433134</v>
      </c>
      <c r="J49" s="174">
        <f t="shared" si="1"/>
        <v>-5.2747819033848967E-2</v>
      </c>
      <c r="K49" s="174"/>
      <c r="M49"/>
      <c r="O49"/>
    </row>
    <row r="50" spans="1:15" x14ac:dyDescent="0.25">
      <c r="A50" s="194" t="s">
        <v>78</v>
      </c>
      <c r="B50" s="195">
        <v>1</v>
      </c>
      <c r="C50" s="196">
        <v>1.1904761904761904E-2</v>
      </c>
      <c r="E50"/>
      <c r="F50" s="194" t="s">
        <v>78</v>
      </c>
      <c r="G50" s="195">
        <v>1</v>
      </c>
      <c r="H50" s="196">
        <v>1.1904761904761904E-2</v>
      </c>
      <c r="I50" s="174">
        <f t="shared" si="0"/>
        <v>-4.4308167988433134</v>
      </c>
      <c r="J50" s="174">
        <f t="shared" si="1"/>
        <v>-5.2747819033848967E-2</v>
      </c>
      <c r="K50" s="174"/>
      <c r="M50"/>
      <c r="O50"/>
    </row>
    <row r="51" spans="1:15" x14ac:dyDescent="0.25">
      <c r="A51" s="194" t="s">
        <v>71</v>
      </c>
      <c r="B51" s="195">
        <v>66</v>
      </c>
      <c r="C51" s="196">
        <v>0.7857142857142857</v>
      </c>
      <c r="E51"/>
      <c r="F51" s="194" t="s">
        <v>71</v>
      </c>
      <c r="G51" s="195">
        <v>66</v>
      </c>
      <c r="H51" s="196">
        <v>0.7857142857142857</v>
      </c>
      <c r="I51" s="174">
        <f t="shared" si="0"/>
        <v>-0.2411620568168881</v>
      </c>
      <c r="J51" s="174">
        <f t="shared" si="1"/>
        <v>-0.18948447321326922</v>
      </c>
      <c r="K51" s="174"/>
      <c r="M51"/>
      <c r="O51"/>
    </row>
    <row r="52" spans="1:15" x14ac:dyDescent="0.25">
      <c r="A52" s="197" t="s">
        <v>112</v>
      </c>
      <c r="B52" s="190">
        <v>131</v>
      </c>
      <c r="C52" s="187">
        <v>0.6093023255813953</v>
      </c>
      <c r="E52"/>
      <c r="F52" s="192" t="s">
        <v>112</v>
      </c>
      <c r="G52" s="192">
        <v>131</v>
      </c>
      <c r="H52" s="192">
        <f>G52/G52</f>
        <v>1</v>
      </c>
      <c r="I52" s="189">
        <f t="shared" si="0"/>
        <v>0</v>
      </c>
      <c r="J52" s="189">
        <f>-SUM(J55:J63)</f>
        <v>1.8050144028846875</v>
      </c>
      <c r="K52" s="189">
        <f>J52/LN(G52)</f>
        <v>0.37024437847768576</v>
      </c>
      <c r="M52"/>
      <c r="O52"/>
    </row>
    <row r="53" spans="1:15" hidden="1" x14ac:dyDescent="0.25">
      <c r="A53" s="194" t="s">
        <v>151</v>
      </c>
      <c r="B53" s="195">
        <v>1</v>
      </c>
      <c r="C53" s="196">
        <v>7.6335877862595417E-3</v>
      </c>
      <c r="E53"/>
      <c r="F53" s="194" t="s">
        <v>151</v>
      </c>
      <c r="G53" s="195">
        <v>1</v>
      </c>
      <c r="H53" s="196">
        <v>7.6335877862595417E-3</v>
      </c>
      <c r="I53" s="174">
        <f t="shared" si="0"/>
        <v>-4.8751973232011512</v>
      </c>
      <c r="J53" s="174">
        <f t="shared" si="1"/>
        <v>-3.7215246741993516E-2</v>
      </c>
      <c r="K53" s="174"/>
      <c r="M53"/>
      <c r="O53"/>
    </row>
    <row r="54" spans="1:15" hidden="1" x14ac:dyDescent="0.25">
      <c r="A54" s="194" t="s">
        <v>17</v>
      </c>
      <c r="B54" s="195">
        <v>3</v>
      </c>
      <c r="C54" s="196">
        <v>2.2900763358778626E-2</v>
      </c>
      <c r="E54"/>
      <c r="F54" s="194" t="s">
        <v>17</v>
      </c>
      <c r="G54" s="195">
        <v>3</v>
      </c>
      <c r="H54" s="196">
        <v>2.2900763358778626E-2</v>
      </c>
      <c r="I54" s="174">
        <f t="shared" si="0"/>
        <v>-3.7765850345330421</v>
      </c>
      <c r="J54" s="174">
        <f t="shared" si="1"/>
        <v>-8.6486680180146006E-2</v>
      </c>
      <c r="K54" s="174"/>
      <c r="M54"/>
      <c r="O54"/>
    </row>
    <row r="55" spans="1:15" x14ac:dyDescent="0.25">
      <c r="A55" s="194" t="s">
        <v>148</v>
      </c>
      <c r="B55" s="195">
        <v>1</v>
      </c>
      <c r="C55" s="196">
        <v>7.6335877862595417E-3</v>
      </c>
      <c r="E55"/>
      <c r="F55" s="194" t="s">
        <v>148</v>
      </c>
      <c r="G55" s="195">
        <v>1</v>
      </c>
      <c r="H55" s="196">
        <v>7.6335877862595417E-3</v>
      </c>
      <c r="I55" s="174">
        <f t="shared" si="0"/>
        <v>-4.8751973232011512</v>
      </c>
      <c r="J55" s="174">
        <f t="shared" si="1"/>
        <v>-3.7215246741993516E-2</v>
      </c>
      <c r="K55" s="174"/>
      <c r="M55"/>
      <c r="O55"/>
    </row>
    <row r="56" spans="1:15" x14ac:dyDescent="0.25">
      <c r="A56" s="194" t="s">
        <v>7</v>
      </c>
      <c r="B56" s="195">
        <v>12</v>
      </c>
      <c r="C56" s="196">
        <v>9.1603053435114504E-2</v>
      </c>
      <c r="E56"/>
      <c r="F56" s="194" t="s">
        <v>7</v>
      </c>
      <c r="G56" s="195">
        <v>12</v>
      </c>
      <c r="H56" s="196">
        <v>9.1603053435114504E-2</v>
      </c>
      <c r="I56" s="174">
        <f t="shared" si="0"/>
        <v>-2.3902906734131513</v>
      </c>
      <c r="J56" s="174">
        <f t="shared" si="1"/>
        <v>-0.21895792428212071</v>
      </c>
      <c r="K56" s="174"/>
    </row>
    <row r="57" spans="1:15" x14ac:dyDescent="0.25">
      <c r="A57" s="194" t="s">
        <v>11</v>
      </c>
      <c r="B57" s="195">
        <v>17</v>
      </c>
      <c r="C57" s="196">
        <v>0.12977099236641221</v>
      </c>
      <c r="E57"/>
      <c r="F57" s="194" t="s">
        <v>11</v>
      </c>
      <c r="G57" s="195">
        <v>17</v>
      </c>
      <c r="H57" s="196">
        <v>0.12977099236641221</v>
      </c>
      <c r="I57" s="174">
        <f t="shared" si="0"/>
        <v>-2.0419839791449355</v>
      </c>
      <c r="J57" s="174">
        <f t="shared" si="1"/>
        <v>-0.26499028736995345</v>
      </c>
      <c r="K57" s="174"/>
    </row>
    <row r="58" spans="1:15" x14ac:dyDescent="0.25">
      <c r="A58" s="194" t="s">
        <v>10</v>
      </c>
      <c r="B58" s="195">
        <v>34</v>
      </c>
      <c r="C58" s="196">
        <v>0.25954198473282442</v>
      </c>
      <c r="E58"/>
      <c r="F58" s="194" t="s">
        <v>10</v>
      </c>
      <c r="G58" s="195">
        <v>34</v>
      </c>
      <c r="H58" s="196">
        <v>0.25954198473282442</v>
      </c>
      <c r="I58" s="174">
        <f t="shared" si="0"/>
        <v>-1.3488367985849903</v>
      </c>
      <c r="J58" s="174">
        <f t="shared" si="1"/>
        <v>-0.35007977978541732</v>
      </c>
      <c r="K58" s="174"/>
    </row>
    <row r="59" spans="1:15" x14ac:dyDescent="0.25">
      <c r="A59" s="194" t="s">
        <v>16</v>
      </c>
      <c r="B59" s="195">
        <v>7</v>
      </c>
      <c r="C59" s="196">
        <v>5.3435114503816793E-2</v>
      </c>
      <c r="E59"/>
      <c r="F59" s="194" t="s">
        <v>16</v>
      </c>
      <c r="G59" s="195">
        <v>7</v>
      </c>
      <c r="H59" s="196">
        <v>5.3435114503816793E-2</v>
      </c>
      <c r="I59" s="174">
        <f t="shared" si="0"/>
        <v>-2.9292871741458382</v>
      </c>
      <c r="J59" s="174">
        <f t="shared" si="1"/>
        <v>-0.15652679556504479</v>
      </c>
      <c r="K59" s="174"/>
    </row>
    <row r="60" spans="1:15" x14ac:dyDescent="0.25">
      <c r="A60" s="194" t="s">
        <v>3</v>
      </c>
      <c r="B60" s="195">
        <v>36</v>
      </c>
      <c r="C60" s="196">
        <v>0.27480916030534353</v>
      </c>
      <c r="E60"/>
      <c r="F60" s="194" t="s">
        <v>3</v>
      </c>
      <c r="G60" s="195">
        <v>36</v>
      </c>
      <c r="H60" s="196">
        <v>0.27480916030534353</v>
      </c>
      <c r="I60" s="174">
        <f t="shared" si="0"/>
        <v>-1.2916783847450415</v>
      </c>
      <c r="J60" s="174">
        <f t="shared" si="1"/>
        <v>-0.35496505229634728</v>
      </c>
      <c r="K60" s="174"/>
    </row>
    <row r="61" spans="1:15" x14ac:dyDescent="0.25">
      <c r="A61" s="194" t="s">
        <v>303</v>
      </c>
      <c r="B61" s="195">
        <v>3</v>
      </c>
      <c r="C61" s="196">
        <v>2.2900763358778626E-2</v>
      </c>
      <c r="E61"/>
      <c r="F61" s="194" t="s">
        <v>303</v>
      </c>
      <c r="G61" s="195">
        <v>3</v>
      </c>
      <c r="H61" s="196">
        <v>2.2900763358778626E-2</v>
      </c>
      <c r="I61" s="174">
        <f t="shared" si="0"/>
        <v>-3.7765850345330421</v>
      </c>
      <c r="J61" s="174">
        <f t="shared" si="1"/>
        <v>-8.6486680180146006E-2</v>
      </c>
      <c r="K61" s="174"/>
    </row>
    <row r="62" spans="1:15" x14ac:dyDescent="0.25">
      <c r="A62" s="194" t="s">
        <v>9</v>
      </c>
      <c r="B62" s="195">
        <v>4</v>
      </c>
      <c r="C62" s="196">
        <v>3.0534351145038167E-2</v>
      </c>
      <c r="E62"/>
      <c r="F62" s="194" t="s">
        <v>9</v>
      </c>
      <c r="G62" s="195">
        <v>4</v>
      </c>
      <c r="H62" s="196">
        <v>3.0534351145038167E-2</v>
      </c>
      <c r="I62" s="174">
        <f t="shared" si="0"/>
        <v>-3.4889029620812608</v>
      </c>
      <c r="J62" s="174">
        <f t="shared" si="1"/>
        <v>-0.10653138815515299</v>
      </c>
      <c r="K62" s="174"/>
    </row>
    <row r="63" spans="1:15" x14ac:dyDescent="0.25">
      <c r="A63" s="194" t="s">
        <v>57</v>
      </c>
      <c r="B63" s="195">
        <v>13</v>
      </c>
      <c r="C63" s="196">
        <v>9.9236641221374045E-2</v>
      </c>
      <c r="E63"/>
      <c r="F63" s="194" t="s">
        <v>57</v>
      </c>
      <c r="G63" s="195">
        <v>13</v>
      </c>
      <c r="H63" s="196">
        <v>9.9236641221374045E-2</v>
      </c>
      <c r="I63" s="174">
        <f t="shared" si="0"/>
        <v>-2.3102479657396149</v>
      </c>
      <c r="J63" s="174">
        <f t="shared" si="1"/>
        <v>-0.2292612485085114</v>
      </c>
      <c r="K63" s="174"/>
    </row>
    <row r="64" spans="1:15" x14ac:dyDescent="0.25">
      <c r="A64" s="191" t="s">
        <v>109</v>
      </c>
      <c r="B64" s="192">
        <v>352</v>
      </c>
      <c r="C64" s="189">
        <v>0.10891089108910891</v>
      </c>
      <c r="E64"/>
      <c r="F64" s="191" t="s">
        <v>109</v>
      </c>
      <c r="G64" s="192">
        <v>352</v>
      </c>
      <c r="H64" s="192">
        <f>G64/G64</f>
        <v>1</v>
      </c>
      <c r="I64" s="189">
        <f t="shared" si="0"/>
        <v>0</v>
      </c>
      <c r="J64" s="189">
        <f>-SUM(J66:J71,J73:J87)</f>
        <v>2.739463822355392</v>
      </c>
      <c r="K64" s="189">
        <f>J64/LN(G64)</f>
        <v>0.46719579392303162</v>
      </c>
    </row>
    <row r="65" spans="1:11" x14ac:dyDescent="0.25">
      <c r="A65" s="198" t="s">
        <v>110</v>
      </c>
      <c r="B65" s="190">
        <v>160</v>
      </c>
      <c r="C65" s="187">
        <v>0.45454545454545453</v>
      </c>
      <c r="E65"/>
      <c r="F65" s="198" t="s">
        <v>110</v>
      </c>
      <c r="G65" s="192">
        <v>160</v>
      </c>
      <c r="H65" s="192">
        <f>G65/G65</f>
        <v>1</v>
      </c>
      <c r="I65" s="189">
        <f t="shared" si="0"/>
        <v>0</v>
      </c>
      <c r="J65" s="189">
        <f>-SUM(J66:J71)</f>
        <v>0.87239695131837891</v>
      </c>
      <c r="K65" s="189">
        <f>J65/LN(G65)</f>
        <v>0.17189498982276438</v>
      </c>
    </row>
    <row r="66" spans="1:11" x14ac:dyDescent="0.25">
      <c r="A66" s="194" t="s">
        <v>72</v>
      </c>
      <c r="B66" s="67">
        <v>2</v>
      </c>
      <c r="C66" s="174">
        <v>1.2500000000000001E-2</v>
      </c>
      <c r="E66"/>
      <c r="F66" s="194" t="s">
        <v>72</v>
      </c>
      <c r="G66" s="67">
        <v>2</v>
      </c>
      <c r="H66" s="174">
        <v>1.2500000000000001E-2</v>
      </c>
      <c r="I66" s="174">
        <f t="shared" si="0"/>
        <v>-4.3820266346738812</v>
      </c>
      <c r="J66" s="174">
        <f t="shared" si="1"/>
        <v>-5.4775332933423515E-2</v>
      </c>
      <c r="K66" s="174"/>
    </row>
    <row r="67" spans="1:11" x14ac:dyDescent="0.25">
      <c r="A67" s="194" t="s">
        <v>40</v>
      </c>
      <c r="B67" s="67">
        <v>24</v>
      </c>
      <c r="C67" s="174">
        <v>0.15</v>
      </c>
      <c r="E67"/>
      <c r="F67" s="194" t="s">
        <v>40</v>
      </c>
      <c r="G67" s="67">
        <v>24</v>
      </c>
      <c r="H67" s="174">
        <v>0.15</v>
      </c>
      <c r="I67" s="174">
        <f t="shared" si="0"/>
        <v>-1.8971199848858813</v>
      </c>
      <c r="J67" s="174">
        <f t="shared" si="1"/>
        <v>-0.28456799773288216</v>
      </c>
      <c r="K67" s="174"/>
    </row>
    <row r="68" spans="1:11" x14ac:dyDescent="0.25">
      <c r="A68" s="194" t="s">
        <v>73</v>
      </c>
      <c r="B68" s="67">
        <v>8</v>
      </c>
      <c r="C68" s="174">
        <v>0.05</v>
      </c>
      <c r="E68"/>
      <c r="F68" s="194" t="s">
        <v>73</v>
      </c>
      <c r="G68" s="67">
        <v>8</v>
      </c>
      <c r="H68" s="174">
        <v>0.05</v>
      </c>
      <c r="I68" s="174">
        <f t="shared" si="0"/>
        <v>-2.9957322735539909</v>
      </c>
      <c r="J68" s="174">
        <f t="shared" si="1"/>
        <v>-0.14978661367769955</v>
      </c>
      <c r="K68" s="174"/>
    </row>
    <row r="69" spans="1:11" x14ac:dyDescent="0.25">
      <c r="A69" s="194" t="s">
        <v>69</v>
      </c>
      <c r="B69" s="67">
        <v>5</v>
      </c>
      <c r="C69" s="174">
        <v>3.125E-2</v>
      </c>
      <c r="E69"/>
      <c r="F69" s="194" t="s">
        <v>69</v>
      </c>
      <c r="G69" s="67">
        <v>5</v>
      </c>
      <c r="H69" s="174">
        <v>3.125E-2</v>
      </c>
      <c r="I69" s="174">
        <f t="shared" ref="I69:I132" si="2">LN(H69)</f>
        <v>-3.4657359027997265</v>
      </c>
      <c r="J69" s="174">
        <f t="shared" ref="J69:J132" si="3">I69*H69</f>
        <v>-0.10830424696249145</v>
      </c>
      <c r="K69" s="174"/>
    </row>
    <row r="70" spans="1:11" x14ac:dyDescent="0.25">
      <c r="A70" s="194" t="s">
        <v>78</v>
      </c>
      <c r="B70" s="67">
        <v>2</v>
      </c>
      <c r="C70" s="174">
        <v>1.2500000000000001E-2</v>
      </c>
      <c r="E70"/>
      <c r="F70" s="194" t="s">
        <v>78</v>
      </c>
      <c r="G70" s="67">
        <v>2</v>
      </c>
      <c r="H70" s="174">
        <v>1.2500000000000001E-2</v>
      </c>
      <c r="I70" s="174">
        <f t="shared" si="2"/>
        <v>-4.3820266346738812</v>
      </c>
      <c r="J70" s="174">
        <f t="shared" si="3"/>
        <v>-5.4775332933423515E-2</v>
      </c>
      <c r="K70" s="174"/>
    </row>
    <row r="71" spans="1:11" x14ac:dyDescent="0.25">
      <c r="A71" s="194" t="s">
        <v>71</v>
      </c>
      <c r="B71" s="67">
        <v>119</v>
      </c>
      <c r="C71" s="174">
        <v>0.74375000000000002</v>
      </c>
      <c r="E71"/>
      <c r="F71" s="194" t="s">
        <v>71</v>
      </c>
      <c r="G71" s="67">
        <v>119</v>
      </c>
      <c r="H71" s="174">
        <v>0.74375000000000002</v>
      </c>
      <c r="I71" s="174">
        <f t="shared" si="2"/>
        <v>-0.29605032212229748</v>
      </c>
      <c r="J71" s="174">
        <f t="shared" si="3"/>
        <v>-0.22018742707845876</v>
      </c>
      <c r="K71" s="174"/>
    </row>
    <row r="72" spans="1:11" x14ac:dyDescent="0.25">
      <c r="A72" s="197" t="s">
        <v>112</v>
      </c>
      <c r="B72" s="190">
        <v>192</v>
      </c>
      <c r="C72" s="187">
        <v>0.54545454545454541</v>
      </c>
      <c r="E72"/>
      <c r="F72" s="197" t="s">
        <v>112</v>
      </c>
      <c r="G72" s="190">
        <v>192</v>
      </c>
      <c r="H72" s="192">
        <f>G72/G72</f>
        <v>1</v>
      </c>
      <c r="I72" s="189">
        <f>LN(H72)</f>
        <v>0</v>
      </c>
      <c r="J72" s="189">
        <f>-SUM(J73:J87)</f>
        <v>1.8670668710370131</v>
      </c>
      <c r="K72" s="189">
        <f>J72/LN(G72)</f>
        <v>0.3551247768986428</v>
      </c>
    </row>
    <row r="73" spans="1:11" x14ac:dyDescent="0.25">
      <c r="A73" s="194" t="s">
        <v>90</v>
      </c>
      <c r="B73" s="195">
        <v>1</v>
      </c>
      <c r="C73" s="196">
        <v>5.208333333333333E-3</v>
      </c>
      <c r="E73"/>
      <c r="F73" s="194" t="s">
        <v>90</v>
      </c>
      <c r="G73" s="195">
        <v>1</v>
      </c>
      <c r="H73" s="196">
        <v>5.208333333333333E-3</v>
      </c>
      <c r="I73" s="174">
        <f>LN(H73)</f>
        <v>-5.2574953720277815</v>
      </c>
      <c r="J73" s="174">
        <f t="shared" si="3"/>
        <v>-2.7382788395978026E-2</v>
      </c>
      <c r="K73" s="174"/>
    </row>
    <row r="74" spans="1:11" x14ac:dyDescent="0.25">
      <c r="A74" s="194" t="s">
        <v>17</v>
      </c>
      <c r="B74" s="195">
        <v>8</v>
      </c>
      <c r="C74" s="196">
        <v>4.1666666666666664E-2</v>
      </c>
      <c r="E74"/>
      <c r="F74" s="194" t="s">
        <v>17</v>
      </c>
      <c r="G74" s="195">
        <v>8</v>
      </c>
      <c r="H74" s="196">
        <v>4.1666666666666664E-2</v>
      </c>
      <c r="I74" s="174">
        <f t="shared" si="2"/>
        <v>-3.1780538303479458</v>
      </c>
      <c r="J74" s="174">
        <f t="shared" si="3"/>
        <v>-0.13241890959783106</v>
      </c>
      <c r="K74" s="174"/>
    </row>
    <row r="75" spans="1:11" x14ac:dyDescent="0.25">
      <c r="A75" s="194" t="s">
        <v>119</v>
      </c>
      <c r="B75" s="195">
        <v>3</v>
      </c>
      <c r="C75" s="196">
        <v>1.5625E-2</v>
      </c>
      <c r="E75"/>
      <c r="F75" s="194" t="s">
        <v>119</v>
      </c>
      <c r="G75" s="195">
        <v>3</v>
      </c>
      <c r="H75" s="196">
        <v>1.5625E-2</v>
      </c>
      <c r="I75" s="174">
        <f t="shared" si="2"/>
        <v>-4.1588830833596715</v>
      </c>
      <c r="J75" s="174">
        <f t="shared" si="3"/>
        <v>-6.4982548177494867E-2</v>
      </c>
      <c r="K75" s="174"/>
    </row>
    <row r="76" spans="1:11" x14ac:dyDescent="0.25">
      <c r="A76" s="194" t="s">
        <v>6</v>
      </c>
      <c r="B76" s="195">
        <v>1</v>
      </c>
      <c r="C76" s="196">
        <v>5.208333333333333E-3</v>
      </c>
      <c r="E76"/>
      <c r="F76" s="194" t="s">
        <v>6</v>
      </c>
      <c r="G76" s="195">
        <v>1</v>
      </c>
      <c r="H76" s="196">
        <v>5.208333333333333E-3</v>
      </c>
      <c r="I76" s="174">
        <f t="shared" si="2"/>
        <v>-5.2574953720277815</v>
      </c>
      <c r="J76" s="174">
        <f t="shared" si="3"/>
        <v>-2.7382788395978026E-2</v>
      </c>
      <c r="K76" s="174"/>
    </row>
    <row r="77" spans="1:11" x14ac:dyDescent="0.25">
      <c r="A77" s="194" t="s">
        <v>76</v>
      </c>
      <c r="B77" s="195">
        <v>3</v>
      </c>
      <c r="C77" s="196">
        <v>1.5625E-2</v>
      </c>
      <c r="E77"/>
      <c r="F77" s="194" t="s">
        <v>76</v>
      </c>
      <c r="G77" s="195">
        <v>3</v>
      </c>
      <c r="H77" s="196">
        <v>1.5625E-2</v>
      </c>
      <c r="I77" s="174">
        <f t="shared" si="2"/>
        <v>-4.1588830833596715</v>
      </c>
      <c r="J77" s="174">
        <f t="shared" si="3"/>
        <v>-6.4982548177494867E-2</v>
      </c>
      <c r="K77" s="174"/>
    </row>
    <row r="78" spans="1:11" x14ac:dyDescent="0.25">
      <c r="A78" s="194" t="s">
        <v>7</v>
      </c>
      <c r="B78" s="195">
        <v>7</v>
      </c>
      <c r="C78" s="196">
        <v>3.6458333333333336E-2</v>
      </c>
      <c r="E78"/>
      <c r="F78" s="194" t="s">
        <v>7</v>
      </c>
      <c r="G78" s="195">
        <v>7</v>
      </c>
      <c r="H78" s="196">
        <v>3.6458333333333336E-2</v>
      </c>
      <c r="I78" s="174">
        <f t="shared" si="2"/>
        <v>-3.311585222972468</v>
      </c>
      <c r="J78" s="174">
        <f t="shared" si="3"/>
        <v>-0.12073487792087124</v>
      </c>
      <c r="K78" s="174"/>
    </row>
    <row r="79" spans="1:11" x14ac:dyDescent="0.25">
      <c r="A79" s="194" t="s">
        <v>11</v>
      </c>
      <c r="B79" s="195">
        <v>4</v>
      </c>
      <c r="C79" s="196">
        <v>2.0833333333333332E-2</v>
      </c>
      <c r="E79"/>
      <c r="F79" s="194" t="s">
        <v>11</v>
      </c>
      <c r="G79" s="195">
        <v>4</v>
      </c>
      <c r="H79" s="196">
        <v>2.0833333333333332E-2</v>
      </c>
      <c r="I79" s="174">
        <f t="shared" si="2"/>
        <v>-3.8712010109078911</v>
      </c>
      <c r="J79" s="174">
        <f t="shared" si="3"/>
        <v>-8.0650021060581056E-2</v>
      </c>
      <c r="K79" s="174"/>
    </row>
    <row r="80" spans="1:11" x14ac:dyDescent="0.25">
      <c r="A80" s="194" t="s">
        <v>124</v>
      </c>
      <c r="B80" s="195">
        <v>1</v>
      </c>
      <c r="C80" s="196">
        <v>5.208333333333333E-3</v>
      </c>
      <c r="E80"/>
      <c r="F80" s="194" t="s">
        <v>124</v>
      </c>
      <c r="G80" s="195">
        <v>1</v>
      </c>
      <c r="H80" s="196">
        <v>5.208333333333333E-3</v>
      </c>
      <c r="I80" s="174">
        <f t="shared" si="2"/>
        <v>-5.2574953720277815</v>
      </c>
      <c r="J80" s="174">
        <f t="shared" si="3"/>
        <v>-2.7382788395978026E-2</v>
      </c>
      <c r="K80" s="174"/>
    </row>
    <row r="81" spans="1:11" x14ac:dyDescent="0.25">
      <c r="A81" s="194" t="s">
        <v>122</v>
      </c>
      <c r="B81" s="195">
        <v>3</v>
      </c>
      <c r="C81" s="196">
        <v>1.5625E-2</v>
      </c>
      <c r="E81"/>
      <c r="F81" s="194" t="s">
        <v>122</v>
      </c>
      <c r="G81" s="195">
        <v>3</v>
      </c>
      <c r="H81" s="196">
        <v>1.5625E-2</v>
      </c>
      <c r="I81" s="174">
        <f t="shared" si="2"/>
        <v>-4.1588830833596715</v>
      </c>
      <c r="J81" s="174">
        <f t="shared" si="3"/>
        <v>-6.4982548177494867E-2</v>
      </c>
      <c r="K81" s="174"/>
    </row>
    <row r="82" spans="1:11" x14ac:dyDescent="0.25">
      <c r="A82" s="194" t="s">
        <v>114</v>
      </c>
      <c r="B82" s="195">
        <v>1</v>
      </c>
      <c r="C82" s="196">
        <v>5.208333333333333E-3</v>
      </c>
      <c r="E82"/>
      <c r="F82" s="194" t="s">
        <v>114</v>
      </c>
      <c r="G82" s="195">
        <v>1</v>
      </c>
      <c r="H82" s="196">
        <v>5.208333333333333E-3</v>
      </c>
      <c r="I82" s="174">
        <f t="shared" si="2"/>
        <v>-5.2574953720277815</v>
      </c>
      <c r="J82" s="174">
        <f t="shared" si="3"/>
        <v>-2.7382788395978026E-2</v>
      </c>
      <c r="K82" s="174"/>
    </row>
    <row r="83" spans="1:11" x14ac:dyDescent="0.25">
      <c r="A83" s="194" t="s">
        <v>10</v>
      </c>
      <c r="B83" s="195">
        <v>76</v>
      </c>
      <c r="C83" s="196">
        <v>0.39583333333333331</v>
      </c>
      <c r="E83"/>
      <c r="F83" s="194" t="s">
        <v>10</v>
      </c>
      <c r="G83" s="195">
        <v>76</v>
      </c>
      <c r="H83" s="196">
        <v>0.39583333333333331</v>
      </c>
      <c r="I83" s="174">
        <f t="shared" si="2"/>
        <v>-0.92676203174145055</v>
      </c>
      <c r="J83" s="174">
        <f t="shared" si="3"/>
        <v>-0.36684330423099082</v>
      </c>
      <c r="K83" s="174"/>
    </row>
    <row r="84" spans="1:11" x14ac:dyDescent="0.25">
      <c r="A84" s="194" t="s">
        <v>16</v>
      </c>
      <c r="B84" s="195">
        <v>3</v>
      </c>
      <c r="C84" s="196">
        <v>1.5625E-2</v>
      </c>
      <c r="E84"/>
      <c r="F84" s="194" t="s">
        <v>16</v>
      </c>
      <c r="G84" s="195">
        <v>3</v>
      </c>
      <c r="H84" s="196">
        <v>1.5625E-2</v>
      </c>
      <c r="I84" s="174">
        <f t="shared" si="2"/>
        <v>-4.1588830833596715</v>
      </c>
      <c r="J84" s="174">
        <f t="shared" si="3"/>
        <v>-6.4982548177494867E-2</v>
      </c>
      <c r="K84" s="174"/>
    </row>
    <row r="85" spans="1:11" x14ac:dyDescent="0.25">
      <c r="A85" s="194" t="s">
        <v>3</v>
      </c>
      <c r="B85" s="195">
        <v>42</v>
      </c>
      <c r="C85" s="196">
        <v>0.21875</v>
      </c>
      <c r="E85"/>
      <c r="F85" s="194" t="s">
        <v>3</v>
      </c>
      <c r="G85" s="195">
        <v>42</v>
      </c>
      <c r="H85" s="196">
        <v>0.21875</v>
      </c>
      <c r="I85" s="174">
        <f t="shared" si="2"/>
        <v>-1.5198257537444133</v>
      </c>
      <c r="J85" s="174">
        <f t="shared" si="3"/>
        <v>-0.3324618836315904</v>
      </c>
      <c r="K85" s="174"/>
    </row>
    <row r="86" spans="1:11" x14ac:dyDescent="0.25">
      <c r="A86" s="194" t="s">
        <v>9</v>
      </c>
      <c r="B86" s="195">
        <v>20</v>
      </c>
      <c r="C86" s="196">
        <v>0.10416666666666667</v>
      </c>
      <c r="E86"/>
      <c r="F86" s="194" t="s">
        <v>9</v>
      </c>
      <c r="G86" s="195">
        <v>20</v>
      </c>
      <c r="H86" s="196">
        <v>0.10416666666666667</v>
      </c>
      <c r="I86" s="174">
        <f t="shared" si="2"/>
        <v>-2.2617630984737906</v>
      </c>
      <c r="J86" s="174">
        <f t="shared" si="3"/>
        <v>-0.23560032275768653</v>
      </c>
      <c r="K86" s="174"/>
    </row>
    <row r="87" spans="1:11" x14ac:dyDescent="0.25">
      <c r="A87" s="194" t="s">
        <v>57</v>
      </c>
      <c r="B87" s="195">
        <v>19</v>
      </c>
      <c r="C87" s="196">
        <v>9.8958333333333329E-2</v>
      </c>
      <c r="E87"/>
      <c r="F87" s="194" t="s">
        <v>57</v>
      </c>
      <c r="G87" s="195">
        <v>19</v>
      </c>
      <c r="H87" s="196">
        <v>9.8958333333333329E-2</v>
      </c>
      <c r="I87" s="174">
        <f t="shared" si="2"/>
        <v>-2.3130563928613412</v>
      </c>
      <c r="J87" s="174">
        <f t="shared" si="3"/>
        <v>-0.22889620554357021</v>
      </c>
      <c r="K87" s="174"/>
    </row>
    <row r="88" spans="1:11" x14ac:dyDescent="0.25">
      <c r="A88" s="191" t="s">
        <v>233</v>
      </c>
      <c r="B88" s="192">
        <v>337</v>
      </c>
      <c r="C88" s="189">
        <v>0.10426980198019802</v>
      </c>
      <c r="E88"/>
      <c r="F88" s="191" t="s">
        <v>233</v>
      </c>
      <c r="G88" s="192">
        <v>337</v>
      </c>
      <c r="H88" s="192">
        <f>G88/G88</f>
        <v>1</v>
      </c>
      <c r="I88" s="189">
        <f t="shared" si="2"/>
        <v>0</v>
      </c>
      <c r="J88" s="189">
        <f>-SUM(J90:J96,J98:J112)</f>
        <v>2.984581076618618</v>
      </c>
      <c r="K88" s="189">
        <f>J88/LN(G88)</f>
        <v>0.51280731088103659</v>
      </c>
    </row>
    <row r="89" spans="1:11" x14ac:dyDescent="0.25">
      <c r="A89" s="198" t="s">
        <v>110</v>
      </c>
      <c r="B89" s="190">
        <v>183</v>
      </c>
      <c r="C89" s="187">
        <v>0.54302670623145399</v>
      </c>
      <c r="E89"/>
      <c r="F89" s="198" t="s">
        <v>110</v>
      </c>
      <c r="G89" s="192">
        <v>183</v>
      </c>
      <c r="H89" s="192">
        <f>G89/G89</f>
        <v>1</v>
      </c>
      <c r="I89" s="189">
        <f t="shared" si="2"/>
        <v>0</v>
      </c>
      <c r="J89" s="189">
        <f>-SUM(J90:J96)</f>
        <v>1.0291669764998563</v>
      </c>
      <c r="K89" s="189">
        <f>J89/LN(G89)</f>
        <v>0.1975563321036021</v>
      </c>
    </row>
    <row r="90" spans="1:11" x14ac:dyDescent="0.25">
      <c r="A90" s="194" t="s">
        <v>72</v>
      </c>
      <c r="B90" s="67">
        <v>7</v>
      </c>
      <c r="C90" s="174">
        <v>3.825136612021858E-2</v>
      </c>
      <c r="E90"/>
      <c r="F90" s="194" t="s">
        <v>72</v>
      </c>
      <c r="G90" s="67">
        <v>7</v>
      </c>
      <c r="H90" s="174">
        <v>3.825136612021858E-2</v>
      </c>
      <c r="I90" s="174">
        <f t="shared" si="2"/>
        <v>-3.2635760037861075</v>
      </c>
      <c r="J90" s="174">
        <f t="shared" si="3"/>
        <v>-0.12483624058198226</v>
      </c>
      <c r="K90" s="174"/>
    </row>
    <row r="91" spans="1:11" x14ac:dyDescent="0.25">
      <c r="A91" s="194" t="s">
        <v>40</v>
      </c>
      <c r="B91" s="67">
        <v>29</v>
      </c>
      <c r="C91" s="174">
        <v>0.15846994535519127</v>
      </c>
      <c r="E91"/>
      <c r="F91" s="194" t="s">
        <v>40</v>
      </c>
      <c r="G91" s="67">
        <v>29</v>
      </c>
      <c r="H91" s="174">
        <v>0.15846994535519127</v>
      </c>
      <c r="I91" s="174">
        <f t="shared" si="2"/>
        <v>-1.8421903228549468</v>
      </c>
      <c r="J91" s="174">
        <f t="shared" si="3"/>
        <v>-0.2919317997966856</v>
      </c>
      <c r="K91" s="174"/>
    </row>
    <row r="92" spans="1:11" x14ac:dyDescent="0.25">
      <c r="A92" s="194" t="s">
        <v>73</v>
      </c>
      <c r="B92" s="67">
        <v>2</v>
      </c>
      <c r="C92" s="174">
        <v>1.092896174863388E-2</v>
      </c>
      <c r="E92"/>
      <c r="F92" s="194" t="s">
        <v>73</v>
      </c>
      <c r="G92" s="67">
        <v>2</v>
      </c>
      <c r="H92" s="174">
        <v>1.092896174863388E-2</v>
      </c>
      <c r="I92" s="174">
        <f t="shared" si="2"/>
        <v>-4.516338972281476</v>
      </c>
      <c r="J92" s="174">
        <f t="shared" si="3"/>
        <v>-4.9358895871928696E-2</v>
      </c>
      <c r="K92" s="174"/>
    </row>
    <row r="93" spans="1:11" x14ac:dyDescent="0.25">
      <c r="A93" s="194" t="s">
        <v>70</v>
      </c>
      <c r="B93" s="67">
        <v>1</v>
      </c>
      <c r="C93" s="174">
        <v>5.4644808743169399E-3</v>
      </c>
      <c r="E93"/>
      <c r="F93" s="194" t="s">
        <v>70</v>
      </c>
      <c r="G93" s="67">
        <v>1</v>
      </c>
      <c r="H93" s="174">
        <v>5.4644808743169399E-3</v>
      </c>
      <c r="I93" s="174">
        <f t="shared" si="2"/>
        <v>-5.2094861528414214</v>
      </c>
      <c r="J93" s="174">
        <f t="shared" si="3"/>
        <v>-2.8467137447220882E-2</v>
      </c>
      <c r="K93" s="174"/>
    </row>
    <row r="94" spans="1:11" x14ac:dyDescent="0.25">
      <c r="A94" s="194" t="s">
        <v>69</v>
      </c>
      <c r="B94" s="67">
        <v>6</v>
      </c>
      <c r="C94" s="174">
        <v>3.2786885245901641E-2</v>
      </c>
      <c r="E94"/>
      <c r="F94" s="194" t="s">
        <v>69</v>
      </c>
      <c r="G94" s="67">
        <v>6</v>
      </c>
      <c r="H94" s="174">
        <v>3.2786885245901641E-2</v>
      </c>
      <c r="I94" s="174">
        <f t="shared" si="2"/>
        <v>-3.417726683613366</v>
      </c>
      <c r="J94" s="174">
        <f t="shared" si="3"/>
        <v>-0.11205661257748742</v>
      </c>
      <c r="K94" s="174"/>
    </row>
    <row r="95" spans="1:11" x14ac:dyDescent="0.25">
      <c r="A95" s="194" t="s">
        <v>78</v>
      </c>
      <c r="B95" s="67">
        <v>11</v>
      </c>
      <c r="C95" s="174">
        <v>6.0109289617486336E-2</v>
      </c>
      <c r="E95"/>
      <c r="F95" s="194" t="s">
        <v>78</v>
      </c>
      <c r="G95" s="67">
        <v>11</v>
      </c>
      <c r="H95" s="174">
        <v>6.0109289617486336E-2</v>
      </c>
      <c r="I95" s="174">
        <f t="shared" si="2"/>
        <v>-2.8115908800430502</v>
      </c>
      <c r="J95" s="174">
        <f t="shared" si="3"/>
        <v>-0.16900273049439099</v>
      </c>
      <c r="K95" s="174"/>
    </row>
    <row r="96" spans="1:11" x14ac:dyDescent="0.25">
      <c r="A96" s="194" t="s">
        <v>71</v>
      </c>
      <c r="B96" s="67">
        <v>127</v>
      </c>
      <c r="C96" s="174">
        <v>0.69398907103825136</v>
      </c>
      <c r="E96"/>
      <c r="F96" s="194" t="s">
        <v>71</v>
      </c>
      <c r="G96" s="67">
        <v>127</v>
      </c>
      <c r="H96" s="174">
        <v>0.69398907103825136</v>
      </c>
      <c r="I96" s="174">
        <f t="shared" si="2"/>
        <v>-0.36529906638282966</v>
      </c>
      <c r="J96" s="174">
        <f t="shared" si="3"/>
        <v>-0.25351355973016049</v>
      </c>
      <c r="K96" s="174"/>
    </row>
    <row r="97" spans="1:11" x14ac:dyDescent="0.25">
      <c r="A97" s="197" t="s">
        <v>112</v>
      </c>
      <c r="B97" s="190">
        <v>154</v>
      </c>
      <c r="C97" s="187">
        <v>0.45697329376854601</v>
      </c>
      <c r="E97"/>
      <c r="F97" s="197" t="s">
        <v>112</v>
      </c>
      <c r="G97" s="192">
        <v>154</v>
      </c>
      <c r="H97" s="192">
        <f>G97/G97</f>
        <v>1</v>
      </c>
      <c r="I97" s="189">
        <f t="shared" si="2"/>
        <v>0</v>
      </c>
      <c r="J97" s="189">
        <f>-SUM(J98:J112)</f>
        <v>1.9554141001187617</v>
      </c>
      <c r="K97" s="189">
        <f>J97/LN(G97)</f>
        <v>0.38821371858487563</v>
      </c>
    </row>
    <row r="98" spans="1:11" x14ac:dyDescent="0.25">
      <c r="A98" s="194" t="s">
        <v>90</v>
      </c>
      <c r="B98" s="195">
        <v>3</v>
      </c>
      <c r="C98" s="196">
        <v>1.948051948051948E-2</v>
      </c>
      <c r="E98"/>
      <c r="F98" s="194" t="s">
        <v>90</v>
      </c>
      <c r="G98" s="195">
        <v>3</v>
      </c>
      <c r="H98" s="196">
        <v>1.948051948051948E-2</v>
      </c>
      <c r="I98" s="174">
        <f t="shared" si="2"/>
        <v>-3.9383403137455195</v>
      </c>
      <c r="J98" s="174">
        <f t="shared" si="3"/>
        <v>-7.6720915202834791E-2</v>
      </c>
      <c r="K98" s="174"/>
    </row>
    <row r="99" spans="1:11" x14ac:dyDescent="0.25">
      <c r="A99" s="194" t="s">
        <v>161</v>
      </c>
      <c r="B99" s="195">
        <v>2</v>
      </c>
      <c r="C99" s="196">
        <v>1.2987012987012988E-2</v>
      </c>
      <c r="E99"/>
      <c r="F99" s="194" t="s">
        <v>161</v>
      </c>
      <c r="G99" s="195">
        <v>2</v>
      </c>
      <c r="H99" s="196">
        <v>1.2987012987012988E-2</v>
      </c>
      <c r="I99" s="174">
        <f t="shared" si="2"/>
        <v>-4.3438054218536841</v>
      </c>
      <c r="J99" s="174">
        <f t="shared" si="3"/>
        <v>-5.6413057426671229E-2</v>
      </c>
      <c r="K99" s="174"/>
    </row>
    <row r="100" spans="1:11" x14ac:dyDescent="0.25">
      <c r="A100" s="194" t="s">
        <v>17</v>
      </c>
      <c r="B100" s="195">
        <v>1</v>
      </c>
      <c r="C100" s="196">
        <v>6.4935064935064939E-3</v>
      </c>
      <c r="E100"/>
      <c r="F100" s="194" t="s">
        <v>17</v>
      </c>
      <c r="G100" s="195">
        <v>1</v>
      </c>
      <c r="H100" s="196">
        <v>6.4935064935064939E-3</v>
      </c>
      <c r="I100" s="174">
        <f t="shared" si="2"/>
        <v>-5.0369526024136295</v>
      </c>
      <c r="J100" s="174">
        <f t="shared" si="3"/>
        <v>-3.2707484431257337E-2</v>
      </c>
      <c r="K100" s="174"/>
    </row>
    <row r="101" spans="1:11" x14ac:dyDescent="0.25">
      <c r="A101" s="194" t="s">
        <v>119</v>
      </c>
      <c r="B101" s="195">
        <v>3</v>
      </c>
      <c r="C101" s="196">
        <v>1.948051948051948E-2</v>
      </c>
      <c r="E101"/>
      <c r="F101" s="194" t="s">
        <v>119</v>
      </c>
      <c r="G101" s="195">
        <v>3</v>
      </c>
      <c r="H101" s="196">
        <v>1.948051948051948E-2</v>
      </c>
      <c r="I101" s="174">
        <f t="shared" si="2"/>
        <v>-3.9383403137455195</v>
      </c>
      <c r="J101" s="174">
        <f t="shared" si="3"/>
        <v>-7.6720915202834791E-2</v>
      </c>
      <c r="K101" s="174"/>
    </row>
    <row r="102" spans="1:11" x14ac:dyDescent="0.25">
      <c r="A102" s="194" t="s">
        <v>6</v>
      </c>
      <c r="B102" s="195">
        <v>5</v>
      </c>
      <c r="C102" s="196">
        <v>3.2467532467532464E-2</v>
      </c>
      <c r="E102"/>
      <c r="F102" s="194" t="s">
        <v>6</v>
      </c>
      <c r="G102" s="195">
        <v>5</v>
      </c>
      <c r="H102" s="196">
        <v>3.2467532467532464E-2</v>
      </c>
      <c r="I102" s="174">
        <f t="shared" si="2"/>
        <v>-3.427514689979529</v>
      </c>
      <c r="J102" s="174">
        <f t="shared" si="3"/>
        <v>-0.11128294447985483</v>
      </c>
      <c r="K102" s="174"/>
    </row>
    <row r="103" spans="1:11" x14ac:dyDescent="0.25">
      <c r="A103" s="194" t="s">
        <v>148</v>
      </c>
      <c r="B103" s="195">
        <v>1</v>
      </c>
      <c r="C103" s="196">
        <v>6.4935064935064939E-3</v>
      </c>
      <c r="E103"/>
      <c r="F103" s="194" t="s">
        <v>148</v>
      </c>
      <c r="G103" s="195">
        <v>1</v>
      </c>
      <c r="H103" s="196">
        <v>6.4935064935064939E-3</v>
      </c>
      <c r="I103" s="174">
        <f t="shared" si="2"/>
        <v>-5.0369526024136295</v>
      </c>
      <c r="J103" s="174">
        <f t="shared" si="3"/>
        <v>-3.2707484431257337E-2</v>
      </c>
      <c r="K103" s="174"/>
    </row>
    <row r="104" spans="1:11" x14ac:dyDescent="0.25">
      <c r="A104" s="194" t="s">
        <v>7</v>
      </c>
      <c r="B104" s="195">
        <v>6</v>
      </c>
      <c r="C104" s="196">
        <v>3.896103896103896E-2</v>
      </c>
      <c r="E104"/>
      <c r="F104" s="194" t="s">
        <v>7</v>
      </c>
      <c r="G104" s="195">
        <v>6</v>
      </c>
      <c r="H104" s="196">
        <v>3.896103896103896E-2</v>
      </c>
      <c r="I104" s="174">
        <f t="shared" si="2"/>
        <v>-3.2451931331855741</v>
      </c>
      <c r="J104" s="174">
        <f t="shared" si="3"/>
        <v>-0.12643609609813924</v>
      </c>
      <c r="K104" s="174"/>
    </row>
    <row r="105" spans="1:11" x14ac:dyDescent="0.25">
      <c r="A105" s="194" t="s">
        <v>11</v>
      </c>
      <c r="B105" s="195">
        <v>27</v>
      </c>
      <c r="C105" s="196">
        <v>0.17532467532467533</v>
      </c>
      <c r="E105"/>
      <c r="F105" s="194" t="s">
        <v>11</v>
      </c>
      <c r="G105" s="195">
        <v>27</v>
      </c>
      <c r="H105" s="196">
        <v>0.17532467532467533</v>
      </c>
      <c r="I105" s="174">
        <f t="shared" si="2"/>
        <v>-1.7411157364093002</v>
      </c>
      <c r="J105" s="174">
        <f t="shared" si="3"/>
        <v>-0.30526055118864354</v>
      </c>
      <c r="K105" s="174"/>
    </row>
    <row r="106" spans="1:11" x14ac:dyDescent="0.25">
      <c r="A106" s="194" t="s">
        <v>240</v>
      </c>
      <c r="B106" s="195">
        <v>1</v>
      </c>
      <c r="C106" s="196">
        <v>6.4935064935064939E-3</v>
      </c>
      <c r="E106"/>
      <c r="F106" s="194" t="s">
        <v>240</v>
      </c>
      <c r="G106" s="195">
        <v>1</v>
      </c>
      <c r="H106" s="196">
        <v>6.4935064935064939E-3</v>
      </c>
      <c r="I106" s="174">
        <f t="shared" si="2"/>
        <v>-5.0369526024136295</v>
      </c>
      <c r="J106" s="174">
        <f t="shared" si="3"/>
        <v>-3.2707484431257337E-2</v>
      </c>
      <c r="K106" s="174"/>
    </row>
    <row r="107" spans="1:11" x14ac:dyDescent="0.25">
      <c r="A107" s="194" t="s">
        <v>172</v>
      </c>
      <c r="B107" s="195">
        <v>1</v>
      </c>
      <c r="C107" s="196">
        <v>6.4935064935064939E-3</v>
      </c>
      <c r="E107"/>
      <c r="F107" s="194" t="s">
        <v>172</v>
      </c>
      <c r="G107" s="195">
        <v>1</v>
      </c>
      <c r="H107" s="196">
        <v>6.4935064935064939E-3</v>
      </c>
      <c r="I107" s="174">
        <f t="shared" si="2"/>
        <v>-5.0369526024136295</v>
      </c>
      <c r="J107" s="174">
        <f t="shared" si="3"/>
        <v>-3.2707484431257337E-2</v>
      </c>
      <c r="K107" s="174"/>
    </row>
    <row r="108" spans="1:11" x14ac:dyDescent="0.25">
      <c r="A108" s="194" t="s">
        <v>10</v>
      </c>
      <c r="B108" s="195">
        <v>55</v>
      </c>
      <c r="C108" s="196">
        <v>0.35714285714285715</v>
      </c>
      <c r="E108"/>
      <c r="F108" s="194" t="s">
        <v>10</v>
      </c>
      <c r="G108" s="195">
        <v>55</v>
      </c>
      <c r="H108" s="196">
        <v>0.35714285714285715</v>
      </c>
      <c r="I108" s="174">
        <f t="shared" si="2"/>
        <v>-1.0296194171811581</v>
      </c>
      <c r="J108" s="174">
        <f t="shared" si="3"/>
        <v>-0.36772122042184219</v>
      </c>
      <c r="K108" s="174"/>
    </row>
    <row r="109" spans="1:11" x14ac:dyDescent="0.25">
      <c r="A109" s="194" t="s">
        <v>16</v>
      </c>
      <c r="B109" s="195">
        <v>1</v>
      </c>
      <c r="C109" s="196">
        <v>6.4935064935064939E-3</v>
      </c>
      <c r="E109"/>
      <c r="F109" s="194" t="s">
        <v>16</v>
      </c>
      <c r="G109" s="195">
        <v>1</v>
      </c>
      <c r="H109" s="196">
        <v>6.4935064935064939E-3</v>
      </c>
      <c r="I109" s="174">
        <f t="shared" si="2"/>
        <v>-5.0369526024136295</v>
      </c>
      <c r="J109" s="174">
        <f t="shared" si="3"/>
        <v>-3.2707484431257337E-2</v>
      </c>
      <c r="K109" s="174"/>
    </row>
    <row r="110" spans="1:11" x14ac:dyDescent="0.25">
      <c r="A110" s="194" t="s">
        <v>3</v>
      </c>
      <c r="B110" s="195">
        <v>27</v>
      </c>
      <c r="C110" s="196">
        <v>0.17532467532467533</v>
      </c>
      <c r="E110"/>
      <c r="F110" s="194" t="s">
        <v>3</v>
      </c>
      <c r="G110" s="195">
        <v>27</v>
      </c>
      <c r="H110" s="196">
        <v>0.17532467532467533</v>
      </c>
      <c r="I110" s="174">
        <f t="shared" si="2"/>
        <v>-1.7411157364093002</v>
      </c>
      <c r="J110" s="174">
        <f t="shared" si="3"/>
        <v>-0.30526055118864354</v>
      </c>
      <c r="K110" s="174"/>
    </row>
    <row r="111" spans="1:11" x14ac:dyDescent="0.25">
      <c r="A111" s="194" t="s">
        <v>9</v>
      </c>
      <c r="B111" s="195">
        <v>11</v>
      </c>
      <c r="C111" s="196">
        <v>7.1428571428571425E-2</v>
      </c>
      <c r="E111"/>
      <c r="F111" s="194" t="s">
        <v>9</v>
      </c>
      <c r="G111" s="195">
        <v>11</v>
      </c>
      <c r="H111" s="196">
        <v>7.1428571428571425E-2</v>
      </c>
      <c r="I111" s="174">
        <f t="shared" si="2"/>
        <v>-2.6390573296152589</v>
      </c>
      <c r="J111" s="174">
        <f t="shared" si="3"/>
        <v>-0.18850409497251847</v>
      </c>
      <c r="K111" s="174"/>
    </row>
    <row r="112" spans="1:11" x14ac:dyDescent="0.25">
      <c r="A112" s="194" t="s">
        <v>57</v>
      </c>
      <c r="B112" s="195">
        <v>10</v>
      </c>
      <c r="C112" s="196">
        <v>6.4935064935064929E-2</v>
      </c>
      <c r="E112"/>
      <c r="F112" s="194" t="s">
        <v>57</v>
      </c>
      <c r="G112" s="195">
        <v>10</v>
      </c>
      <c r="H112" s="196">
        <v>6.4935064935064929E-2</v>
      </c>
      <c r="I112" s="174">
        <f t="shared" si="2"/>
        <v>-2.7343675094195836</v>
      </c>
      <c r="J112" s="174">
        <f t="shared" si="3"/>
        <v>-0.17755633178049243</v>
      </c>
      <c r="K112" s="174"/>
    </row>
    <row r="113" spans="1:11" x14ac:dyDescent="0.25">
      <c r="A113" s="191" t="s">
        <v>176</v>
      </c>
      <c r="B113" s="192">
        <v>384</v>
      </c>
      <c r="C113" s="189">
        <v>0.11881188118811881</v>
      </c>
      <c r="E113"/>
      <c r="F113" s="191" t="s">
        <v>176</v>
      </c>
      <c r="G113" s="192">
        <v>383</v>
      </c>
      <c r="H113" s="192">
        <f>G113/G113</f>
        <v>1</v>
      </c>
      <c r="I113" s="189">
        <f t="shared" si="2"/>
        <v>0</v>
      </c>
      <c r="J113" s="189">
        <f>-SUM(J115:J121,J123:J136)</f>
        <v>3.1601649345348433</v>
      </c>
      <c r="K113" s="189">
        <f>J113/LN(G113)</f>
        <v>0.53129561952529181</v>
      </c>
    </row>
    <row r="114" spans="1:11" x14ac:dyDescent="0.25">
      <c r="A114" s="198" t="s">
        <v>110</v>
      </c>
      <c r="B114" s="190">
        <v>220</v>
      </c>
      <c r="C114" s="187">
        <v>0.57291666666666663</v>
      </c>
      <c r="E114"/>
      <c r="F114" s="198" t="s">
        <v>110</v>
      </c>
      <c r="G114" s="192">
        <v>220</v>
      </c>
      <c r="H114" s="192">
        <f>G114/G114</f>
        <v>1</v>
      </c>
      <c r="I114" s="189">
        <f t="shared" si="2"/>
        <v>0</v>
      </c>
      <c r="J114" s="189">
        <f>-SUM(J115:J121)</f>
        <v>1.19178581914191</v>
      </c>
      <c r="K114" s="189">
        <f>J114/LN(G114)</f>
        <v>0.22096183114236331</v>
      </c>
    </row>
    <row r="115" spans="1:11" x14ac:dyDescent="0.25">
      <c r="A115" s="194" t="s">
        <v>72</v>
      </c>
      <c r="B115" s="67">
        <v>4</v>
      </c>
      <c r="C115" s="174">
        <v>1.8181818181818181E-2</v>
      </c>
      <c r="E115"/>
      <c r="F115" s="194" t="s">
        <v>72</v>
      </c>
      <c r="G115" s="67">
        <v>4</v>
      </c>
      <c r="H115" s="174">
        <v>1.8181818181818181E-2</v>
      </c>
      <c r="I115" s="174">
        <f t="shared" si="2"/>
        <v>-4.0073331852324712</v>
      </c>
      <c r="J115" s="174">
        <f t="shared" si="3"/>
        <v>-7.2860603367863111E-2</v>
      </c>
      <c r="K115" s="174"/>
    </row>
    <row r="116" spans="1:11" x14ac:dyDescent="0.25">
      <c r="A116" s="194" t="s">
        <v>40</v>
      </c>
      <c r="B116" s="67">
        <v>95</v>
      </c>
      <c r="C116" s="174">
        <v>0.43181818181818182</v>
      </c>
      <c r="E116"/>
      <c r="F116" s="194" t="s">
        <v>40</v>
      </c>
      <c r="G116" s="67">
        <v>95</v>
      </c>
      <c r="H116" s="174">
        <v>0.43181818181818182</v>
      </c>
      <c r="I116" s="174">
        <f t="shared" si="2"/>
        <v>-0.83975065475182065</v>
      </c>
      <c r="J116" s="174">
        <f t="shared" si="3"/>
        <v>-0.36261960091555889</v>
      </c>
      <c r="K116" s="174"/>
    </row>
    <row r="117" spans="1:11" x14ac:dyDescent="0.25">
      <c r="A117" s="194" t="s">
        <v>73</v>
      </c>
      <c r="B117" s="67">
        <v>2</v>
      </c>
      <c r="C117" s="174">
        <v>9.0909090909090905E-3</v>
      </c>
      <c r="E117"/>
      <c r="F117" s="194" t="s">
        <v>73</v>
      </c>
      <c r="G117" s="67">
        <v>2</v>
      </c>
      <c r="H117" s="174">
        <v>9.0909090909090905E-3</v>
      </c>
      <c r="I117" s="174">
        <f t="shared" si="2"/>
        <v>-4.7004803657924166</v>
      </c>
      <c r="J117" s="174">
        <f t="shared" si="3"/>
        <v>-4.2731639689021966E-2</v>
      </c>
      <c r="K117" s="174"/>
    </row>
    <row r="118" spans="1:11" x14ac:dyDescent="0.25">
      <c r="A118" s="194" t="s">
        <v>70</v>
      </c>
      <c r="B118" s="67">
        <v>1</v>
      </c>
      <c r="C118" s="174">
        <v>4.5454545454545452E-3</v>
      </c>
      <c r="E118"/>
      <c r="F118" s="194" t="s">
        <v>70</v>
      </c>
      <c r="G118" s="67">
        <v>1</v>
      </c>
      <c r="H118" s="174">
        <v>4.5454545454545452E-3</v>
      </c>
      <c r="I118" s="174">
        <f t="shared" si="2"/>
        <v>-5.393627546352362</v>
      </c>
      <c r="J118" s="174">
        <f t="shared" si="3"/>
        <v>-2.4516488847056189E-2</v>
      </c>
      <c r="K118" s="174"/>
    </row>
    <row r="119" spans="1:11" x14ac:dyDescent="0.25">
      <c r="A119" s="194" t="s">
        <v>69</v>
      </c>
      <c r="B119" s="67">
        <v>14</v>
      </c>
      <c r="C119" s="174">
        <v>6.363636363636363E-2</v>
      </c>
      <c r="E119"/>
      <c r="F119" s="194" t="s">
        <v>69</v>
      </c>
      <c r="G119" s="67">
        <v>14</v>
      </c>
      <c r="H119" s="174">
        <v>6.363636363636363E-2</v>
      </c>
      <c r="I119" s="174">
        <f t="shared" si="2"/>
        <v>-2.7545702167371031</v>
      </c>
      <c r="J119" s="174">
        <f t="shared" si="3"/>
        <v>-0.17529083197417927</v>
      </c>
      <c r="K119" s="174"/>
    </row>
    <row r="120" spans="1:11" x14ac:dyDescent="0.25">
      <c r="A120" s="194" t="s">
        <v>179</v>
      </c>
      <c r="B120" s="67">
        <v>11</v>
      </c>
      <c r="C120" s="174">
        <v>0.05</v>
      </c>
      <c r="E120"/>
      <c r="F120" s="194" t="s">
        <v>179</v>
      </c>
      <c r="G120" s="67">
        <v>11</v>
      </c>
      <c r="H120" s="174">
        <v>0.05</v>
      </c>
      <c r="I120" s="174">
        <f t="shared" si="2"/>
        <v>-2.9957322735539909</v>
      </c>
      <c r="J120" s="174">
        <f t="shared" si="3"/>
        <v>-0.14978661367769955</v>
      </c>
      <c r="K120" s="174"/>
    </row>
    <row r="121" spans="1:11" x14ac:dyDescent="0.25">
      <c r="A121" s="194" t="s">
        <v>71</v>
      </c>
      <c r="B121" s="67">
        <v>93</v>
      </c>
      <c r="C121" s="174">
        <v>0.42272727272727273</v>
      </c>
      <c r="E121"/>
      <c r="F121" s="194" t="s">
        <v>71</v>
      </c>
      <c r="G121" s="67">
        <v>93</v>
      </c>
      <c r="H121" s="174">
        <v>0.42272727272727273</v>
      </c>
      <c r="I121" s="174">
        <f t="shared" si="2"/>
        <v>-0.86102805319910558</v>
      </c>
      <c r="J121" s="174">
        <f t="shared" si="3"/>
        <v>-0.36398004067053102</v>
      </c>
      <c r="K121" s="174"/>
    </row>
    <row r="122" spans="1:11" x14ac:dyDescent="0.25">
      <c r="A122" s="197" t="s">
        <v>112</v>
      </c>
      <c r="B122" s="190">
        <v>164</v>
      </c>
      <c r="C122" s="187">
        <v>0.42708333333333331</v>
      </c>
      <c r="E122"/>
      <c r="F122" s="197" t="s">
        <v>112</v>
      </c>
      <c r="G122" s="192">
        <v>163</v>
      </c>
      <c r="H122" s="192">
        <f>G122/G122</f>
        <v>1</v>
      </c>
      <c r="I122" s="189">
        <f t="shared" si="2"/>
        <v>0</v>
      </c>
      <c r="J122" s="189">
        <f>-SUM(J123:J136)</f>
        <v>1.9683791153929335</v>
      </c>
      <c r="K122" s="189">
        <f>J122/LN(G122)</f>
        <v>0.38643024054873681</v>
      </c>
    </row>
    <row r="123" spans="1:11" x14ac:dyDescent="0.25">
      <c r="A123" s="194" t="s">
        <v>181</v>
      </c>
      <c r="B123" s="195">
        <v>3</v>
      </c>
      <c r="C123" s="196">
        <v>1.8292682926829267E-2</v>
      </c>
      <c r="E123"/>
      <c r="F123" s="194" t="s">
        <v>181</v>
      </c>
      <c r="G123" s="195">
        <v>3</v>
      </c>
      <c r="H123" s="196">
        <v>1.8404907975460124E-2</v>
      </c>
      <c r="I123" s="174">
        <f t="shared" si="2"/>
        <v>-3.9951379121386528</v>
      </c>
      <c r="J123" s="174">
        <f t="shared" si="3"/>
        <v>-7.3530145622183796E-2</v>
      </c>
      <c r="K123" s="174"/>
    </row>
    <row r="124" spans="1:11" x14ac:dyDescent="0.25">
      <c r="A124" s="194" t="s">
        <v>90</v>
      </c>
      <c r="B124" s="195">
        <v>2</v>
      </c>
      <c r="C124" s="196">
        <v>1.2195121951219513E-2</v>
      </c>
      <c r="E124"/>
      <c r="F124" s="194" t="s">
        <v>90</v>
      </c>
      <c r="G124" s="195">
        <v>2</v>
      </c>
      <c r="H124" s="196">
        <v>1.2269938650306749E-2</v>
      </c>
      <c r="I124" s="174">
        <f t="shared" si="2"/>
        <v>-4.4006030202468169</v>
      </c>
      <c r="J124" s="174">
        <f t="shared" si="3"/>
        <v>-5.3995129082783033E-2</v>
      </c>
      <c r="K124" s="174"/>
    </row>
    <row r="125" spans="1:11" x14ac:dyDescent="0.25">
      <c r="A125" s="194" t="s">
        <v>17</v>
      </c>
      <c r="B125" s="195">
        <v>2</v>
      </c>
      <c r="C125" s="196">
        <v>1.2195121951219513E-2</v>
      </c>
      <c r="E125"/>
      <c r="F125" s="194" t="s">
        <v>17</v>
      </c>
      <c r="G125" s="195">
        <v>2</v>
      </c>
      <c r="H125" s="196">
        <v>1.2269938650306749E-2</v>
      </c>
      <c r="I125" s="174">
        <f t="shared" si="2"/>
        <v>-4.4006030202468169</v>
      </c>
      <c r="J125" s="174">
        <f t="shared" si="3"/>
        <v>-5.3995129082783033E-2</v>
      </c>
      <c r="K125" s="174"/>
    </row>
    <row r="126" spans="1:11" x14ac:dyDescent="0.25">
      <c r="A126" s="194" t="s">
        <v>119</v>
      </c>
      <c r="B126" s="195">
        <v>1</v>
      </c>
      <c r="C126" s="196">
        <v>6.0975609756097563E-3</v>
      </c>
      <c r="E126"/>
      <c r="F126" s="194" t="s">
        <v>119</v>
      </c>
      <c r="G126" s="195">
        <v>1</v>
      </c>
      <c r="H126" s="196">
        <v>6.1349693251533744E-3</v>
      </c>
      <c r="I126" s="174">
        <f t="shared" si="2"/>
        <v>-5.0937502008067623</v>
      </c>
      <c r="J126" s="174">
        <f t="shared" si="3"/>
        <v>-3.1250001231943325E-2</v>
      </c>
      <c r="K126" s="174"/>
    </row>
    <row r="127" spans="1:11" x14ac:dyDescent="0.25">
      <c r="A127" s="194" t="s">
        <v>76</v>
      </c>
      <c r="B127" s="195">
        <v>1</v>
      </c>
      <c r="C127" s="196">
        <v>6.0975609756097563E-3</v>
      </c>
      <c r="E127"/>
      <c r="F127" s="194" t="s">
        <v>76</v>
      </c>
      <c r="G127" s="195">
        <v>1</v>
      </c>
      <c r="H127" s="196">
        <v>6.1349693251533744E-3</v>
      </c>
      <c r="I127" s="174">
        <f t="shared" si="2"/>
        <v>-5.0937502008067623</v>
      </c>
      <c r="J127" s="174">
        <f t="shared" si="3"/>
        <v>-3.1250001231943325E-2</v>
      </c>
      <c r="K127" s="174"/>
    </row>
    <row r="128" spans="1:11" x14ac:dyDescent="0.25">
      <c r="A128" s="194" t="s">
        <v>7</v>
      </c>
      <c r="B128" s="195">
        <v>5</v>
      </c>
      <c r="C128" s="196">
        <v>3.048780487804878E-2</v>
      </c>
      <c r="E128"/>
      <c r="F128" s="194" t="s">
        <v>7</v>
      </c>
      <c r="G128" s="195">
        <v>5</v>
      </c>
      <c r="H128" s="196">
        <v>3.0674846625766871E-2</v>
      </c>
      <c r="I128" s="174">
        <f t="shared" si="2"/>
        <v>-3.4843122883726618</v>
      </c>
      <c r="J128" s="174">
        <f t="shared" si="3"/>
        <v>-0.10688074504210619</v>
      </c>
      <c r="K128" s="174"/>
    </row>
    <row r="129" spans="1:11" x14ac:dyDescent="0.25">
      <c r="A129" s="194" t="s">
        <v>11</v>
      </c>
      <c r="B129" s="195">
        <v>20</v>
      </c>
      <c r="C129" s="196">
        <v>0.12195121951219512</v>
      </c>
      <c r="E129"/>
      <c r="F129" s="194" t="s">
        <v>11</v>
      </c>
      <c r="G129" s="195">
        <v>20</v>
      </c>
      <c r="H129" s="196">
        <v>0.12269938650306748</v>
      </c>
      <c r="I129" s="174">
        <f t="shared" si="2"/>
        <v>-2.0980179272527715</v>
      </c>
      <c r="J129" s="174">
        <f t="shared" si="3"/>
        <v>-0.25742551254635232</v>
      </c>
      <c r="K129" s="174"/>
    </row>
    <row r="130" spans="1:11" x14ac:dyDescent="0.25">
      <c r="A130" s="194" t="s">
        <v>122</v>
      </c>
      <c r="B130" s="195">
        <v>2</v>
      </c>
      <c r="C130" s="196">
        <v>1.2195121951219513E-2</v>
      </c>
      <c r="E130"/>
      <c r="F130" s="194" t="s">
        <v>122</v>
      </c>
      <c r="G130" s="195">
        <v>2</v>
      </c>
      <c r="H130" s="196">
        <v>1.2269938650306749E-2</v>
      </c>
      <c r="I130" s="174">
        <f t="shared" si="2"/>
        <v>-4.4006030202468169</v>
      </c>
      <c r="J130" s="174">
        <f t="shared" si="3"/>
        <v>-5.3995129082783033E-2</v>
      </c>
      <c r="K130" s="174"/>
    </row>
    <row r="131" spans="1:11" x14ac:dyDescent="0.25">
      <c r="A131" s="194" t="s">
        <v>172</v>
      </c>
      <c r="B131" s="195">
        <v>1</v>
      </c>
      <c r="C131" s="196">
        <v>6.0975609756097563E-3</v>
      </c>
      <c r="E131"/>
      <c r="F131" s="194" t="s">
        <v>172</v>
      </c>
      <c r="G131" s="195">
        <v>1</v>
      </c>
      <c r="H131" s="196">
        <v>6.1349693251533744E-3</v>
      </c>
      <c r="I131" s="174">
        <f t="shared" si="2"/>
        <v>-5.0937502008067623</v>
      </c>
      <c r="J131" s="174">
        <f t="shared" si="3"/>
        <v>-3.1250001231943325E-2</v>
      </c>
      <c r="K131" s="174"/>
    </row>
    <row r="132" spans="1:11" x14ac:dyDescent="0.25">
      <c r="A132" s="194" t="s">
        <v>10</v>
      </c>
      <c r="B132" s="195">
        <v>59</v>
      </c>
      <c r="C132" s="196">
        <v>0.3597560975609756</v>
      </c>
      <c r="E132"/>
      <c r="F132" s="194" t="s">
        <v>10</v>
      </c>
      <c r="G132" s="195">
        <v>59</v>
      </c>
      <c r="H132" s="196">
        <v>0.3619631901840491</v>
      </c>
      <c r="I132" s="174">
        <f t="shared" si="2"/>
        <v>-1.0162127569010428</v>
      </c>
      <c r="J132" s="174">
        <f t="shared" si="3"/>
        <v>-0.36783161139362902</v>
      </c>
      <c r="K132" s="174"/>
    </row>
    <row r="133" spans="1:11" x14ac:dyDescent="0.25">
      <c r="A133" s="194" t="s">
        <v>16</v>
      </c>
      <c r="B133" s="195">
        <v>20</v>
      </c>
      <c r="C133" s="196">
        <v>0.12195121951219512</v>
      </c>
      <c r="E133"/>
      <c r="F133" s="194" t="s">
        <v>16</v>
      </c>
      <c r="G133" s="195">
        <v>20</v>
      </c>
      <c r="H133" s="196">
        <v>0.12269938650306748</v>
      </c>
      <c r="I133" s="174">
        <f t="shared" ref="I133:I186" si="4">LN(H133)</f>
        <v>-2.0980179272527715</v>
      </c>
      <c r="J133" s="174">
        <f t="shared" ref="J133:J186" si="5">I133*H133</f>
        <v>-0.25742551254635232</v>
      </c>
      <c r="K133" s="174"/>
    </row>
    <row r="134" spans="1:11" x14ac:dyDescent="0.25">
      <c r="A134" s="194" t="s">
        <v>3</v>
      </c>
      <c r="B134" s="195">
        <v>24</v>
      </c>
      <c r="C134" s="196">
        <v>0.14634146341463414</v>
      </c>
      <c r="E134"/>
      <c r="F134" s="194" t="s">
        <v>3</v>
      </c>
      <c r="G134" s="195">
        <v>24</v>
      </c>
      <c r="H134" s="196">
        <v>0.14723926380368099</v>
      </c>
      <c r="I134" s="174">
        <f t="shared" si="4"/>
        <v>-1.9156963704588166</v>
      </c>
      <c r="J134" s="174">
        <f t="shared" si="5"/>
        <v>-0.28206572325773988</v>
      </c>
      <c r="K134" s="174"/>
    </row>
    <row r="135" spans="1:11" x14ac:dyDescent="0.25">
      <c r="A135" s="194" t="s">
        <v>9</v>
      </c>
      <c r="B135" s="195">
        <v>16</v>
      </c>
      <c r="C135" s="196">
        <v>9.7560975609756101E-2</v>
      </c>
      <c r="E135"/>
      <c r="F135" s="194" t="s">
        <v>9</v>
      </c>
      <c r="G135" s="195">
        <v>15</v>
      </c>
      <c r="H135" s="196">
        <v>9.202453987730061E-2</v>
      </c>
      <c r="I135" s="174">
        <f t="shared" si="4"/>
        <v>-2.3856999997045523</v>
      </c>
      <c r="J135" s="174">
        <f t="shared" si="5"/>
        <v>-0.21954294475808761</v>
      </c>
      <c r="K135" s="174"/>
    </row>
    <row r="136" spans="1:11" x14ac:dyDescent="0.25">
      <c r="A136" s="194" t="s">
        <v>57</v>
      </c>
      <c r="B136" s="195">
        <v>8</v>
      </c>
      <c r="C136" s="196">
        <v>4.878048780487805E-2</v>
      </c>
      <c r="E136"/>
      <c r="F136" s="194" t="s">
        <v>57</v>
      </c>
      <c r="G136" s="195">
        <v>8</v>
      </c>
      <c r="H136" s="196">
        <v>4.9079754601226995E-2</v>
      </c>
      <c r="I136" s="174">
        <f t="shared" si="4"/>
        <v>-3.0143086591269266</v>
      </c>
      <c r="J136" s="174">
        <f t="shared" si="5"/>
        <v>-0.14794152928230314</v>
      </c>
      <c r="K136" s="174"/>
    </row>
    <row r="137" spans="1:11" x14ac:dyDescent="0.25">
      <c r="A137" s="191" t="s">
        <v>48</v>
      </c>
      <c r="B137" s="192">
        <v>472</v>
      </c>
      <c r="C137" s="189">
        <v>0.14603960396039603</v>
      </c>
      <c r="E137"/>
      <c r="F137" s="191" t="s">
        <v>48</v>
      </c>
      <c r="G137" s="192">
        <v>472</v>
      </c>
      <c r="H137" s="192">
        <f>G137/G137</f>
        <v>1</v>
      </c>
      <c r="I137" s="189">
        <f t="shared" si="4"/>
        <v>0</v>
      </c>
      <c r="J137" s="189">
        <f>-SUM(J139:J145,J147:J161)</f>
        <v>2.7862071458484112</v>
      </c>
      <c r="K137" s="189">
        <f>J137/LN(G137)</f>
        <v>0.45252828576666498</v>
      </c>
    </row>
    <row r="138" spans="1:11" x14ac:dyDescent="0.25">
      <c r="A138" s="198" t="s">
        <v>110</v>
      </c>
      <c r="B138" s="190">
        <v>279</v>
      </c>
      <c r="C138" s="187">
        <v>0.59110169491525422</v>
      </c>
      <c r="E138"/>
      <c r="F138" s="198" t="s">
        <v>110</v>
      </c>
      <c r="G138" s="192">
        <v>279</v>
      </c>
      <c r="H138" s="192">
        <f>G138/G138</f>
        <v>1</v>
      </c>
      <c r="I138" s="189">
        <f t="shared" si="4"/>
        <v>0</v>
      </c>
      <c r="J138" s="189">
        <f>-SUM(J139:J145)</f>
        <v>0.99743431727683429</v>
      </c>
      <c r="K138" s="189">
        <f>J138/LN(G138)</f>
        <v>0.17712605313420179</v>
      </c>
    </row>
    <row r="139" spans="1:11" x14ac:dyDescent="0.25">
      <c r="A139" s="194" t="s">
        <v>72</v>
      </c>
      <c r="B139" s="67">
        <v>21</v>
      </c>
      <c r="C139" s="174">
        <v>7.5268817204301078E-2</v>
      </c>
      <c r="E139"/>
      <c r="F139" s="194" t="s">
        <v>72</v>
      </c>
      <c r="G139" s="67">
        <v>21</v>
      </c>
      <c r="H139" s="174">
        <v>7.5268817204301078E-2</v>
      </c>
      <c r="I139" s="174">
        <f t="shared" si="4"/>
        <v>-2.5866893440979424</v>
      </c>
      <c r="J139" s="174">
        <f t="shared" si="5"/>
        <v>-0.19469704740522148</v>
      </c>
      <c r="K139" s="174"/>
    </row>
    <row r="140" spans="1:11" x14ac:dyDescent="0.25">
      <c r="A140" s="194" t="s">
        <v>40</v>
      </c>
      <c r="B140" s="67">
        <v>50</v>
      </c>
      <c r="C140" s="174">
        <v>0.17921146953405018</v>
      </c>
      <c r="E140"/>
      <c r="F140" s="194" t="s">
        <v>40</v>
      </c>
      <c r="G140" s="67">
        <v>50</v>
      </c>
      <c r="H140" s="174">
        <v>0.17921146953405018</v>
      </c>
      <c r="I140" s="174">
        <f t="shared" si="4"/>
        <v>-1.7191887763932197</v>
      </c>
      <c r="J140" s="174">
        <f t="shared" si="5"/>
        <v>-0.30809834702387451</v>
      </c>
      <c r="K140" s="174"/>
    </row>
    <row r="141" spans="1:11" x14ac:dyDescent="0.25">
      <c r="A141" s="194" t="s">
        <v>73</v>
      </c>
      <c r="B141" s="67">
        <v>3</v>
      </c>
      <c r="C141" s="174">
        <v>1.0752688172043012E-2</v>
      </c>
      <c r="E141"/>
      <c r="F141" s="194" t="s">
        <v>73</v>
      </c>
      <c r="G141" s="67">
        <v>3</v>
      </c>
      <c r="H141" s="174">
        <v>1.0752688172043012E-2</v>
      </c>
      <c r="I141" s="174">
        <f t="shared" si="4"/>
        <v>-4.5325994931532563</v>
      </c>
      <c r="J141" s="174">
        <f t="shared" si="5"/>
        <v>-4.8737628958637168E-2</v>
      </c>
      <c r="K141" s="174"/>
    </row>
    <row r="142" spans="1:11" x14ac:dyDescent="0.25">
      <c r="A142" s="194" t="s">
        <v>70</v>
      </c>
      <c r="B142" s="67">
        <v>7</v>
      </c>
      <c r="C142" s="174">
        <v>2.5089605734767026E-2</v>
      </c>
      <c r="E142"/>
      <c r="F142" s="194" t="s">
        <v>70</v>
      </c>
      <c r="G142" s="67">
        <v>7</v>
      </c>
      <c r="H142" s="174">
        <v>2.5089605734767026E-2</v>
      </c>
      <c r="I142" s="174">
        <f t="shared" si="4"/>
        <v>-3.6853016327660524</v>
      </c>
      <c r="J142" s="174">
        <f t="shared" si="5"/>
        <v>-9.246276497979343E-2</v>
      </c>
      <c r="K142" s="174"/>
    </row>
    <row r="143" spans="1:11" x14ac:dyDescent="0.25">
      <c r="A143" s="194" t="s">
        <v>69</v>
      </c>
      <c r="B143" s="67">
        <v>4</v>
      </c>
      <c r="C143" s="174">
        <v>1.4336917562724014E-2</v>
      </c>
      <c r="E143"/>
      <c r="F143" s="194" t="s">
        <v>69</v>
      </c>
      <c r="G143" s="67">
        <v>4</v>
      </c>
      <c r="H143" s="174">
        <v>1.4336917562724014E-2</v>
      </c>
      <c r="I143" s="174">
        <f t="shared" si="4"/>
        <v>-4.2449174207014746</v>
      </c>
      <c r="J143" s="174">
        <f t="shared" si="5"/>
        <v>-6.0859031121168097E-2</v>
      </c>
      <c r="K143" s="174"/>
    </row>
    <row r="144" spans="1:11" x14ac:dyDescent="0.25">
      <c r="A144" s="194" t="s">
        <v>78</v>
      </c>
      <c r="B144" s="67">
        <v>2</v>
      </c>
      <c r="C144" s="174">
        <v>7.1684587813620072E-3</v>
      </c>
      <c r="E144"/>
      <c r="F144" s="194" t="s">
        <v>78</v>
      </c>
      <c r="G144" s="67">
        <v>2</v>
      </c>
      <c r="H144" s="174">
        <v>7.1684587813620072E-3</v>
      </c>
      <c r="I144" s="174">
        <f t="shared" si="4"/>
        <v>-4.93806460126142</v>
      </c>
      <c r="J144" s="174">
        <f t="shared" si="5"/>
        <v>-3.5398312553845304E-2</v>
      </c>
      <c r="K144" s="174"/>
    </row>
    <row r="145" spans="1:11" x14ac:dyDescent="0.25">
      <c r="A145" s="194" t="s">
        <v>71</v>
      </c>
      <c r="B145" s="67">
        <v>192</v>
      </c>
      <c r="C145" s="174">
        <v>0.68817204301075274</v>
      </c>
      <c r="E145"/>
      <c r="F145" s="194" t="s">
        <v>71</v>
      </c>
      <c r="G145" s="67">
        <v>192</v>
      </c>
      <c r="H145" s="174">
        <v>0.68817204301075274</v>
      </c>
      <c r="I145" s="174">
        <f t="shared" si="4"/>
        <v>-0.373716409793584</v>
      </c>
      <c r="J145" s="174">
        <f t="shared" si="5"/>
        <v>-0.2571811852342944</v>
      </c>
      <c r="K145" s="174"/>
    </row>
    <row r="146" spans="1:11" x14ac:dyDescent="0.25">
      <c r="A146" s="197" t="s">
        <v>112</v>
      </c>
      <c r="B146" s="190">
        <v>193</v>
      </c>
      <c r="C146" s="187">
        <v>0.40889830508474578</v>
      </c>
      <c r="E146"/>
      <c r="F146" s="197" t="s">
        <v>112</v>
      </c>
      <c r="G146" s="192">
        <v>193</v>
      </c>
      <c r="H146" s="192">
        <f>G146/G146</f>
        <v>1</v>
      </c>
      <c r="I146" s="189">
        <f t="shared" si="4"/>
        <v>0</v>
      </c>
      <c r="J146" s="189">
        <f>-SUM(J147:J161)</f>
        <v>1.788772828571576</v>
      </c>
      <c r="K146" s="189">
        <f>J146/LN(G146)</f>
        <v>0.33989704207607974</v>
      </c>
    </row>
    <row r="147" spans="1:11" x14ac:dyDescent="0.25">
      <c r="A147" s="194" t="s">
        <v>90</v>
      </c>
      <c r="B147" s="195">
        <v>1</v>
      </c>
      <c r="C147" s="196">
        <v>5.1813471502590676E-3</v>
      </c>
      <c r="E147"/>
      <c r="F147" s="194" t="s">
        <v>90</v>
      </c>
      <c r="G147" s="195">
        <v>1</v>
      </c>
      <c r="H147" s="196">
        <v>5.1813471502590676E-3</v>
      </c>
      <c r="I147" s="174">
        <f t="shared" si="4"/>
        <v>-5.2626901889048856</v>
      </c>
      <c r="J147" s="174">
        <f t="shared" si="5"/>
        <v>-2.7267824812978684E-2</v>
      </c>
      <c r="K147" s="174"/>
    </row>
    <row r="148" spans="1:11" x14ac:dyDescent="0.25">
      <c r="A148" s="194" t="s">
        <v>17</v>
      </c>
      <c r="B148" s="195">
        <v>4</v>
      </c>
      <c r="C148" s="196">
        <v>2.072538860103627E-2</v>
      </c>
      <c r="E148"/>
      <c r="F148" s="194" t="s">
        <v>17</v>
      </c>
      <c r="G148" s="195">
        <v>4</v>
      </c>
      <c r="H148" s="196">
        <v>2.072538860103627E-2</v>
      </c>
      <c r="I148" s="174">
        <f t="shared" si="4"/>
        <v>-3.8763958277849948</v>
      </c>
      <c r="J148" s="174">
        <f t="shared" si="5"/>
        <v>-8.0339809902279694E-2</v>
      </c>
      <c r="K148" s="174"/>
    </row>
    <row r="149" spans="1:11" x14ac:dyDescent="0.25">
      <c r="A149" s="194" t="s">
        <v>318</v>
      </c>
      <c r="B149" s="195">
        <v>1</v>
      </c>
      <c r="C149" s="196">
        <v>5.1813471502590676E-3</v>
      </c>
      <c r="E149"/>
      <c r="F149" s="194" t="s">
        <v>318</v>
      </c>
      <c r="G149" s="195">
        <v>1</v>
      </c>
      <c r="H149" s="196">
        <v>5.1813471502590676E-3</v>
      </c>
      <c r="I149" s="174">
        <f t="shared" si="4"/>
        <v>-5.2626901889048856</v>
      </c>
      <c r="J149" s="174">
        <f t="shared" si="5"/>
        <v>-2.7267824812978684E-2</v>
      </c>
      <c r="K149" s="174"/>
    </row>
    <row r="150" spans="1:11" x14ac:dyDescent="0.25">
      <c r="A150" s="194" t="s">
        <v>6</v>
      </c>
      <c r="B150" s="195">
        <v>8</v>
      </c>
      <c r="C150" s="196">
        <v>4.145077720207254E-2</v>
      </c>
      <c r="E150"/>
      <c r="F150" s="194" t="s">
        <v>6</v>
      </c>
      <c r="G150" s="195">
        <v>8</v>
      </c>
      <c r="H150" s="196">
        <v>4.145077720207254E-2</v>
      </c>
      <c r="I150" s="174">
        <f t="shared" si="4"/>
        <v>-3.1832486472250494</v>
      </c>
      <c r="J150" s="174">
        <f t="shared" si="5"/>
        <v>-0.13194813045492435</v>
      </c>
      <c r="K150" s="174"/>
    </row>
    <row r="151" spans="1:11" x14ac:dyDescent="0.25">
      <c r="A151" s="194" t="s">
        <v>76</v>
      </c>
      <c r="B151" s="195">
        <v>3</v>
      </c>
      <c r="C151" s="196">
        <v>1.5544041450777202E-2</v>
      </c>
      <c r="E151"/>
      <c r="F151" s="194" t="s">
        <v>76</v>
      </c>
      <c r="G151" s="195">
        <v>3</v>
      </c>
      <c r="H151" s="196">
        <v>1.5544041450777202E-2</v>
      </c>
      <c r="I151" s="174">
        <f t="shared" si="4"/>
        <v>-4.1640779002367756</v>
      </c>
      <c r="J151" s="174">
        <f t="shared" si="5"/>
        <v>-6.4726599485545738E-2</v>
      </c>
      <c r="K151" s="174"/>
    </row>
    <row r="152" spans="1:11" x14ac:dyDescent="0.25">
      <c r="A152" s="194" t="s">
        <v>12</v>
      </c>
      <c r="B152" s="195">
        <v>2</v>
      </c>
      <c r="C152" s="196">
        <v>1.0362694300518135E-2</v>
      </c>
      <c r="E152"/>
      <c r="F152" s="194" t="s">
        <v>12</v>
      </c>
      <c r="G152" s="195">
        <v>2</v>
      </c>
      <c r="H152" s="196">
        <v>1.0362694300518135E-2</v>
      </c>
      <c r="I152" s="174">
        <f t="shared" si="4"/>
        <v>-4.5695430083449402</v>
      </c>
      <c r="J152" s="174">
        <f t="shared" si="5"/>
        <v>-4.7352777288548607E-2</v>
      </c>
      <c r="K152" s="174"/>
    </row>
    <row r="153" spans="1:11" x14ac:dyDescent="0.25">
      <c r="A153" s="194" t="s">
        <v>7</v>
      </c>
      <c r="B153" s="195">
        <v>9</v>
      </c>
      <c r="C153" s="196">
        <v>4.6632124352331605E-2</v>
      </c>
      <c r="E153"/>
      <c r="F153" s="194" t="s">
        <v>7</v>
      </c>
      <c r="G153" s="195">
        <v>9</v>
      </c>
      <c r="H153" s="196">
        <v>4.6632124352331605E-2</v>
      </c>
      <c r="I153" s="174">
        <f t="shared" si="4"/>
        <v>-3.065465611568666</v>
      </c>
      <c r="J153" s="174">
        <f t="shared" si="5"/>
        <v>-0.14294917359646628</v>
      </c>
      <c r="K153" s="174"/>
    </row>
    <row r="154" spans="1:11" x14ac:dyDescent="0.25">
      <c r="A154" s="194" t="s">
        <v>11</v>
      </c>
      <c r="B154" s="195">
        <v>6</v>
      </c>
      <c r="C154" s="196">
        <v>3.1088082901554404E-2</v>
      </c>
      <c r="E154"/>
      <c r="F154" s="194" t="s">
        <v>11</v>
      </c>
      <c r="G154" s="195">
        <v>6</v>
      </c>
      <c r="H154" s="196">
        <v>3.1088082901554404E-2</v>
      </c>
      <c r="I154" s="174">
        <f t="shared" si="4"/>
        <v>-3.4709307196768306</v>
      </c>
      <c r="J154" s="174">
        <f t="shared" si="5"/>
        <v>-0.10790458195886519</v>
      </c>
      <c r="K154" s="174"/>
    </row>
    <row r="155" spans="1:11" x14ac:dyDescent="0.25">
      <c r="A155" s="194" t="s">
        <v>10</v>
      </c>
      <c r="B155" s="195">
        <v>102</v>
      </c>
      <c r="C155" s="196">
        <v>0.52849740932642486</v>
      </c>
      <c r="E155"/>
      <c r="F155" s="194" t="s">
        <v>10</v>
      </c>
      <c r="G155" s="195">
        <v>102</v>
      </c>
      <c r="H155" s="196">
        <v>0.52849740932642486</v>
      </c>
      <c r="I155" s="174">
        <f t="shared" si="4"/>
        <v>-0.63771737562061448</v>
      </c>
      <c r="J155" s="174">
        <f t="shared" si="5"/>
        <v>-0.33703198089794134</v>
      </c>
      <c r="K155" s="174"/>
    </row>
    <row r="156" spans="1:11" x14ac:dyDescent="0.25">
      <c r="A156" s="194" t="s">
        <v>16</v>
      </c>
      <c r="B156" s="195">
        <v>4</v>
      </c>
      <c r="C156" s="196">
        <v>2.072538860103627E-2</v>
      </c>
      <c r="E156"/>
      <c r="F156" s="194" t="s">
        <v>16</v>
      </c>
      <c r="G156" s="195">
        <v>4</v>
      </c>
      <c r="H156" s="196">
        <v>2.072538860103627E-2</v>
      </c>
      <c r="I156" s="174">
        <f t="shared" si="4"/>
        <v>-3.8763958277849948</v>
      </c>
      <c r="J156" s="174">
        <f t="shared" si="5"/>
        <v>-8.0339809902279694E-2</v>
      </c>
      <c r="K156" s="174"/>
    </row>
    <row r="157" spans="1:11" x14ac:dyDescent="0.25">
      <c r="A157" s="194" t="s">
        <v>81</v>
      </c>
      <c r="B157" s="195">
        <v>1</v>
      </c>
      <c r="C157" s="196">
        <v>5.1813471502590676E-3</v>
      </c>
      <c r="E157"/>
      <c r="F157" s="194" t="s">
        <v>81</v>
      </c>
      <c r="G157" s="195">
        <v>1</v>
      </c>
      <c r="H157" s="196">
        <v>5.1813471502590676E-3</v>
      </c>
      <c r="I157" s="174">
        <f t="shared" si="4"/>
        <v>-5.2626901889048856</v>
      </c>
      <c r="J157" s="174">
        <f t="shared" si="5"/>
        <v>-2.7267824812978684E-2</v>
      </c>
      <c r="K157" s="174"/>
    </row>
    <row r="158" spans="1:11" x14ac:dyDescent="0.25">
      <c r="A158" s="194" t="s">
        <v>56</v>
      </c>
      <c r="B158" s="195">
        <v>10</v>
      </c>
      <c r="C158" s="196">
        <v>5.181347150259067E-2</v>
      </c>
      <c r="E158"/>
      <c r="F158" s="194" t="s">
        <v>56</v>
      </c>
      <c r="G158" s="195">
        <v>10</v>
      </c>
      <c r="H158" s="196">
        <v>5.181347150259067E-2</v>
      </c>
      <c r="I158" s="174">
        <f t="shared" si="4"/>
        <v>-2.9601050959108401</v>
      </c>
      <c r="J158" s="174">
        <f t="shared" si="5"/>
        <v>-0.15337332103164975</v>
      </c>
      <c r="K158" s="174"/>
    </row>
    <row r="159" spans="1:11" x14ac:dyDescent="0.25">
      <c r="A159" s="194" t="s">
        <v>3</v>
      </c>
      <c r="B159" s="195">
        <v>12</v>
      </c>
      <c r="C159" s="196">
        <v>6.2176165803108807E-2</v>
      </c>
      <c r="E159"/>
      <c r="F159" s="194" t="s">
        <v>3</v>
      </c>
      <c r="G159" s="195">
        <v>12</v>
      </c>
      <c r="H159" s="196">
        <v>6.2176165803108807E-2</v>
      </c>
      <c r="I159" s="174">
        <f t="shared" si="4"/>
        <v>-2.7777835391168852</v>
      </c>
      <c r="J159" s="174">
        <f t="shared" si="5"/>
        <v>-0.17271192989327783</v>
      </c>
      <c r="K159" s="174"/>
    </row>
    <row r="160" spans="1:11" x14ac:dyDescent="0.25">
      <c r="A160" s="194" t="s">
        <v>9</v>
      </c>
      <c r="B160" s="195">
        <v>10</v>
      </c>
      <c r="C160" s="196">
        <v>5.181347150259067E-2</v>
      </c>
      <c r="E160"/>
      <c r="F160" s="194" t="s">
        <v>9</v>
      </c>
      <c r="G160" s="195">
        <v>10</v>
      </c>
      <c r="H160" s="196">
        <v>5.181347150259067E-2</v>
      </c>
      <c r="I160" s="174">
        <f t="shared" si="4"/>
        <v>-2.9601050959108401</v>
      </c>
      <c r="J160" s="174">
        <f t="shared" si="5"/>
        <v>-0.15337332103164975</v>
      </c>
      <c r="K160" s="174"/>
    </row>
    <row r="161" spans="1:11" x14ac:dyDescent="0.25">
      <c r="A161" s="194" t="s">
        <v>57</v>
      </c>
      <c r="B161" s="195">
        <v>20</v>
      </c>
      <c r="C161" s="196">
        <v>0.10362694300518134</v>
      </c>
      <c r="E161"/>
      <c r="F161" s="194" t="s">
        <v>57</v>
      </c>
      <c r="G161" s="195">
        <v>20</v>
      </c>
      <c r="H161" s="196">
        <v>0.10362694300518134</v>
      </c>
      <c r="I161" s="174">
        <f t="shared" si="4"/>
        <v>-2.2669579153508947</v>
      </c>
      <c r="J161" s="174">
        <f t="shared" si="5"/>
        <v>-0.23491791868921189</v>
      </c>
      <c r="K161" s="174"/>
    </row>
    <row r="162" spans="1:11" hidden="1" x14ac:dyDescent="0.25">
      <c r="A162" s="194" t="s">
        <v>238</v>
      </c>
      <c r="B162" s="195"/>
      <c r="C162" s="196">
        <v>0</v>
      </c>
      <c r="E162"/>
      <c r="F162" s="194" t="s">
        <v>238</v>
      </c>
      <c r="G162" s="195"/>
      <c r="H162" s="196">
        <v>0</v>
      </c>
      <c r="I162" s="174" t="e">
        <f t="shared" si="4"/>
        <v>#NUM!</v>
      </c>
      <c r="J162" s="174" t="e">
        <f t="shared" si="5"/>
        <v>#NUM!</v>
      </c>
      <c r="K162" s="174"/>
    </row>
    <row r="163" spans="1:11" x14ac:dyDescent="0.25">
      <c r="A163" s="191" t="s">
        <v>229</v>
      </c>
      <c r="B163" s="192">
        <v>752</v>
      </c>
      <c r="C163" s="189">
        <v>0.23267326732673269</v>
      </c>
      <c r="E163"/>
      <c r="F163" s="191" t="s">
        <v>229</v>
      </c>
      <c r="G163" s="192">
        <v>752</v>
      </c>
      <c r="H163" s="192">
        <f>G163/G163</f>
        <v>1</v>
      </c>
      <c r="I163" s="189">
        <f t="shared" si="4"/>
        <v>0</v>
      </c>
      <c r="J163" s="189">
        <f>-SUM(J165:J171,J173:J186)</f>
        <v>2.8859943145047411</v>
      </c>
      <c r="K163" s="189">
        <f>J163/LN(G163)</f>
        <v>0.43577068047660344</v>
      </c>
    </row>
    <row r="164" spans="1:11" x14ac:dyDescent="0.25">
      <c r="A164" s="198" t="s">
        <v>110</v>
      </c>
      <c r="B164" s="190">
        <v>474</v>
      </c>
      <c r="C164" s="187">
        <v>0.63031914893617025</v>
      </c>
      <c r="E164"/>
      <c r="F164" s="198" t="s">
        <v>110</v>
      </c>
      <c r="G164" s="192">
        <v>474</v>
      </c>
      <c r="H164" s="192">
        <f>G164/G164</f>
        <v>1</v>
      </c>
      <c r="I164" s="189">
        <f t="shared" si="4"/>
        <v>0</v>
      </c>
      <c r="J164" s="189">
        <f>-SUM(J165:J171)</f>
        <v>0.95337347250483506</v>
      </c>
      <c r="K164" s="189">
        <f>J164/LN(G164)</f>
        <v>0.1547380931571285</v>
      </c>
    </row>
    <row r="165" spans="1:11" x14ac:dyDescent="0.25">
      <c r="A165" s="194" t="s">
        <v>72</v>
      </c>
      <c r="B165" s="67">
        <v>29</v>
      </c>
      <c r="C165" s="174">
        <v>6.118143459915612E-2</v>
      </c>
      <c r="E165"/>
      <c r="F165" s="194" t="s">
        <v>72</v>
      </c>
      <c r="G165" s="67">
        <v>29</v>
      </c>
      <c r="H165" s="174">
        <v>6.118143459915612E-2</v>
      </c>
      <c r="I165" s="174">
        <f t="shared" si="4"/>
        <v>-2.7939114917086023</v>
      </c>
      <c r="J165" s="174">
        <f t="shared" si="5"/>
        <v>-0.17093551320580058</v>
      </c>
      <c r="K165" s="174"/>
    </row>
    <row r="166" spans="1:11" x14ac:dyDescent="0.25">
      <c r="A166" s="194" t="s">
        <v>40</v>
      </c>
      <c r="B166" s="67">
        <v>137</v>
      </c>
      <c r="C166" s="174">
        <v>0.28902953586497893</v>
      </c>
      <c r="E166"/>
      <c r="F166" s="194" t="s">
        <v>40</v>
      </c>
      <c r="G166" s="67">
        <v>137</v>
      </c>
      <c r="H166" s="174">
        <v>0.28902953586497893</v>
      </c>
      <c r="I166" s="174">
        <f t="shared" si="4"/>
        <v>-1.2412263958669516</v>
      </c>
      <c r="J166" s="174">
        <f t="shared" si="5"/>
        <v>-0.35875108910078563</v>
      </c>
      <c r="K166" s="174"/>
    </row>
    <row r="167" spans="1:11" x14ac:dyDescent="0.25">
      <c r="A167" s="194" t="s">
        <v>73</v>
      </c>
      <c r="B167" s="67">
        <v>1</v>
      </c>
      <c r="C167" s="174">
        <v>2.1097046413502108E-3</v>
      </c>
      <c r="E167"/>
      <c r="F167" s="194" t="s">
        <v>73</v>
      </c>
      <c r="G167" s="67">
        <v>1</v>
      </c>
      <c r="H167" s="174">
        <v>2.1097046413502108E-3</v>
      </c>
      <c r="I167" s="174">
        <f t="shared" si="4"/>
        <v>-6.1612073216950769</v>
      </c>
      <c r="J167" s="174">
        <f t="shared" si="5"/>
        <v>-1.2998327682901005E-2</v>
      </c>
      <c r="K167" s="174"/>
    </row>
    <row r="168" spans="1:11" x14ac:dyDescent="0.25">
      <c r="A168" s="194" t="s">
        <v>70</v>
      </c>
      <c r="B168" s="67">
        <v>4</v>
      </c>
      <c r="C168" s="174">
        <v>8.4388185654008432E-3</v>
      </c>
      <c r="E168"/>
      <c r="F168" s="194" t="s">
        <v>70</v>
      </c>
      <c r="G168" s="67">
        <v>4</v>
      </c>
      <c r="H168" s="174">
        <v>8.4388185654008432E-3</v>
      </c>
      <c r="I168" s="174">
        <f t="shared" si="4"/>
        <v>-4.7749129605751861</v>
      </c>
      <c r="J168" s="174">
        <f t="shared" si="5"/>
        <v>-4.0294624139874988E-2</v>
      </c>
      <c r="K168" s="174"/>
    </row>
    <row r="169" spans="1:11" x14ac:dyDescent="0.25">
      <c r="A169" s="194" t="s">
        <v>69</v>
      </c>
      <c r="B169" s="67">
        <v>7</v>
      </c>
      <c r="C169" s="174">
        <v>1.4767932489451477E-2</v>
      </c>
      <c r="E169"/>
      <c r="F169" s="194" t="s">
        <v>69</v>
      </c>
      <c r="G169" s="67">
        <v>7</v>
      </c>
      <c r="H169" s="174">
        <v>1.4767932489451477E-2</v>
      </c>
      <c r="I169" s="174">
        <f t="shared" si="4"/>
        <v>-4.2152971726397634</v>
      </c>
      <c r="J169" s="174">
        <f t="shared" si="5"/>
        <v>-6.2251224068519712E-2</v>
      </c>
      <c r="K169" s="174"/>
    </row>
    <row r="170" spans="1:11" x14ac:dyDescent="0.25">
      <c r="A170" s="194" t="s">
        <v>179</v>
      </c>
      <c r="B170" s="67">
        <v>1</v>
      </c>
      <c r="C170" s="174">
        <v>2.1097046413502108E-3</v>
      </c>
      <c r="E170"/>
      <c r="F170" s="194" t="s">
        <v>179</v>
      </c>
      <c r="G170" s="67">
        <v>1</v>
      </c>
      <c r="H170" s="174">
        <v>2.1097046413502108E-3</v>
      </c>
      <c r="I170" s="174">
        <f t="shared" si="4"/>
        <v>-6.1612073216950769</v>
      </c>
      <c r="J170" s="174">
        <f t="shared" si="5"/>
        <v>-1.2998327682901005E-2</v>
      </c>
      <c r="K170" s="174"/>
    </row>
    <row r="171" spans="1:11" x14ac:dyDescent="0.25">
      <c r="A171" s="194" t="s">
        <v>71</v>
      </c>
      <c r="B171" s="67">
        <v>295</v>
      </c>
      <c r="C171" s="174">
        <v>0.62236286919831219</v>
      </c>
      <c r="E171"/>
      <c r="F171" s="194" t="s">
        <v>71</v>
      </c>
      <c r="G171" s="67">
        <v>295</v>
      </c>
      <c r="H171" s="174">
        <v>0.62236286919831219</v>
      </c>
      <c r="I171" s="174">
        <f t="shared" si="4"/>
        <v>-0.47423196535525675</v>
      </c>
      <c r="J171" s="174">
        <f t="shared" si="5"/>
        <v>-0.29514436662405219</v>
      </c>
      <c r="K171" s="174"/>
    </row>
    <row r="172" spans="1:11" x14ac:dyDescent="0.25">
      <c r="A172" s="197" t="s">
        <v>112</v>
      </c>
      <c r="B172" s="190">
        <v>278</v>
      </c>
      <c r="C172" s="187">
        <v>0.36968085106382981</v>
      </c>
      <c r="E172"/>
      <c r="F172" s="197" t="s">
        <v>112</v>
      </c>
      <c r="G172" s="192">
        <v>278</v>
      </c>
      <c r="H172" s="192">
        <f>G172/G172</f>
        <v>1</v>
      </c>
      <c r="I172" s="189">
        <f t="shared" si="4"/>
        <v>0</v>
      </c>
      <c r="J172" s="189">
        <f>-SUM(J173:J186)</f>
        <v>1.9326208419999065</v>
      </c>
      <c r="K172" s="189">
        <f>J172/LN(G172)</f>
        <v>0.34341701457091856</v>
      </c>
    </row>
    <row r="173" spans="1:11" x14ac:dyDescent="0.25">
      <c r="A173" s="194" t="s">
        <v>90</v>
      </c>
      <c r="B173" s="195">
        <v>2</v>
      </c>
      <c r="C173" s="196">
        <v>7.1942446043165471E-3</v>
      </c>
      <c r="E173"/>
      <c r="F173" s="194" t="s">
        <v>90</v>
      </c>
      <c r="G173" s="195">
        <v>2</v>
      </c>
      <c r="H173" s="196">
        <v>7.1942446043165471E-3</v>
      </c>
      <c r="I173" s="174">
        <f t="shared" si="4"/>
        <v>-4.9344739331306915</v>
      </c>
      <c r="J173" s="174">
        <f t="shared" si="5"/>
        <v>-3.5499812468566129E-2</v>
      </c>
      <c r="K173" s="174"/>
    </row>
    <row r="174" spans="1:11" x14ac:dyDescent="0.25">
      <c r="A174" s="194" t="s">
        <v>17</v>
      </c>
      <c r="B174" s="195">
        <v>6</v>
      </c>
      <c r="C174" s="196">
        <v>2.1582733812949641E-2</v>
      </c>
      <c r="E174"/>
      <c r="F174" s="194" t="s">
        <v>17</v>
      </c>
      <c r="G174" s="195">
        <v>6</v>
      </c>
      <c r="H174" s="196">
        <v>2.1582733812949641E-2</v>
      </c>
      <c r="I174" s="174">
        <f t="shared" si="4"/>
        <v>-3.8358616444625819</v>
      </c>
      <c r="J174" s="174">
        <f t="shared" si="5"/>
        <v>-8.2788380815739179E-2</v>
      </c>
      <c r="K174" s="174"/>
    </row>
    <row r="175" spans="1:11" x14ac:dyDescent="0.25">
      <c r="A175" s="194" t="s">
        <v>6</v>
      </c>
      <c r="B175" s="195">
        <v>6</v>
      </c>
      <c r="C175" s="196">
        <v>2.1582733812949641E-2</v>
      </c>
      <c r="E175"/>
      <c r="F175" s="194" t="s">
        <v>6</v>
      </c>
      <c r="G175" s="195">
        <v>6</v>
      </c>
      <c r="H175" s="196">
        <v>2.1582733812949641E-2</v>
      </c>
      <c r="I175" s="174">
        <f t="shared" si="4"/>
        <v>-3.8358616444625819</v>
      </c>
      <c r="J175" s="174">
        <f t="shared" si="5"/>
        <v>-8.2788380815739179E-2</v>
      </c>
      <c r="K175" s="174"/>
    </row>
    <row r="176" spans="1:11" x14ac:dyDescent="0.25">
      <c r="A176" s="194" t="s">
        <v>76</v>
      </c>
      <c r="B176" s="195">
        <v>4</v>
      </c>
      <c r="C176" s="196">
        <v>1.4388489208633094E-2</v>
      </c>
      <c r="E176"/>
      <c r="F176" s="194" t="s">
        <v>76</v>
      </c>
      <c r="G176" s="195">
        <v>4</v>
      </c>
      <c r="H176" s="196">
        <v>1.4388489208633094E-2</v>
      </c>
      <c r="I176" s="174">
        <f t="shared" si="4"/>
        <v>-4.2413267525707461</v>
      </c>
      <c r="J176" s="174">
        <f t="shared" si="5"/>
        <v>-6.1026284209651026E-2</v>
      </c>
      <c r="K176" s="174"/>
    </row>
    <row r="177" spans="1:11" x14ac:dyDescent="0.25">
      <c r="A177" s="194" t="s">
        <v>12</v>
      </c>
      <c r="B177" s="195">
        <v>4</v>
      </c>
      <c r="C177" s="196">
        <v>1.4388489208633094E-2</v>
      </c>
      <c r="E177"/>
      <c r="F177" s="194" t="s">
        <v>12</v>
      </c>
      <c r="G177" s="195">
        <v>4</v>
      </c>
      <c r="H177" s="196">
        <v>1.4388489208633094E-2</v>
      </c>
      <c r="I177" s="174">
        <f t="shared" si="4"/>
        <v>-4.2413267525707461</v>
      </c>
      <c r="J177" s="174">
        <f t="shared" si="5"/>
        <v>-6.1026284209651026E-2</v>
      </c>
      <c r="K177" s="174"/>
    </row>
    <row r="178" spans="1:11" x14ac:dyDescent="0.25">
      <c r="A178" s="194" t="s">
        <v>7</v>
      </c>
      <c r="B178" s="195">
        <v>12</v>
      </c>
      <c r="C178" s="196">
        <v>4.3165467625899283E-2</v>
      </c>
      <c r="E178"/>
      <c r="F178" s="194" t="s">
        <v>7</v>
      </c>
      <c r="G178" s="195">
        <v>12</v>
      </c>
      <c r="H178" s="196">
        <v>4.3165467625899283E-2</v>
      </c>
      <c r="I178" s="174">
        <f t="shared" si="4"/>
        <v>-3.1427144639026365</v>
      </c>
      <c r="J178" s="174">
        <f t="shared" si="5"/>
        <v>-0.13565673944903467</v>
      </c>
      <c r="K178" s="174"/>
    </row>
    <row r="179" spans="1:11" x14ac:dyDescent="0.25">
      <c r="A179" s="194" t="s">
        <v>11</v>
      </c>
      <c r="B179" s="195">
        <v>19</v>
      </c>
      <c r="C179" s="196">
        <v>6.83453237410072E-2</v>
      </c>
      <c r="E179"/>
      <c r="F179" s="194" t="s">
        <v>11</v>
      </c>
      <c r="G179" s="195">
        <v>19</v>
      </c>
      <c r="H179" s="196">
        <v>6.83453237410072E-2</v>
      </c>
      <c r="I179" s="174">
        <f t="shared" si="4"/>
        <v>-2.6831821345241966</v>
      </c>
      <c r="J179" s="174">
        <f t="shared" si="5"/>
        <v>-0.18338295164014295</v>
      </c>
      <c r="K179" s="174"/>
    </row>
    <row r="180" spans="1:11" x14ac:dyDescent="0.25">
      <c r="A180" s="194" t="s">
        <v>10</v>
      </c>
      <c r="B180" s="195">
        <v>127</v>
      </c>
      <c r="C180" s="196">
        <v>0.45683453237410071</v>
      </c>
      <c r="E180"/>
      <c r="F180" s="194" t="s">
        <v>10</v>
      </c>
      <c r="G180" s="195">
        <v>127</v>
      </c>
      <c r="H180" s="196">
        <v>0.45683453237410071</v>
      </c>
      <c r="I180" s="174">
        <f t="shared" si="4"/>
        <v>-0.7834340272320458</v>
      </c>
      <c r="J180" s="174">
        <f t="shared" si="5"/>
        <v>-0.35789971747651012</v>
      </c>
      <c r="K180" s="174"/>
    </row>
    <row r="181" spans="1:11" x14ac:dyDescent="0.25">
      <c r="A181" s="194" t="s">
        <v>203</v>
      </c>
      <c r="B181" s="195">
        <v>2</v>
      </c>
      <c r="C181" s="196">
        <v>7.1942446043165471E-3</v>
      </c>
      <c r="E181"/>
      <c r="F181" s="194" t="s">
        <v>203</v>
      </c>
      <c r="G181" s="195">
        <v>2</v>
      </c>
      <c r="H181" s="196">
        <v>7.1942446043165471E-3</v>
      </c>
      <c r="I181" s="174">
        <f t="shared" si="4"/>
        <v>-4.9344739331306915</v>
      </c>
      <c r="J181" s="174">
        <f t="shared" si="5"/>
        <v>-3.5499812468566129E-2</v>
      </c>
      <c r="K181" s="174"/>
    </row>
    <row r="182" spans="1:11" x14ac:dyDescent="0.25">
      <c r="A182" s="194" t="s">
        <v>16</v>
      </c>
      <c r="B182" s="195">
        <v>17</v>
      </c>
      <c r="C182" s="196">
        <v>6.1151079136690649E-2</v>
      </c>
      <c r="E182"/>
      <c r="F182" s="194" t="s">
        <v>16</v>
      </c>
      <c r="G182" s="195">
        <v>17</v>
      </c>
      <c r="H182" s="196">
        <v>6.1151079136690649E-2</v>
      </c>
      <c r="I182" s="174">
        <f t="shared" si="4"/>
        <v>-2.7944077696344212</v>
      </c>
      <c r="J182" s="174">
        <f t="shared" si="5"/>
        <v>-0.17088105066109771</v>
      </c>
      <c r="K182" s="174"/>
    </row>
    <row r="183" spans="1:11" x14ac:dyDescent="0.25">
      <c r="A183" s="194" t="s">
        <v>56</v>
      </c>
      <c r="B183" s="195">
        <v>16</v>
      </c>
      <c r="C183" s="196">
        <v>5.7553956834532377E-2</v>
      </c>
      <c r="E183"/>
      <c r="F183" s="194" t="s">
        <v>56</v>
      </c>
      <c r="G183" s="195">
        <v>16</v>
      </c>
      <c r="H183" s="196">
        <v>5.7553956834532377E-2</v>
      </c>
      <c r="I183" s="174">
        <f t="shared" si="4"/>
        <v>-2.8550323914508557</v>
      </c>
      <c r="J183" s="174">
        <f t="shared" si="5"/>
        <v>-0.1643184110187543</v>
      </c>
      <c r="K183" s="174"/>
    </row>
    <row r="184" spans="1:11" x14ac:dyDescent="0.25">
      <c r="A184" s="194" t="s">
        <v>3</v>
      </c>
      <c r="B184" s="195">
        <v>23</v>
      </c>
      <c r="C184" s="196">
        <v>8.2733812949640287E-2</v>
      </c>
      <c r="E184"/>
      <c r="F184" s="194" t="s">
        <v>3</v>
      </c>
      <c r="G184" s="195">
        <v>23</v>
      </c>
      <c r="H184" s="196">
        <v>8.2733812949640287E-2</v>
      </c>
      <c r="I184" s="174">
        <f t="shared" si="4"/>
        <v>-2.4921268977614872</v>
      </c>
      <c r="J184" s="174">
        <f t="shared" si="5"/>
        <v>-0.2061831606061662</v>
      </c>
      <c r="K184" s="174"/>
    </row>
    <row r="185" spans="1:11" x14ac:dyDescent="0.25">
      <c r="A185" s="194" t="s">
        <v>9</v>
      </c>
      <c r="B185" s="195">
        <v>9</v>
      </c>
      <c r="C185" s="196">
        <v>3.237410071942446E-2</v>
      </c>
      <c r="E185"/>
      <c r="F185" s="194" t="s">
        <v>9</v>
      </c>
      <c r="G185" s="195">
        <v>9</v>
      </c>
      <c r="H185" s="196">
        <v>3.237410071942446E-2</v>
      </c>
      <c r="I185" s="174">
        <f t="shared" si="4"/>
        <v>-3.4303965363544178</v>
      </c>
      <c r="J185" s="174">
        <f t="shared" si="5"/>
        <v>-0.11105600297550274</v>
      </c>
      <c r="K185" s="174"/>
    </row>
    <row r="186" spans="1:11" x14ac:dyDescent="0.25">
      <c r="A186" s="194" t="s">
        <v>57</v>
      </c>
      <c r="B186" s="195">
        <v>31</v>
      </c>
      <c r="C186" s="196">
        <v>0.11151079136690648</v>
      </c>
      <c r="E186"/>
      <c r="F186" s="194" t="s">
        <v>57</v>
      </c>
      <c r="G186" s="195">
        <v>31</v>
      </c>
      <c r="H186" s="196">
        <v>0.11151079136690648</v>
      </c>
      <c r="I186" s="174">
        <f t="shared" si="4"/>
        <v>-2.1936339092054906</v>
      </c>
      <c r="J186" s="174">
        <f t="shared" si="5"/>
        <v>-0.24461385318478493</v>
      </c>
      <c r="K186" s="174"/>
    </row>
    <row r="187" spans="1:11" hidden="1" x14ac:dyDescent="0.25">
      <c r="A187" s="194" t="s">
        <v>238</v>
      </c>
      <c r="B187" s="195"/>
      <c r="C187" s="196">
        <v>0</v>
      </c>
      <c r="E187"/>
      <c r="G187"/>
    </row>
    <row r="188" spans="1:11" hidden="1" x14ac:dyDescent="0.25">
      <c r="A188" s="191" t="s">
        <v>239</v>
      </c>
      <c r="B188" s="67">
        <v>3232</v>
      </c>
      <c r="C188" s="174">
        <v>1</v>
      </c>
      <c r="E188"/>
      <c r="G188"/>
    </row>
    <row r="189" spans="1:11" x14ac:dyDescent="0.25">
      <c r="E189"/>
      <c r="G189"/>
    </row>
    <row r="190" spans="1:11" x14ac:dyDescent="0.25">
      <c r="E190"/>
      <c r="G190"/>
    </row>
    <row r="191" spans="1:11" x14ac:dyDescent="0.25">
      <c r="E191"/>
      <c r="G191"/>
    </row>
    <row r="192" spans="1:11" x14ac:dyDescent="0.25">
      <c r="E192"/>
      <c r="G192"/>
    </row>
    <row r="193" spans="5:7" x14ac:dyDescent="0.25">
      <c r="E193"/>
      <c r="G193"/>
    </row>
    <row r="194" spans="5:7" x14ac:dyDescent="0.25">
      <c r="E194"/>
      <c r="G194"/>
    </row>
    <row r="195" spans="5:7" x14ac:dyDescent="0.25">
      <c r="E195"/>
      <c r="G195"/>
    </row>
    <row r="196" spans="5:7" x14ac:dyDescent="0.25">
      <c r="E196"/>
      <c r="G196"/>
    </row>
    <row r="197" spans="5:7" x14ac:dyDescent="0.25">
      <c r="E197"/>
      <c r="G197"/>
    </row>
    <row r="198" spans="5:7" x14ac:dyDescent="0.25">
      <c r="E198"/>
      <c r="G198"/>
    </row>
    <row r="199" spans="5:7" x14ac:dyDescent="0.25">
      <c r="E199"/>
      <c r="G199"/>
    </row>
    <row r="200" spans="5:7" x14ac:dyDescent="0.25">
      <c r="E200"/>
      <c r="G200"/>
    </row>
    <row r="201" spans="5:7" x14ac:dyDescent="0.25">
      <c r="E201"/>
      <c r="G201"/>
    </row>
    <row r="202" spans="5:7" x14ac:dyDescent="0.25">
      <c r="E202"/>
      <c r="G202"/>
    </row>
    <row r="203" spans="5:7" x14ac:dyDescent="0.25">
      <c r="E203"/>
      <c r="G203"/>
    </row>
    <row r="204" spans="5:7" x14ac:dyDescent="0.25">
      <c r="E204"/>
      <c r="G204"/>
    </row>
    <row r="205" spans="5:7" x14ac:dyDescent="0.25">
      <c r="E205"/>
      <c r="G205"/>
    </row>
    <row r="206" spans="5:7" x14ac:dyDescent="0.25">
      <c r="E206"/>
      <c r="G206"/>
    </row>
    <row r="207" spans="5:7" x14ac:dyDescent="0.25">
      <c r="E207"/>
      <c r="G207"/>
    </row>
    <row r="208" spans="5:7" x14ac:dyDescent="0.25">
      <c r="E208"/>
      <c r="G208"/>
    </row>
    <row r="209" spans="5:7" x14ac:dyDescent="0.25">
      <c r="E209"/>
      <c r="G209"/>
    </row>
    <row r="210" spans="5:7" x14ac:dyDescent="0.25">
      <c r="E210"/>
      <c r="G210"/>
    </row>
    <row r="211" spans="5:7" x14ac:dyDescent="0.25">
      <c r="E211"/>
      <c r="G211"/>
    </row>
    <row r="212" spans="5:7" x14ac:dyDescent="0.25">
      <c r="E212"/>
      <c r="G212"/>
    </row>
    <row r="213" spans="5:7" x14ac:dyDescent="0.25">
      <c r="E213"/>
      <c r="G213"/>
    </row>
    <row r="214" spans="5:7" x14ac:dyDescent="0.25">
      <c r="E214"/>
      <c r="G214"/>
    </row>
    <row r="215" spans="5:7" x14ac:dyDescent="0.25">
      <c r="E215"/>
      <c r="G215"/>
    </row>
    <row r="216" spans="5:7" x14ac:dyDescent="0.25">
      <c r="E216"/>
      <c r="G216"/>
    </row>
    <row r="217" spans="5:7" x14ac:dyDescent="0.25">
      <c r="E217"/>
      <c r="G217"/>
    </row>
    <row r="218" spans="5:7" x14ac:dyDescent="0.25">
      <c r="E218"/>
      <c r="G218"/>
    </row>
    <row r="219" spans="5:7" x14ac:dyDescent="0.25">
      <c r="E219"/>
      <c r="G219"/>
    </row>
    <row r="220" spans="5:7" x14ac:dyDescent="0.25">
      <c r="E220"/>
      <c r="G220"/>
    </row>
    <row r="221" spans="5:7" x14ac:dyDescent="0.25">
      <c r="E221"/>
      <c r="G221"/>
    </row>
    <row r="222" spans="5:7" x14ac:dyDescent="0.25">
      <c r="E222"/>
      <c r="G222"/>
    </row>
    <row r="223" spans="5:7" x14ac:dyDescent="0.25">
      <c r="E223"/>
      <c r="G223"/>
    </row>
    <row r="224" spans="5:7" x14ac:dyDescent="0.25">
      <c r="E224"/>
      <c r="G224"/>
    </row>
    <row r="225" spans="5:7" x14ac:dyDescent="0.25">
      <c r="E225"/>
      <c r="G225"/>
    </row>
    <row r="226" spans="5:7" x14ac:dyDescent="0.25">
      <c r="E226"/>
      <c r="G226"/>
    </row>
    <row r="227" spans="5:7" x14ac:dyDescent="0.25">
      <c r="E227"/>
      <c r="G227"/>
    </row>
    <row r="228" spans="5:7" x14ac:dyDescent="0.25">
      <c r="E228"/>
      <c r="G228"/>
    </row>
    <row r="229" spans="5:7" x14ac:dyDescent="0.25">
      <c r="E229"/>
      <c r="G229"/>
    </row>
    <row r="230" spans="5:7" x14ac:dyDescent="0.25">
      <c r="E230"/>
      <c r="G230"/>
    </row>
    <row r="231" spans="5:7" x14ac:dyDescent="0.25">
      <c r="E231"/>
      <c r="G231"/>
    </row>
    <row r="232" spans="5:7" x14ac:dyDescent="0.25">
      <c r="E232"/>
      <c r="G232"/>
    </row>
    <row r="233" spans="5:7" x14ac:dyDescent="0.25">
      <c r="E233"/>
      <c r="G233"/>
    </row>
    <row r="234" spans="5:7" x14ac:dyDescent="0.25">
      <c r="E234"/>
      <c r="G234"/>
    </row>
    <row r="235" spans="5:7" hidden="1" x14ac:dyDescent="0.25">
      <c r="E235"/>
      <c r="G235"/>
    </row>
    <row r="236" spans="5:7" hidden="1" x14ac:dyDescent="0.25">
      <c r="E236"/>
      <c r="G236"/>
    </row>
    <row r="237" spans="5:7" hidden="1" x14ac:dyDescent="0.25">
      <c r="E237"/>
      <c r="G237"/>
    </row>
    <row r="238" spans="5:7" hidden="1" x14ac:dyDescent="0.25">
      <c r="E238"/>
      <c r="G238"/>
    </row>
    <row r="239" spans="5:7" hidden="1" x14ac:dyDescent="0.25">
      <c r="E239"/>
      <c r="G239"/>
    </row>
  </sheetData>
  <mergeCells count="2">
    <mergeCell ref="M3:O3"/>
    <mergeCell ref="M15:O15"/>
  </mergeCells>
  <pageMargins left="0.7" right="0.7" top="0.75" bottom="0.75" header="0.3" footer="0.3"/>
  <ignoredErrors>
    <ignoredError sqref="J10 J35 J52 J72 J97 J122 J146 J172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3"/>
  <sheetViews>
    <sheetView topLeftCell="A51" zoomScale="80" zoomScaleNormal="80" workbookViewId="0">
      <selection activeCell="N95" sqref="N95:N96"/>
    </sheetView>
  </sheetViews>
  <sheetFormatPr defaultRowHeight="12" x14ac:dyDescent="0.2"/>
  <cols>
    <col min="1" max="1" width="12.7109375" style="61" customWidth="1"/>
    <col min="2" max="63" width="8.42578125" style="61" customWidth="1"/>
    <col min="64" max="16384" width="9.140625" style="61"/>
  </cols>
  <sheetData>
    <row r="1" spans="1:15" x14ac:dyDescent="0.2">
      <c r="A1" s="176"/>
      <c r="B1" s="175" t="s">
        <v>290</v>
      </c>
      <c r="C1" s="176"/>
      <c r="D1" s="176"/>
      <c r="E1" s="176"/>
      <c r="F1" s="176"/>
      <c r="G1" s="176"/>
      <c r="H1" s="176"/>
      <c r="I1" s="176"/>
      <c r="J1" s="176"/>
      <c r="K1" s="176"/>
    </row>
    <row r="2" spans="1:15" x14ac:dyDescent="0.2">
      <c r="A2" s="176"/>
      <c r="B2" s="176">
        <v>1</v>
      </c>
      <c r="C2" s="176"/>
      <c r="D2" s="176">
        <v>2</v>
      </c>
      <c r="E2" s="176"/>
      <c r="F2" s="176">
        <v>4</v>
      </c>
      <c r="G2" s="176"/>
      <c r="H2" s="176" t="s">
        <v>238</v>
      </c>
      <c r="I2" s="176"/>
      <c r="J2" s="176" t="s">
        <v>485</v>
      </c>
      <c r="K2" s="176" t="s">
        <v>483</v>
      </c>
    </row>
    <row r="3" spans="1:15" x14ac:dyDescent="0.2">
      <c r="A3" s="175" t="s">
        <v>237</v>
      </c>
      <c r="B3" s="176" t="s">
        <v>486</v>
      </c>
      <c r="C3" s="176" t="s">
        <v>484</v>
      </c>
      <c r="D3" s="176" t="s">
        <v>486</v>
      </c>
      <c r="E3" s="176" t="s">
        <v>484</v>
      </c>
      <c r="F3" s="176" t="s">
        <v>486</v>
      </c>
      <c r="G3" s="176" t="s">
        <v>484</v>
      </c>
      <c r="H3" s="176" t="s">
        <v>486</v>
      </c>
      <c r="I3" s="176" t="s">
        <v>484</v>
      </c>
      <c r="J3" s="176"/>
      <c r="K3" s="176"/>
    </row>
    <row r="4" spans="1:15" x14ac:dyDescent="0.2">
      <c r="A4" s="181" t="s">
        <v>37</v>
      </c>
      <c r="B4" s="60">
        <v>1</v>
      </c>
      <c r="C4" s="203">
        <v>9.9009900990099011E-3</v>
      </c>
      <c r="D4" s="60">
        <v>2</v>
      </c>
      <c r="E4" s="203">
        <v>2.1739130434782608E-2</v>
      </c>
      <c r="F4" s="60"/>
      <c r="G4" s="203">
        <v>0</v>
      </c>
      <c r="H4" s="60"/>
      <c r="I4" s="203"/>
      <c r="J4" s="60">
        <v>3</v>
      </c>
      <c r="K4" s="203">
        <v>1.2244897959183673E-2</v>
      </c>
    </row>
    <row r="5" spans="1:15" x14ac:dyDescent="0.2">
      <c r="A5" s="204" t="s">
        <v>106</v>
      </c>
      <c r="B5" s="205">
        <v>7</v>
      </c>
      <c r="C5" s="206">
        <v>6.9306930693069313E-2</v>
      </c>
      <c r="D5" s="205">
        <v>8</v>
      </c>
      <c r="E5" s="206">
        <v>8.6956521739130432E-2</v>
      </c>
      <c r="F5" s="205">
        <v>4</v>
      </c>
      <c r="G5" s="206">
        <v>7.6923076923076927E-2</v>
      </c>
      <c r="H5" s="205"/>
      <c r="I5" s="206"/>
      <c r="J5" s="205">
        <v>19</v>
      </c>
      <c r="K5" s="206">
        <v>7.7551020408163265E-2</v>
      </c>
    </row>
    <row r="6" spans="1:15" x14ac:dyDescent="0.2">
      <c r="A6" s="204" t="s">
        <v>269</v>
      </c>
      <c r="B6" s="205">
        <v>1</v>
      </c>
      <c r="C6" s="206">
        <v>9.9009900990099011E-3</v>
      </c>
      <c r="D6" s="205">
        <v>2</v>
      </c>
      <c r="E6" s="206">
        <v>2.1739130434782608E-2</v>
      </c>
      <c r="F6" s="205">
        <v>1</v>
      </c>
      <c r="G6" s="206">
        <v>1.9230769230769232E-2</v>
      </c>
      <c r="H6" s="205"/>
      <c r="I6" s="206"/>
      <c r="J6" s="205">
        <v>4</v>
      </c>
      <c r="K6" s="206">
        <v>1.6326530612244899E-2</v>
      </c>
      <c r="M6" s="61" t="s">
        <v>492</v>
      </c>
      <c r="N6" s="61" t="s">
        <v>493</v>
      </c>
      <c r="O6" s="61" t="s">
        <v>494</v>
      </c>
    </row>
    <row r="7" spans="1:15" x14ac:dyDescent="0.2">
      <c r="A7" s="204" t="s">
        <v>275</v>
      </c>
      <c r="B7" s="205"/>
      <c r="C7" s="206">
        <v>0</v>
      </c>
      <c r="D7" s="205">
        <v>2</v>
      </c>
      <c r="E7" s="206">
        <v>2.1739130434782608E-2</v>
      </c>
      <c r="F7" s="205">
        <v>1</v>
      </c>
      <c r="G7" s="206">
        <v>1.9230769230769232E-2</v>
      </c>
      <c r="H7" s="205"/>
      <c r="I7" s="206"/>
      <c r="J7" s="205">
        <v>3</v>
      </c>
      <c r="K7" s="206">
        <v>1.2244897959183673E-2</v>
      </c>
      <c r="L7" s="207" t="s">
        <v>495</v>
      </c>
      <c r="M7" s="208">
        <f>SUM(C7,C9,C14,C15,C17,C20,C21,C23,C25,C26,C28,C30,C31,C32)</f>
        <v>0.51485148514851486</v>
      </c>
      <c r="N7" s="208">
        <f>SUM(E7,E9,E14,E15,E17,E20,E21,E23,E25,E26,E28,E30,E31,E32)</f>
        <v>0.41304347826086951</v>
      </c>
      <c r="O7" s="208">
        <f>SUM(G7,G9,G14,G15,G17,G20,G21,G23,G25,G26,G28,G30,G31,G32)</f>
        <v>0.63461538461538469</v>
      </c>
    </row>
    <row r="8" spans="1:15" x14ac:dyDescent="0.2">
      <c r="A8" s="204" t="s">
        <v>262</v>
      </c>
      <c r="B8" s="205"/>
      <c r="C8" s="206">
        <v>0</v>
      </c>
      <c r="D8" s="205">
        <v>1</v>
      </c>
      <c r="E8" s="206">
        <v>1.0869565217391304E-2</v>
      </c>
      <c r="F8" s="205"/>
      <c r="G8" s="206">
        <v>0</v>
      </c>
      <c r="H8" s="205"/>
      <c r="I8" s="206"/>
      <c r="J8" s="205">
        <v>1</v>
      </c>
      <c r="K8" s="206">
        <v>4.0816326530612249E-3</v>
      </c>
      <c r="L8" s="207" t="s">
        <v>496</v>
      </c>
      <c r="M8" s="208">
        <f>SUM(C10:C17)</f>
        <v>0.30693069306930693</v>
      </c>
      <c r="N8" s="208">
        <f>SUM(E10:E17)</f>
        <v>0.33695652173913043</v>
      </c>
      <c r="O8" s="208">
        <f>SUM(G10:G17)</f>
        <v>0.19230769230769229</v>
      </c>
    </row>
    <row r="9" spans="1:15" x14ac:dyDescent="0.2">
      <c r="A9" s="204" t="s">
        <v>258</v>
      </c>
      <c r="B9" s="205">
        <v>6</v>
      </c>
      <c r="C9" s="206">
        <v>5.9405940594059403E-2</v>
      </c>
      <c r="D9" s="205">
        <v>2</v>
      </c>
      <c r="E9" s="206">
        <v>2.1739130434782608E-2</v>
      </c>
      <c r="F9" s="205">
        <v>1</v>
      </c>
      <c r="G9" s="206">
        <v>1.9230769230769232E-2</v>
      </c>
      <c r="H9" s="205"/>
      <c r="I9" s="206"/>
      <c r="J9" s="205">
        <v>9</v>
      </c>
      <c r="K9" s="206">
        <v>3.6734693877551024E-2</v>
      </c>
      <c r="L9" s="61" t="s">
        <v>158</v>
      </c>
      <c r="M9" s="208">
        <f>SUM(C5:C10)</f>
        <v>0.13861386138613863</v>
      </c>
      <c r="N9" s="208">
        <f>SUM(E5:E10)</f>
        <v>0.16304347826086957</v>
      </c>
      <c r="O9" s="208">
        <f>SUM(G5:G10)</f>
        <v>0.15384615384615385</v>
      </c>
    </row>
    <row r="10" spans="1:15" x14ac:dyDescent="0.2">
      <c r="A10" s="204" t="s">
        <v>277</v>
      </c>
      <c r="B10" s="205"/>
      <c r="C10" s="206">
        <v>0</v>
      </c>
      <c r="D10" s="205"/>
      <c r="E10" s="206">
        <v>0</v>
      </c>
      <c r="F10" s="205">
        <v>1</v>
      </c>
      <c r="G10" s="206">
        <v>1.9230769230769232E-2</v>
      </c>
      <c r="H10" s="205"/>
      <c r="I10" s="206"/>
      <c r="J10" s="205">
        <v>1</v>
      </c>
      <c r="K10" s="206">
        <v>4.0816326530612249E-3</v>
      </c>
      <c r="L10" s="61" t="s">
        <v>497</v>
      </c>
      <c r="M10" s="208">
        <f>SUM(C6,C7,C13,C14,C18,C19,C20,C21,C30,C31,C32)</f>
        <v>0.30693069306930698</v>
      </c>
      <c r="N10" s="208">
        <f>SUM(E6,E7,E13,E14,E18,E19,E20,E21,E30,E31,E32)</f>
        <v>0.20652173913043476</v>
      </c>
      <c r="O10" s="208">
        <f>SUM(G6,G7,G13,G14,G18,G19,G20,G21,G30,G31,G32)</f>
        <v>0.30769230769230771</v>
      </c>
    </row>
    <row r="11" spans="1:15" x14ac:dyDescent="0.2">
      <c r="A11" s="209" t="s">
        <v>127</v>
      </c>
      <c r="B11" s="210">
        <v>21</v>
      </c>
      <c r="C11" s="211">
        <v>0.20792079207920791</v>
      </c>
      <c r="D11" s="210">
        <v>24</v>
      </c>
      <c r="E11" s="211">
        <v>0.2608695652173913</v>
      </c>
      <c r="F11" s="210">
        <v>5</v>
      </c>
      <c r="G11" s="211">
        <v>9.6153846153846159E-2</v>
      </c>
      <c r="H11" s="210"/>
      <c r="I11" s="211"/>
      <c r="J11" s="210">
        <v>50</v>
      </c>
      <c r="K11" s="211">
        <v>0.20408163265306123</v>
      </c>
      <c r="L11" s="61" t="s">
        <v>498</v>
      </c>
      <c r="M11" s="212">
        <f>SUM(C12,C16,C17,C27,C28,C30,C32)</f>
        <v>2.9702970297029702E-2</v>
      </c>
      <c r="N11" s="212">
        <f>SUM(E12,E16,E17,E27,E28,E30,E32)</f>
        <v>5.434782608695652E-2</v>
      </c>
      <c r="O11" s="212">
        <f>SUM(G12,G16,G17,G27,G28,G30,G32)</f>
        <v>9.6153846153846159E-2</v>
      </c>
    </row>
    <row r="12" spans="1:15" x14ac:dyDescent="0.2">
      <c r="A12" s="209" t="s">
        <v>455</v>
      </c>
      <c r="B12" s="210"/>
      <c r="C12" s="211">
        <v>0</v>
      </c>
      <c r="D12" s="210">
        <v>1</v>
      </c>
      <c r="E12" s="211">
        <v>1.0869565217391304E-2</v>
      </c>
      <c r="F12" s="210"/>
      <c r="G12" s="211">
        <v>0</v>
      </c>
      <c r="H12" s="210"/>
      <c r="I12" s="211"/>
      <c r="J12" s="210">
        <v>1</v>
      </c>
      <c r="K12" s="211">
        <v>4.0816326530612249E-3</v>
      </c>
    </row>
    <row r="13" spans="1:15" x14ac:dyDescent="0.2">
      <c r="A13" s="209" t="s">
        <v>284</v>
      </c>
      <c r="B13" s="210">
        <v>1</v>
      </c>
      <c r="C13" s="211">
        <v>9.9009900990099011E-3</v>
      </c>
      <c r="D13" s="210"/>
      <c r="E13" s="211">
        <v>0</v>
      </c>
      <c r="F13" s="210"/>
      <c r="G13" s="211">
        <v>0</v>
      </c>
      <c r="H13" s="210"/>
      <c r="I13" s="211"/>
      <c r="J13" s="210">
        <v>1</v>
      </c>
      <c r="K13" s="211">
        <v>4.0816326530612249E-3</v>
      </c>
    </row>
    <row r="14" spans="1:15" x14ac:dyDescent="0.2">
      <c r="A14" s="209" t="s">
        <v>257</v>
      </c>
      <c r="B14" s="210">
        <v>2</v>
      </c>
      <c r="C14" s="211">
        <v>1.9801980198019802E-2</v>
      </c>
      <c r="D14" s="210"/>
      <c r="E14" s="211">
        <v>0</v>
      </c>
      <c r="F14" s="210"/>
      <c r="G14" s="211">
        <v>0</v>
      </c>
      <c r="H14" s="210"/>
      <c r="I14" s="211"/>
      <c r="J14" s="210">
        <v>2</v>
      </c>
      <c r="K14" s="211">
        <v>8.1632653061224497E-3</v>
      </c>
    </row>
    <row r="15" spans="1:15" x14ac:dyDescent="0.2">
      <c r="A15" s="209" t="s">
        <v>252</v>
      </c>
      <c r="B15" s="210">
        <v>7</v>
      </c>
      <c r="C15" s="211">
        <v>6.9306930693069313E-2</v>
      </c>
      <c r="D15" s="210">
        <v>5</v>
      </c>
      <c r="E15" s="211">
        <v>5.434782608695652E-2</v>
      </c>
      <c r="F15" s="210">
        <v>2</v>
      </c>
      <c r="G15" s="211">
        <v>3.8461538461538464E-2</v>
      </c>
      <c r="H15" s="210"/>
      <c r="I15" s="211"/>
      <c r="J15" s="210">
        <v>14</v>
      </c>
      <c r="K15" s="211">
        <v>5.7142857142857141E-2</v>
      </c>
    </row>
    <row r="16" spans="1:15" x14ac:dyDescent="0.2">
      <c r="A16" s="209" t="s">
        <v>260</v>
      </c>
      <c r="B16" s="210"/>
      <c r="C16" s="211">
        <v>0</v>
      </c>
      <c r="D16" s="210">
        <v>1</v>
      </c>
      <c r="E16" s="211">
        <v>1.0869565217391304E-2</v>
      </c>
      <c r="F16" s="210">
        <v>1</v>
      </c>
      <c r="G16" s="211">
        <v>1.9230769230769232E-2</v>
      </c>
      <c r="H16" s="210"/>
      <c r="I16" s="211"/>
      <c r="J16" s="210">
        <v>2</v>
      </c>
      <c r="K16" s="211">
        <v>8.1632653061224497E-3</v>
      </c>
    </row>
    <row r="17" spans="1:11" x14ac:dyDescent="0.2">
      <c r="A17" s="209" t="s">
        <v>276</v>
      </c>
      <c r="B17" s="210"/>
      <c r="C17" s="211">
        <v>0</v>
      </c>
      <c r="D17" s="210"/>
      <c r="E17" s="211">
        <v>0</v>
      </c>
      <c r="F17" s="210">
        <v>1</v>
      </c>
      <c r="G17" s="211">
        <v>1.9230769230769232E-2</v>
      </c>
      <c r="H17" s="210"/>
      <c r="I17" s="211"/>
      <c r="J17" s="210">
        <v>1</v>
      </c>
      <c r="K17" s="211">
        <v>4.0816326530612249E-3</v>
      </c>
    </row>
    <row r="18" spans="1:11" x14ac:dyDescent="0.2">
      <c r="A18" s="181" t="s">
        <v>14</v>
      </c>
      <c r="B18" s="60">
        <v>11</v>
      </c>
      <c r="C18" s="203">
        <v>0.10891089108910891</v>
      </c>
      <c r="D18" s="60">
        <v>6</v>
      </c>
      <c r="E18" s="203">
        <v>6.5217391304347824E-2</v>
      </c>
      <c r="F18" s="60">
        <v>4</v>
      </c>
      <c r="G18" s="203">
        <v>7.6923076923076927E-2</v>
      </c>
      <c r="H18" s="60"/>
      <c r="I18" s="203"/>
      <c r="J18" s="60">
        <v>21</v>
      </c>
      <c r="K18" s="203">
        <v>8.5714285714285715E-2</v>
      </c>
    </row>
    <row r="19" spans="1:11" x14ac:dyDescent="0.2">
      <c r="A19" s="181" t="s">
        <v>263</v>
      </c>
      <c r="B19" s="60"/>
      <c r="C19" s="203">
        <v>0</v>
      </c>
      <c r="D19" s="60"/>
      <c r="E19" s="203">
        <v>0</v>
      </c>
      <c r="F19" s="60">
        <v>1</v>
      </c>
      <c r="G19" s="203">
        <v>1.9230769230769232E-2</v>
      </c>
      <c r="H19" s="60"/>
      <c r="I19" s="203"/>
      <c r="J19" s="60">
        <v>1</v>
      </c>
      <c r="K19" s="203">
        <v>4.0816326530612249E-3</v>
      </c>
    </row>
    <row r="20" spans="1:11" x14ac:dyDescent="0.2">
      <c r="A20" s="181" t="s">
        <v>278</v>
      </c>
      <c r="B20" s="60">
        <v>1</v>
      </c>
      <c r="C20" s="203">
        <v>9.9009900990099011E-3</v>
      </c>
      <c r="D20" s="60"/>
      <c r="E20" s="203">
        <v>0</v>
      </c>
      <c r="F20" s="60"/>
      <c r="G20" s="203">
        <v>0</v>
      </c>
      <c r="H20" s="60"/>
      <c r="I20" s="203"/>
      <c r="J20" s="60">
        <v>1</v>
      </c>
      <c r="K20" s="203">
        <v>4.0816326530612249E-3</v>
      </c>
    </row>
    <row r="21" spans="1:11" x14ac:dyDescent="0.2">
      <c r="A21" s="181" t="s">
        <v>250</v>
      </c>
      <c r="B21" s="60">
        <v>14</v>
      </c>
      <c r="C21" s="203">
        <v>0.13861386138613863</v>
      </c>
      <c r="D21" s="60">
        <v>8</v>
      </c>
      <c r="E21" s="203">
        <v>8.6956521739130432E-2</v>
      </c>
      <c r="F21" s="60">
        <v>8</v>
      </c>
      <c r="G21" s="203">
        <v>0.15384615384615385</v>
      </c>
      <c r="H21" s="60"/>
      <c r="I21" s="203"/>
      <c r="J21" s="60">
        <v>30</v>
      </c>
      <c r="K21" s="203">
        <v>0.12244897959183673</v>
      </c>
    </row>
    <row r="22" spans="1:11" x14ac:dyDescent="0.2">
      <c r="A22" s="181" t="s">
        <v>38</v>
      </c>
      <c r="B22" s="60">
        <v>3</v>
      </c>
      <c r="C22" s="203">
        <v>2.9702970297029702E-2</v>
      </c>
      <c r="D22" s="60">
        <v>5</v>
      </c>
      <c r="E22" s="203">
        <v>5.434782608695652E-2</v>
      </c>
      <c r="F22" s="60">
        <v>1</v>
      </c>
      <c r="G22" s="203">
        <v>1.9230769230769232E-2</v>
      </c>
      <c r="H22" s="60"/>
      <c r="I22" s="203"/>
      <c r="J22" s="60">
        <v>9</v>
      </c>
      <c r="K22" s="203">
        <v>3.6734693877551024E-2</v>
      </c>
    </row>
    <row r="23" spans="1:11" x14ac:dyDescent="0.2">
      <c r="A23" s="181" t="s">
        <v>274</v>
      </c>
      <c r="B23" s="60"/>
      <c r="C23" s="203">
        <v>0</v>
      </c>
      <c r="D23" s="60">
        <v>1</v>
      </c>
      <c r="E23" s="203">
        <v>1.0869565217391304E-2</v>
      </c>
      <c r="F23" s="60">
        <v>1</v>
      </c>
      <c r="G23" s="203">
        <v>1.9230769230769232E-2</v>
      </c>
      <c r="H23" s="60"/>
      <c r="I23" s="203"/>
      <c r="J23" s="60">
        <v>2</v>
      </c>
      <c r="K23" s="203">
        <v>8.1632653061224497E-3</v>
      </c>
    </row>
    <row r="24" spans="1:11" x14ac:dyDescent="0.2">
      <c r="A24" s="181" t="s">
        <v>215</v>
      </c>
      <c r="B24" s="60">
        <v>1</v>
      </c>
      <c r="C24" s="203">
        <v>9.9009900990099011E-3</v>
      </c>
      <c r="D24" s="60"/>
      <c r="E24" s="203">
        <v>0</v>
      </c>
      <c r="F24" s="60"/>
      <c r="G24" s="203">
        <v>0</v>
      </c>
      <c r="H24" s="60"/>
      <c r="I24" s="203"/>
      <c r="J24" s="60">
        <v>1</v>
      </c>
      <c r="K24" s="203">
        <v>4.0816326530612249E-3</v>
      </c>
    </row>
    <row r="25" spans="1:11" x14ac:dyDescent="0.2">
      <c r="A25" s="181" t="s">
        <v>266</v>
      </c>
      <c r="B25" s="60"/>
      <c r="C25" s="203">
        <v>0</v>
      </c>
      <c r="D25" s="60">
        <v>2</v>
      </c>
      <c r="E25" s="203">
        <v>2.1739130434782608E-2</v>
      </c>
      <c r="F25" s="60">
        <v>2</v>
      </c>
      <c r="G25" s="203">
        <v>3.8461538461538464E-2</v>
      </c>
      <c r="H25" s="60"/>
      <c r="I25" s="203"/>
      <c r="J25" s="60">
        <v>4</v>
      </c>
      <c r="K25" s="203">
        <v>1.6326530612244899E-2</v>
      </c>
    </row>
    <row r="26" spans="1:11" x14ac:dyDescent="0.2">
      <c r="A26" s="181" t="s">
        <v>251</v>
      </c>
      <c r="B26" s="60">
        <v>21</v>
      </c>
      <c r="C26" s="203">
        <v>0.20792079207920791</v>
      </c>
      <c r="D26" s="60">
        <v>16</v>
      </c>
      <c r="E26" s="203">
        <v>0.17391304347826086</v>
      </c>
      <c r="F26" s="60">
        <v>15</v>
      </c>
      <c r="G26" s="203">
        <v>0.28846153846153844</v>
      </c>
      <c r="H26" s="60"/>
      <c r="I26" s="203"/>
      <c r="J26" s="60">
        <v>52</v>
      </c>
      <c r="K26" s="203">
        <v>0.21224489795918366</v>
      </c>
    </row>
    <row r="27" spans="1:11" x14ac:dyDescent="0.2">
      <c r="A27" s="181" t="s">
        <v>99</v>
      </c>
      <c r="B27" s="60">
        <v>2</v>
      </c>
      <c r="C27" s="203">
        <v>1.9801980198019802E-2</v>
      </c>
      <c r="D27" s="60">
        <v>2</v>
      </c>
      <c r="E27" s="203">
        <v>2.1739130434782608E-2</v>
      </c>
      <c r="F27" s="60">
        <v>1</v>
      </c>
      <c r="G27" s="203">
        <v>1.9230769230769232E-2</v>
      </c>
      <c r="H27" s="60"/>
      <c r="I27" s="203"/>
      <c r="J27" s="60">
        <v>5</v>
      </c>
      <c r="K27" s="203">
        <v>2.0408163265306121E-2</v>
      </c>
    </row>
    <row r="28" spans="1:11" x14ac:dyDescent="0.2">
      <c r="A28" s="181" t="s">
        <v>279</v>
      </c>
      <c r="B28" s="60"/>
      <c r="C28" s="203">
        <v>0</v>
      </c>
      <c r="D28" s="60">
        <v>1</v>
      </c>
      <c r="E28" s="203">
        <v>1.0869565217391304E-2</v>
      </c>
      <c r="F28" s="60">
        <v>1</v>
      </c>
      <c r="G28" s="203">
        <v>1.9230769230769232E-2</v>
      </c>
      <c r="H28" s="60"/>
      <c r="I28" s="203"/>
      <c r="J28" s="60">
        <v>2</v>
      </c>
      <c r="K28" s="203">
        <v>8.1632653061224497E-3</v>
      </c>
    </row>
    <row r="29" spans="1:11" x14ac:dyDescent="0.2">
      <c r="A29" s="181" t="s">
        <v>283</v>
      </c>
      <c r="B29" s="60">
        <v>1</v>
      </c>
      <c r="C29" s="203">
        <v>9.9009900990099011E-3</v>
      </c>
      <c r="D29" s="60"/>
      <c r="E29" s="203">
        <v>0</v>
      </c>
      <c r="F29" s="60"/>
      <c r="G29" s="203">
        <v>0</v>
      </c>
      <c r="H29" s="60"/>
      <c r="I29" s="203"/>
      <c r="J29" s="60">
        <v>1</v>
      </c>
      <c r="K29" s="203">
        <v>4.0816326530612249E-3</v>
      </c>
    </row>
    <row r="30" spans="1:11" x14ac:dyDescent="0.2">
      <c r="A30" s="181" t="s">
        <v>489</v>
      </c>
      <c r="B30" s="60">
        <v>1</v>
      </c>
      <c r="C30" s="203">
        <v>9.9009900990099011E-3</v>
      </c>
      <c r="D30" s="60"/>
      <c r="E30" s="203">
        <v>0</v>
      </c>
      <c r="F30" s="60"/>
      <c r="G30" s="203">
        <v>0</v>
      </c>
      <c r="H30" s="60"/>
      <c r="I30" s="203"/>
      <c r="J30" s="60">
        <v>1</v>
      </c>
      <c r="K30" s="203">
        <v>4.0816326530612249E-3</v>
      </c>
    </row>
    <row r="31" spans="1:11" x14ac:dyDescent="0.2">
      <c r="A31" s="181" t="s">
        <v>487</v>
      </c>
      <c r="B31" s="60"/>
      <c r="C31" s="203">
        <v>0</v>
      </c>
      <c r="D31" s="60">
        <v>1</v>
      </c>
      <c r="E31" s="203">
        <v>1.0869565217391304E-2</v>
      </c>
      <c r="F31" s="60"/>
      <c r="G31" s="203">
        <v>0</v>
      </c>
      <c r="H31" s="60"/>
      <c r="I31" s="203"/>
      <c r="J31" s="60">
        <v>1</v>
      </c>
      <c r="K31" s="203">
        <v>4.0816326530612249E-3</v>
      </c>
    </row>
    <row r="32" spans="1:11" x14ac:dyDescent="0.2">
      <c r="A32" s="181" t="s">
        <v>488</v>
      </c>
      <c r="B32" s="60"/>
      <c r="C32" s="203">
        <v>0</v>
      </c>
      <c r="D32" s="60"/>
      <c r="E32" s="203">
        <v>0</v>
      </c>
      <c r="F32" s="60">
        <v>1</v>
      </c>
      <c r="G32" s="203">
        <v>1.9230769230769232E-2</v>
      </c>
      <c r="H32" s="60"/>
      <c r="I32" s="203"/>
      <c r="J32" s="60">
        <v>1</v>
      </c>
      <c r="K32" s="203">
        <v>4.0816326530612249E-3</v>
      </c>
    </row>
    <row r="33" spans="1:63" x14ac:dyDescent="0.2">
      <c r="A33" s="181" t="s">
        <v>238</v>
      </c>
      <c r="B33" s="60">
        <v>0</v>
      </c>
      <c r="C33" s="203">
        <v>0</v>
      </c>
      <c r="D33" s="60">
        <v>2</v>
      </c>
      <c r="E33" s="203">
        <v>2.1739130434782608E-2</v>
      </c>
      <c r="F33" s="60">
        <v>0</v>
      </c>
      <c r="G33" s="203">
        <v>0</v>
      </c>
      <c r="H33" s="60"/>
      <c r="I33" s="203"/>
      <c r="J33" s="60">
        <v>2</v>
      </c>
      <c r="K33" s="203">
        <v>8.1632653061224497E-3</v>
      </c>
    </row>
    <row r="34" spans="1:63" x14ac:dyDescent="0.2">
      <c r="A34" s="181" t="s">
        <v>239</v>
      </c>
      <c r="B34" s="60">
        <v>101</v>
      </c>
      <c r="C34" s="203">
        <v>1</v>
      </c>
      <c r="D34" s="60">
        <v>92</v>
      </c>
      <c r="E34" s="203">
        <v>1</v>
      </c>
      <c r="F34" s="60">
        <v>52</v>
      </c>
      <c r="G34" s="203">
        <v>1</v>
      </c>
      <c r="H34" s="60"/>
      <c r="I34" s="203"/>
      <c r="J34" s="60">
        <v>245</v>
      </c>
      <c r="K34" s="203">
        <v>1</v>
      </c>
    </row>
    <row r="37" spans="1:63" x14ac:dyDescent="0.2">
      <c r="A37" s="176"/>
      <c r="B37" s="175" t="s">
        <v>290</v>
      </c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</row>
    <row r="38" spans="1:63" x14ac:dyDescent="0.2">
      <c r="A38" s="176"/>
      <c r="B38" s="176" t="s">
        <v>207</v>
      </c>
      <c r="C38" s="176"/>
      <c r="D38" s="176"/>
      <c r="E38" s="176"/>
      <c r="F38" s="176"/>
      <c r="G38" s="176"/>
      <c r="H38" s="176" t="s">
        <v>499</v>
      </c>
      <c r="I38" s="176" t="s">
        <v>500</v>
      </c>
      <c r="J38" s="176" t="s">
        <v>0</v>
      </c>
      <c r="K38" s="176"/>
      <c r="L38" s="176"/>
      <c r="M38" s="176"/>
      <c r="N38" s="176" t="s">
        <v>501</v>
      </c>
      <c r="O38" s="176" t="s">
        <v>502</v>
      </c>
      <c r="P38" s="176" t="s">
        <v>135</v>
      </c>
      <c r="Q38" s="176"/>
      <c r="R38" s="176"/>
      <c r="S38" s="176"/>
      <c r="T38" s="176"/>
      <c r="U38" s="176"/>
      <c r="V38" s="176" t="s">
        <v>503</v>
      </c>
      <c r="W38" s="176" t="s">
        <v>504</v>
      </c>
      <c r="X38" s="176" t="s">
        <v>109</v>
      </c>
      <c r="Y38" s="176"/>
      <c r="Z38" s="176"/>
      <c r="AA38" s="176"/>
      <c r="AB38" s="176"/>
      <c r="AC38" s="176"/>
      <c r="AD38" s="176" t="s">
        <v>505</v>
      </c>
      <c r="AE38" s="176" t="s">
        <v>506</v>
      </c>
      <c r="AF38" s="176" t="s">
        <v>233</v>
      </c>
      <c r="AG38" s="176"/>
      <c r="AH38" s="176"/>
      <c r="AI38" s="176"/>
      <c r="AJ38" s="176"/>
      <c r="AK38" s="176"/>
      <c r="AL38" s="176" t="s">
        <v>507</v>
      </c>
      <c r="AM38" s="176" t="s">
        <v>508</v>
      </c>
      <c r="AN38" s="176" t="s">
        <v>176</v>
      </c>
      <c r="AO38" s="176"/>
      <c r="AP38" s="176"/>
      <c r="AQ38" s="176"/>
      <c r="AR38" s="176" t="s">
        <v>509</v>
      </c>
      <c r="AS38" s="176" t="s">
        <v>510</v>
      </c>
      <c r="AT38" s="176" t="s">
        <v>48</v>
      </c>
      <c r="AU38" s="176"/>
      <c r="AV38" s="176"/>
      <c r="AW38" s="176"/>
      <c r="AX38" s="176" t="s">
        <v>511</v>
      </c>
      <c r="AY38" s="176" t="s">
        <v>512</v>
      </c>
      <c r="AZ38" s="176" t="s">
        <v>229</v>
      </c>
      <c r="BA38" s="176"/>
      <c r="BB38" s="176"/>
      <c r="BC38" s="176"/>
      <c r="BD38" s="176" t="s">
        <v>513</v>
      </c>
      <c r="BE38" s="176" t="s">
        <v>514</v>
      </c>
      <c r="BF38" s="176" t="s">
        <v>238</v>
      </c>
      <c r="BG38" s="176"/>
      <c r="BH38" s="176" t="s">
        <v>515</v>
      </c>
      <c r="BI38" s="176" t="s">
        <v>516</v>
      </c>
      <c r="BJ38" s="176" t="s">
        <v>485</v>
      </c>
      <c r="BK38" s="176" t="s">
        <v>483</v>
      </c>
    </row>
    <row r="39" spans="1:63" x14ac:dyDescent="0.2">
      <c r="A39" s="176"/>
      <c r="B39" s="176">
        <v>1</v>
      </c>
      <c r="C39" s="176"/>
      <c r="D39" s="176">
        <v>2</v>
      </c>
      <c r="E39" s="176"/>
      <c r="F39" s="176">
        <v>4</v>
      </c>
      <c r="G39" s="176"/>
      <c r="H39" s="176"/>
      <c r="I39" s="176"/>
      <c r="J39" s="176">
        <v>1</v>
      </c>
      <c r="K39" s="176"/>
      <c r="L39" s="176">
        <v>2</v>
      </c>
      <c r="M39" s="176"/>
      <c r="N39" s="176"/>
      <c r="O39" s="176"/>
      <c r="P39" s="176">
        <v>1</v>
      </c>
      <c r="Q39" s="176"/>
      <c r="R39" s="176">
        <v>2</v>
      </c>
      <c r="S39" s="176"/>
      <c r="T39" s="176">
        <v>4</v>
      </c>
      <c r="U39" s="176"/>
      <c r="V39" s="176"/>
      <c r="W39" s="176"/>
      <c r="X39" s="176">
        <v>1</v>
      </c>
      <c r="Y39" s="176"/>
      <c r="Z39" s="176">
        <v>2</v>
      </c>
      <c r="AA39" s="176"/>
      <c r="AB39" s="176">
        <v>4</v>
      </c>
      <c r="AC39" s="176"/>
      <c r="AD39" s="176"/>
      <c r="AE39" s="176"/>
      <c r="AF39" s="176">
        <v>1</v>
      </c>
      <c r="AG39" s="176"/>
      <c r="AH39" s="176">
        <v>2</v>
      </c>
      <c r="AI39" s="176"/>
      <c r="AJ39" s="176">
        <v>4</v>
      </c>
      <c r="AK39" s="176"/>
      <c r="AL39" s="176"/>
      <c r="AM39" s="176"/>
      <c r="AN39" s="176">
        <v>1</v>
      </c>
      <c r="AO39" s="176"/>
      <c r="AP39" s="176">
        <v>2</v>
      </c>
      <c r="AQ39" s="176"/>
      <c r="AR39" s="176"/>
      <c r="AS39" s="176"/>
      <c r="AT39" s="176">
        <v>1</v>
      </c>
      <c r="AU39" s="176"/>
      <c r="AV39" s="176">
        <v>2</v>
      </c>
      <c r="AW39" s="176"/>
      <c r="AX39" s="176"/>
      <c r="AY39" s="176"/>
      <c r="AZ39" s="176">
        <v>1</v>
      </c>
      <c r="BA39" s="176"/>
      <c r="BB39" s="176">
        <v>2</v>
      </c>
      <c r="BC39" s="176"/>
      <c r="BD39" s="176"/>
      <c r="BE39" s="176"/>
      <c r="BF39" s="176" t="s">
        <v>238</v>
      </c>
      <c r="BG39" s="176"/>
      <c r="BH39" s="176"/>
      <c r="BI39" s="176"/>
      <c r="BJ39" s="176"/>
      <c r="BK39" s="176"/>
    </row>
    <row r="40" spans="1:63" x14ac:dyDescent="0.2">
      <c r="A40" s="175" t="s">
        <v>237</v>
      </c>
      <c r="B40" s="176" t="s">
        <v>486</v>
      </c>
      <c r="C40" s="176" t="s">
        <v>484</v>
      </c>
      <c r="D40" s="176" t="s">
        <v>486</v>
      </c>
      <c r="E40" s="176" t="s">
        <v>484</v>
      </c>
      <c r="F40" s="176" t="s">
        <v>486</v>
      </c>
      <c r="G40" s="176" t="s">
        <v>484</v>
      </c>
      <c r="H40" s="176"/>
      <c r="I40" s="176"/>
      <c r="J40" s="176" t="s">
        <v>486</v>
      </c>
      <c r="K40" s="176" t="s">
        <v>484</v>
      </c>
      <c r="L40" s="176" t="s">
        <v>486</v>
      </c>
      <c r="M40" s="176" t="s">
        <v>484</v>
      </c>
      <c r="N40" s="176"/>
      <c r="O40" s="176"/>
      <c r="P40" s="176" t="s">
        <v>486</v>
      </c>
      <c r="Q40" s="176" t="s">
        <v>484</v>
      </c>
      <c r="R40" s="176" t="s">
        <v>486</v>
      </c>
      <c r="S40" s="176" t="s">
        <v>484</v>
      </c>
      <c r="T40" s="176" t="s">
        <v>486</v>
      </c>
      <c r="U40" s="176" t="s">
        <v>484</v>
      </c>
      <c r="V40" s="176"/>
      <c r="W40" s="176"/>
      <c r="X40" s="176" t="s">
        <v>486</v>
      </c>
      <c r="Y40" s="176" t="s">
        <v>484</v>
      </c>
      <c r="Z40" s="176" t="s">
        <v>486</v>
      </c>
      <c r="AA40" s="176" t="s">
        <v>484</v>
      </c>
      <c r="AB40" s="176" t="s">
        <v>486</v>
      </c>
      <c r="AC40" s="176" t="s">
        <v>484</v>
      </c>
      <c r="AD40" s="176"/>
      <c r="AE40" s="176"/>
      <c r="AF40" s="176" t="s">
        <v>486</v>
      </c>
      <c r="AG40" s="176" t="s">
        <v>484</v>
      </c>
      <c r="AH40" s="176" t="s">
        <v>486</v>
      </c>
      <c r="AI40" s="176" t="s">
        <v>484</v>
      </c>
      <c r="AJ40" s="176" t="s">
        <v>486</v>
      </c>
      <c r="AK40" s="176" t="s">
        <v>484</v>
      </c>
      <c r="AL40" s="176"/>
      <c r="AM40" s="176"/>
      <c r="AN40" s="176" t="s">
        <v>486</v>
      </c>
      <c r="AO40" s="176" t="s">
        <v>484</v>
      </c>
      <c r="AP40" s="176" t="s">
        <v>486</v>
      </c>
      <c r="AQ40" s="176" t="s">
        <v>484</v>
      </c>
      <c r="AR40" s="176"/>
      <c r="AS40" s="176"/>
      <c r="AT40" s="176" t="s">
        <v>486</v>
      </c>
      <c r="AU40" s="176" t="s">
        <v>484</v>
      </c>
      <c r="AV40" s="176" t="s">
        <v>486</v>
      </c>
      <c r="AW40" s="176" t="s">
        <v>484</v>
      </c>
      <c r="AX40" s="176"/>
      <c r="AY40" s="176"/>
      <c r="AZ40" s="176" t="s">
        <v>486</v>
      </c>
      <c r="BA40" s="176" t="s">
        <v>484</v>
      </c>
      <c r="BB40" s="176" t="s">
        <v>486</v>
      </c>
      <c r="BC40" s="176" t="s">
        <v>484</v>
      </c>
      <c r="BD40" s="176"/>
      <c r="BE40" s="176"/>
      <c r="BF40" s="176" t="s">
        <v>486</v>
      </c>
      <c r="BG40" s="176" t="s">
        <v>484</v>
      </c>
      <c r="BH40" s="176"/>
      <c r="BI40" s="176"/>
      <c r="BJ40" s="176"/>
      <c r="BK40" s="176"/>
    </row>
    <row r="41" spans="1:63" x14ac:dyDescent="0.2">
      <c r="A41" s="181" t="s">
        <v>37</v>
      </c>
      <c r="B41" s="60"/>
      <c r="C41" s="203">
        <v>0</v>
      </c>
      <c r="D41" s="60">
        <v>1</v>
      </c>
      <c r="E41" s="203">
        <v>5.8823529411764705E-2</v>
      </c>
      <c r="F41" s="60"/>
      <c r="G41" s="203">
        <v>0</v>
      </c>
      <c r="H41" s="60">
        <v>1</v>
      </c>
      <c r="I41" s="203">
        <v>2.2727272727272728E-2</v>
      </c>
      <c r="J41" s="60"/>
      <c r="K41" s="203">
        <v>0</v>
      </c>
      <c r="L41" s="60"/>
      <c r="M41" s="203">
        <v>0</v>
      </c>
      <c r="N41" s="60"/>
      <c r="O41" s="203">
        <v>0</v>
      </c>
      <c r="P41" s="60"/>
      <c r="Q41" s="203">
        <v>0</v>
      </c>
      <c r="R41" s="60"/>
      <c r="S41" s="203">
        <v>0</v>
      </c>
      <c r="T41" s="60"/>
      <c r="U41" s="203">
        <v>0</v>
      </c>
      <c r="V41" s="60"/>
      <c r="W41" s="203">
        <v>0</v>
      </c>
      <c r="X41" s="60"/>
      <c r="Y41" s="203">
        <v>0</v>
      </c>
      <c r="Z41" s="60"/>
      <c r="AA41" s="203">
        <v>0</v>
      </c>
      <c r="AB41" s="60"/>
      <c r="AC41" s="203">
        <v>0</v>
      </c>
      <c r="AD41" s="60"/>
      <c r="AE41" s="203">
        <v>0</v>
      </c>
      <c r="AF41" s="60"/>
      <c r="AG41" s="203">
        <v>0</v>
      </c>
      <c r="AH41" s="60"/>
      <c r="AI41" s="203">
        <v>0</v>
      </c>
      <c r="AJ41" s="60"/>
      <c r="AK41" s="203">
        <v>0</v>
      </c>
      <c r="AL41" s="60"/>
      <c r="AM41" s="203">
        <v>0</v>
      </c>
      <c r="AN41" s="60"/>
      <c r="AO41" s="203">
        <v>0</v>
      </c>
      <c r="AP41" s="60"/>
      <c r="AQ41" s="203">
        <v>0</v>
      </c>
      <c r="AR41" s="60"/>
      <c r="AS41" s="203">
        <v>0</v>
      </c>
      <c r="AT41" s="60"/>
      <c r="AU41" s="203">
        <v>0</v>
      </c>
      <c r="AV41" s="60">
        <v>1</v>
      </c>
      <c r="AW41" s="203">
        <v>0.1111111111111111</v>
      </c>
      <c r="AX41" s="60">
        <v>1</v>
      </c>
      <c r="AY41" s="203">
        <v>5.2631578947368418E-2</v>
      </c>
      <c r="AZ41" s="60">
        <v>1</v>
      </c>
      <c r="BA41" s="203">
        <v>0.1</v>
      </c>
      <c r="BB41" s="60"/>
      <c r="BC41" s="203">
        <v>0</v>
      </c>
      <c r="BD41" s="60">
        <v>1</v>
      </c>
      <c r="BE41" s="203">
        <v>6.6666666666666666E-2</v>
      </c>
      <c r="BF41" s="60"/>
      <c r="BG41" s="203"/>
      <c r="BH41" s="60"/>
      <c r="BI41" s="203"/>
      <c r="BJ41" s="60">
        <v>3</v>
      </c>
      <c r="BK41" s="203">
        <v>1.2244897959183673E-2</v>
      </c>
    </row>
    <row r="42" spans="1:63" x14ac:dyDescent="0.2">
      <c r="A42" s="204" t="s">
        <v>106</v>
      </c>
      <c r="B42" s="205">
        <v>3</v>
      </c>
      <c r="C42" s="206">
        <v>0.21428571428571427</v>
      </c>
      <c r="D42" s="205"/>
      <c r="E42" s="206">
        <v>0</v>
      </c>
      <c r="F42" s="205"/>
      <c r="G42" s="206">
        <v>0</v>
      </c>
      <c r="H42" s="205">
        <v>3</v>
      </c>
      <c r="I42" s="206">
        <v>6.8181818181818177E-2</v>
      </c>
      <c r="J42" s="205">
        <v>1</v>
      </c>
      <c r="K42" s="206">
        <v>6.6666666666666666E-2</v>
      </c>
      <c r="L42" s="205"/>
      <c r="M42" s="206">
        <v>0</v>
      </c>
      <c r="N42" s="205">
        <v>1</v>
      </c>
      <c r="O42" s="206">
        <v>3.4482758620689655E-2</v>
      </c>
      <c r="P42" s="205">
        <v>1</v>
      </c>
      <c r="Q42" s="206">
        <v>9.0909090909090912E-2</v>
      </c>
      <c r="R42" s="205">
        <v>3</v>
      </c>
      <c r="S42" s="206">
        <v>0.33333333333333331</v>
      </c>
      <c r="T42" s="205">
        <v>2</v>
      </c>
      <c r="U42" s="206">
        <v>0.2857142857142857</v>
      </c>
      <c r="V42" s="205">
        <v>6</v>
      </c>
      <c r="W42" s="206">
        <v>0.22222222222222221</v>
      </c>
      <c r="X42" s="205"/>
      <c r="Y42" s="206">
        <v>0</v>
      </c>
      <c r="Z42" s="205">
        <v>3</v>
      </c>
      <c r="AA42" s="206">
        <v>0.27272727272727271</v>
      </c>
      <c r="AB42" s="205">
        <v>1</v>
      </c>
      <c r="AC42" s="206">
        <v>7.6923076923076927E-2</v>
      </c>
      <c r="AD42" s="205">
        <v>4</v>
      </c>
      <c r="AE42" s="206">
        <v>0.11764705882352941</v>
      </c>
      <c r="AF42" s="205">
        <v>2</v>
      </c>
      <c r="AG42" s="206">
        <v>0.15384615384615385</v>
      </c>
      <c r="AH42" s="205">
        <v>1</v>
      </c>
      <c r="AI42" s="206">
        <v>6.25E-2</v>
      </c>
      <c r="AJ42" s="205">
        <v>1</v>
      </c>
      <c r="AK42" s="206">
        <v>5.2631578947368418E-2</v>
      </c>
      <c r="AL42" s="205">
        <v>4</v>
      </c>
      <c r="AM42" s="206">
        <v>8.3333333333333329E-2</v>
      </c>
      <c r="AN42" s="205"/>
      <c r="AO42" s="206">
        <v>0</v>
      </c>
      <c r="AP42" s="205"/>
      <c r="AQ42" s="206">
        <v>0</v>
      </c>
      <c r="AR42" s="205"/>
      <c r="AS42" s="206">
        <v>0</v>
      </c>
      <c r="AT42" s="205"/>
      <c r="AU42" s="206">
        <v>0</v>
      </c>
      <c r="AV42" s="205"/>
      <c r="AW42" s="206">
        <v>0</v>
      </c>
      <c r="AX42" s="205"/>
      <c r="AY42" s="206">
        <v>0</v>
      </c>
      <c r="AZ42" s="205"/>
      <c r="BA42" s="206">
        <v>0</v>
      </c>
      <c r="BB42" s="205">
        <v>1</v>
      </c>
      <c r="BC42" s="206">
        <v>0.2</v>
      </c>
      <c r="BD42" s="205">
        <v>1</v>
      </c>
      <c r="BE42" s="206">
        <v>6.6666666666666666E-2</v>
      </c>
      <c r="BF42" s="205"/>
      <c r="BG42" s="206"/>
      <c r="BH42" s="205"/>
      <c r="BI42" s="206"/>
      <c r="BJ42" s="205">
        <v>19</v>
      </c>
      <c r="BK42" s="206">
        <v>7.7551020408163265E-2</v>
      </c>
    </row>
    <row r="43" spans="1:63" x14ac:dyDescent="0.2">
      <c r="A43" s="204" t="s">
        <v>269</v>
      </c>
      <c r="B43" s="205"/>
      <c r="C43" s="206">
        <v>0</v>
      </c>
      <c r="D43" s="205"/>
      <c r="E43" s="206">
        <v>0</v>
      </c>
      <c r="F43" s="205"/>
      <c r="G43" s="206">
        <v>0</v>
      </c>
      <c r="H43" s="205"/>
      <c r="I43" s="206">
        <v>0</v>
      </c>
      <c r="J43" s="205"/>
      <c r="K43" s="206">
        <v>0</v>
      </c>
      <c r="L43" s="205"/>
      <c r="M43" s="206">
        <v>0</v>
      </c>
      <c r="N43" s="205"/>
      <c r="O43" s="206">
        <v>0</v>
      </c>
      <c r="P43" s="205"/>
      <c r="Q43" s="206">
        <v>0</v>
      </c>
      <c r="R43" s="205"/>
      <c r="S43" s="206">
        <v>0</v>
      </c>
      <c r="T43" s="205"/>
      <c r="U43" s="206">
        <v>0</v>
      </c>
      <c r="V43" s="205"/>
      <c r="W43" s="206">
        <v>0</v>
      </c>
      <c r="X43" s="205"/>
      <c r="Y43" s="206">
        <v>0</v>
      </c>
      <c r="Z43" s="205"/>
      <c r="AA43" s="206">
        <v>0</v>
      </c>
      <c r="AB43" s="205">
        <v>1</v>
      </c>
      <c r="AC43" s="206">
        <v>7.6923076923076927E-2</v>
      </c>
      <c r="AD43" s="205">
        <v>1</v>
      </c>
      <c r="AE43" s="206">
        <v>2.9411764705882353E-2</v>
      </c>
      <c r="AF43" s="205">
        <v>1</v>
      </c>
      <c r="AG43" s="206">
        <v>7.6923076923076927E-2</v>
      </c>
      <c r="AH43" s="205">
        <v>2</v>
      </c>
      <c r="AI43" s="206">
        <v>0.125</v>
      </c>
      <c r="AJ43" s="205"/>
      <c r="AK43" s="206">
        <v>0</v>
      </c>
      <c r="AL43" s="205">
        <v>3</v>
      </c>
      <c r="AM43" s="206">
        <v>6.25E-2</v>
      </c>
      <c r="AN43" s="205"/>
      <c r="AO43" s="206">
        <v>0</v>
      </c>
      <c r="AP43" s="205"/>
      <c r="AQ43" s="206">
        <v>0</v>
      </c>
      <c r="AR43" s="205"/>
      <c r="AS43" s="206">
        <v>0</v>
      </c>
      <c r="AT43" s="205"/>
      <c r="AU43" s="206">
        <v>0</v>
      </c>
      <c r="AV43" s="205"/>
      <c r="AW43" s="206">
        <v>0</v>
      </c>
      <c r="AX43" s="205"/>
      <c r="AY43" s="206">
        <v>0</v>
      </c>
      <c r="AZ43" s="205"/>
      <c r="BA43" s="206">
        <v>0</v>
      </c>
      <c r="BB43" s="205"/>
      <c r="BC43" s="206">
        <v>0</v>
      </c>
      <c r="BD43" s="205"/>
      <c r="BE43" s="206">
        <v>0</v>
      </c>
      <c r="BF43" s="205"/>
      <c r="BG43" s="206"/>
      <c r="BH43" s="205"/>
      <c r="BI43" s="206"/>
      <c r="BJ43" s="205">
        <v>4</v>
      </c>
      <c r="BK43" s="206">
        <v>1.6326530612244899E-2</v>
      </c>
    </row>
    <row r="44" spans="1:63" x14ac:dyDescent="0.2">
      <c r="A44" s="204" t="s">
        <v>275</v>
      </c>
      <c r="B44" s="205"/>
      <c r="C44" s="206">
        <v>0</v>
      </c>
      <c r="D44" s="205">
        <v>2</v>
      </c>
      <c r="E44" s="206">
        <v>0.11764705882352941</v>
      </c>
      <c r="F44" s="205"/>
      <c r="G44" s="206">
        <v>0</v>
      </c>
      <c r="H44" s="205">
        <v>2</v>
      </c>
      <c r="I44" s="206">
        <v>4.5454545454545456E-2</v>
      </c>
      <c r="J44" s="205"/>
      <c r="K44" s="206">
        <v>0</v>
      </c>
      <c r="L44" s="205"/>
      <c r="M44" s="206">
        <v>0</v>
      </c>
      <c r="N44" s="205"/>
      <c r="O44" s="206">
        <v>0</v>
      </c>
      <c r="P44" s="205"/>
      <c r="Q44" s="206">
        <v>0</v>
      </c>
      <c r="R44" s="205"/>
      <c r="S44" s="206">
        <v>0</v>
      </c>
      <c r="T44" s="205"/>
      <c r="U44" s="206">
        <v>0</v>
      </c>
      <c r="V44" s="205"/>
      <c r="W44" s="206">
        <v>0</v>
      </c>
      <c r="X44" s="205"/>
      <c r="Y44" s="206">
        <v>0</v>
      </c>
      <c r="Z44" s="205"/>
      <c r="AA44" s="206">
        <v>0</v>
      </c>
      <c r="AB44" s="205"/>
      <c r="AC44" s="206">
        <v>0</v>
      </c>
      <c r="AD44" s="205"/>
      <c r="AE44" s="206">
        <v>0</v>
      </c>
      <c r="AF44" s="205"/>
      <c r="AG44" s="206">
        <v>0</v>
      </c>
      <c r="AH44" s="205"/>
      <c r="AI44" s="206">
        <v>0</v>
      </c>
      <c r="AJ44" s="205">
        <v>1</v>
      </c>
      <c r="AK44" s="206">
        <v>5.2631578947368418E-2</v>
      </c>
      <c r="AL44" s="205">
        <v>1</v>
      </c>
      <c r="AM44" s="206">
        <v>2.0833333333333332E-2</v>
      </c>
      <c r="AN44" s="205"/>
      <c r="AO44" s="206">
        <v>0</v>
      </c>
      <c r="AP44" s="205"/>
      <c r="AQ44" s="206">
        <v>0</v>
      </c>
      <c r="AR44" s="205"/>
      <c r="AS44" s="206">
        <v>0</v>
      </c>
      <c r="AT44" s="205"/>
      <c r="AU44" s="206">
        <v>0</v>
      </c>
      <c r="AV44" s="205"/>
      <c r="AW44" s="206">
        <v>0</v>
      </c>
      <c r="AX44" s="205"/>
      <c r="AY44" s="206">
        <v>0</v>
      </c>
      <c r="AZ44" s="205"/>
      <c r="BA44" s="206">
        <v>0</v>
      </c>
      <c r="BB44" s="205"/>
      <c r="BC44" s="206">
        <v>0</v>
      </c>
      <c r="BD44" s="205"/>
      <c r="BE44" s="206">
        <v>0</v>
      </c>
      <c r="BF44" s="205"/>
      <c r="BG44" s="206"/>
      <c r="BH44" s="205"/>
      <c r="BI44" s="206"/>
      <c r="BJ44" s="205">
        <v>3</v>
      </c>
      <c r="BK44" s="206">
        <v>1.2244897959183673E-2</v>
      </c>
    </row>
    <row r="45" spans="1:63" x14ac:dyDescent="0.2">
      <c r="A45" s="204" t="s">
        <v>262</v>
      </c>
      <c r="B45" s="205"/>
      <c r="C45" s="206">
        <v>0</v>
      </c>
      <c r="D45" s="205"/>
      <c r="E45" s="206">
        <v>0</v>
      </c>
      <c r="F45" s="205"/>
      <c r="G45" s="206">
        <v>0</v>
      </c>
      <c r="H45" s="205"/>
      <c r="I45" s="206">
        <v>0</v>
      </c>
      <c r="J45" s="205"/>
      <c r="K45" s="206">
        <v>0</v>
      </c>
      <c r="L45" s="205"/>
      <c r="M45" s="206">
        <v>0</v>
      </c>
      <c r="N45" s="205"/>
      <c r="O45" s="206">
        <v>0</v>
      </c>
      <c r="P45" s="205"/>
      <c r="Q45" s="206">
        <v>0</v>
      </c>
      <c r="R45" s="205"/>
      <c r="S45" s="206">
        <v>0</v>
      </c>
      <c r="T45" s="205"/>
      <c r="U45" s="206">
        <v>0</v>
      </c>
      <c r="V45" s="205"/>
      <c r="W45" s="206">
        <v>0</v>
      </c>
      <c r="X45" s="205"/>
      <c r="Y45" s="206">
        <v>0</v>
      </c>
      <c r="Z45" s="205">
        <v>1</v>
      </c>
      <c r="AA45" s="206">
        <v>9.0909090909090912E-2</v>
      </c>
      <c r="AB45" s="205"/>
      <c r="AC45" s="206">
        <v>0</v>
      </c>
      <c r="AD45" s="205">
        <v>1</v>
      </c>
      <c r="AE45" s="206">
        <v>2.9411764705882353E-2</v>
      </c>
      <c r="AF45" s="205"/>
      <c r="AG45" s="206">
        <v>0</v>
      </c>
      <c r="AH45" s="205"/>
      <c r="AI45" s="206">
        <v>0</v>
      </c>
      <c r="AJ45" s="205"/>
      <c r="AK45" s="206">
        <v>0</v>
      </c>
      <c r="AL45" s="205"/>
      <c r="AM45" s="206">
        <v>0</v>
      </c>
      <c r="AN45" s="205"/>
      <c r="AO45" s="206">
        <v>0</v>
      </c>
      <c r="AP45" s="205"/>
      <c r="AQ45" s="206">
        <v>0</v>
      </c>
      <c r="AR45" s="205"/>
      <c r="AS45" s="206">
        <v>0</v>
      </c>
      <c r="AT45" s="205"/>
      <c r="AU45" s="206">
        <v>0</v>
      </c>
      <c r="AV45" s="205"/>
      <c r="AW45" s="206">
        <v>0</v>
      </c>
      <c r="AX45" s="205"/>
      <c r="AY45" s="206">
        <v>0</v>
      </c>
      <c r="AZ45" s="205"/>
      <c r="BA45" s="206">
        <v>0</v>
      </c>
      <c r="BB45" s="205"/>
      <c r="BC45" s="206">
        <v>0</v>
      </c>
      <c r="BD45" s="205"/>
      <c r="BE45" s="206">
        <v>0</v>
      </c>
      <c r="BF45" s="205"/>
      <c r="BG45" s="206"/>
      <c r="BH45" s="205"/>
      <c r="BI45" s="206"/>
      <c r="BJ45" s="205">
        <v>1</v>
      </c>
      <c r="BK45" s="206">
        <v>4.0816326530612249E-3</v>
      </c>
    </row>
    <row r="46" spans="1:63" x14ac:dyDescent="0.2">
      <c r="A46" s="204" t="s">
        <v>258</v>
      </c>
      <c r="B46" s="205">
        <v>1</v>
      </c>
      <c r="C46" s="206">
        <v>7.1428571428571425E-2</v>
      </c>
      <c r="D46" s="205">
        <v>2</v>
      </c>
      <c r="E46" s="206">
        <v>0.11764705882352941</v>
      </c>
      <c r="F46" s="205"/>
      <c r="G46" s="206">
        <v>0</v>
      </c>
      <c r="H46" s="205">
        <v>3</v>
      </c>
      <c r="I46" s="206">
        <v>6.8181818181818177E-2</v>
      </c>
      <c r="J46" s="205"/>
      <c r="K46" s="206">
        <v>0</v>
      </c>
      <c r="L46" s="205"/>
      <c r="M46" s="206">
        <v>0</v>
      </c>
      <c r="N46" s="205"/>
      <c r="O46" s="206">
        <v>0</v>
      </c>
      <c r="P46" s="205">
        <v>2</v>
      </c>
      <c r="Q46" s="206">
        <v>0.18181818181818182</v>
      </c>
      <c r="R46" s="205"/>
      <c r="S46" s="206">
        <v>0</v>
      </c>
      <c r="T46" s="205"/>
      <c r="U46" s="206">
        <v>0</v>
      </c>
      <c r="V46" s="205">
        <v>2</v>
      </c>
      <c r="W46" s="206">
        <v>7.407407407407407E-2</v>
      </c>
      <c r="X46" s="205">
        <v>2</v>
      </c>
      <c r="Y46" s="206">
        <v>0.2</v>
      </c>
      <c r="Z46" s="205"/>
      <c r="AA46" s="206">
        <v>0</v>
      </c>
      <c r="AB46" s="205"/>
      <c r="AC46" s="206">
        <v>0</v>
      </c>
      <c r="AD46" s="205">
        <v>2</v>
      </c>
      <c r="AE46" s="206">
        <v>5.8823529411764705E-2</v>
      </c>
      <c r="AF46" s="205">
        <v>1</v>
      </c>
      <c r="AG46" s="206">
        <v>7.6923076923076927E-2</v>
      </c>
      <c r="AH46" s="205"/>
      <c r="AI46" s="206">
        <v>0</v>
      </c>
      <c r="AJ46" s="205">
        <v>1</v>
      </c>
      <c r="AK46" s="206">
        <v>5.2631578947368418E-2</v>
      </c>
      <c r="AL46" s="205">
        <v>2</v>
      </c>
      <c r="AM46" s="206">
        <v>4.1666666666666664E-2</v>
      </c>
      <c r="AN46" s="205"/>
      <c r="AO46" s="206">
        <v>0</v>
      </c>
      <c r="AP46" s="205"/>
      <c r="AQ46" s="206">
        <v>0</v>
      </c>
      <c r="AR46" s="205"/>
      <c r="AS46" s="206">
        <v>0</v>
      </c>
      <c r="AT46" s="205"/>
      <c r="AU46" s="206">
        <v>0</v>
      </c>
      <c r="AV46" s="205"/>
      <c r="AW46" s="206">
        <v>0</v>
      </c>
      <c r="AX46" s="205"/>
      <c r="AY46" s="206">
        <v>0</v>
      </c>
      <c r="AZ46" s="205"/>
      <c r="BA46" s="206">
        <v>0</v>
      </c>
      <c r="BB46" s="205"/>
      <c r="BC46" s="206">
        <v>0</v>
      </c>
      <c r="BD46" s="205"/>
      <c r="BE46" s="206">
        <v>0</v>
      </c>
      <c r="BF46" s="205"/>
      <c r="BG46" s="206"/>
      <c r="BH46" s="205"/>
      <c r="BI46" s="206"/>
      <c r="BJ46" s="205">
        <v>9</v>
      </c>
      <c r="BK46" s="206">
        <v>3.6734693877551024E-2</v>
      </c>
    </row>
    <row r="47" spans="1:63" x14ac:dyDescent="0.2">
      <c r="A47" s="204" t="s">
        <v>277</v>
      </c>
      <c r="B47" s="205"/>
      <c r="C47" s="206">
        <v>0</v>
      </c>
      <c r="D47" s="205"/>
      <c r="E47" s="206">
        <v>0</v>
      </c>
      <c r="F47" s="205"/>
      <c r="G47" s="206">
        <v>0</v>
      </c>
      <c r="H47" s="205"/>
      <c r="I47" s="206">
        <v>0</v>
      </c>
      <c r="J47" s="205"/>
      <c r="K47" s="206">
        <v>0</v>
      </c>
      <c r="L47" s="205"/>
      <c r="M47" s="206">
        <v>0</v>
      </c>
      <c r="N47" s="205"/>
      <c r="O47" s="206">
        <v>0</v>
      </c>
      <c r="P47" s="205"/>
      <c r="Q47" s="206">
        <v>0</v>
      </c>
      <c r="R47" s="205"/>
      <c r="S47" s="206">
        <v>0</v>
      </c>
      <c r="T47" s="205"/>
      <c r="U47" s="206">
        <v>0</v>
      </c>
      <c r="V47" s="205"/>
      <c r="W47" s="206">
        <v>0</v>
      </c>
      <c r="X47" s="205"/>
      <c r="Y47" s="206">
        <v>0</v>
      </c>
      <c r="Z47" s="205"/>
      <c r="AA47" s="206">
        <v>0</v>
      </c>
      <c r="AB47" s="205"/>
      <c r="AC47" s="206">
        <v>0</v>
      </c>
      <c r="AD47" s="205"/>
      <c r="AE47" s="206">
        <v>0</v>
      </c>
      <c r="AF47" s="205"/>
      <c r="AG47" s="206">
        <v>0</v>
      </c>
      <c r="AH47" s="205"/>
      <c r="AI47" s="206">
        <v>0</v>
      </c>
      <c r="AJ47" s="205">
        <v>1</v>
      </c>
      <c r="AK47" s="206">
        <v>5.2631578947368418E-2</v>
      </c>
      <c r="AL47" s="205">
        <v>1</v>
      </c>
      <c r="AM47" s="206">
        <v>2.0833333333333332E-2</v>
      </c>
      <c r="AN47" s="205"/>
      <c r="AO47" s="206">
        <v>0</v>
      </c>
      <c r="AP47" s="205"/>
      <c r="AQ47" s="206">
        <v>0</v>
      </c>
      <c r="AR47" s="205"/>
      <c r="AS47" s="206">
        <v>0</v>
      </c>
      <c r="AT47" s="205"/>
      <c r="AU47" s="206">
        <v>0</v>
      </c>
      <c r="AV47" s="205"/>
      <c r="AW47" s="206">
        <v>0</v>
      </c>
      <c r="AX47" s="205"/>
      <c r="AY47" s="206">
        <v>0</v>
      </c>
      <c r="AZ47" s="205"/>
      <c r="BA47" s="206">
        <v>0</v>
      </c>
      <c r="BB47" s="205"/>
      <c r="BC47" s="206">
        <v>0</v>
      </c>
      <c r="BD47" s="205"/>
      <c r="BE47" s="206">
        <v>0</v>
      </c>
      <c r="BF47" s="205"/>
      <c r="BG47" s="206"/>
      <c r="BH47" s="205"/>
      <c r="BI47" s="206"/>
      <c r="BJ47" s="205">
        <v>1</v>
      </c>
      <c r="BK47" s="206">
        <v>4.0816326530612249E-3</v>
      </c>
    </row>
    <row r="48" spans="1:63" x14ac:dyDescent="0.2">
      <c r="A48" s="209" t="s">
        <v>127</v>
      </c>
      <c r="B48" s="210">
        <v>2</v>
      </c>
      <c r="C48" s="211">
        <v>0.14285714285714285</v>
      </c>
      <c r="D48" s="210">
        <v>1</v>
      </c>
      <c r="E48" s="211">
        <v>5.8823529411764705E-2</v>
      </c>
      <c r="F48" s="210"/>
      <c r="G48" s="211">
        <v>0</v>
      </c>
      <c r="H48" s="210">
        <v>3</v>
      </c>
      <c r="I48" s="211">
        <v>6.8181818181818177E-2</v>
      </c>
      <c r="J48" s="210">
        <v>6</v>
      </c>
      <c r="K48" s="211">
        <v>0.4</v>
      </c>
      <c r="L48" s="210">
        <v>8</v>
      </c>
      <c r="M48" s="211">
        <v>0.5714285714285714</v>
      </c>
      <c r="N48" s="210">
        <v>14</v>
      </c>
      <c r="O48" s="211">
        <v>0.48275862068965519</v>
      </c>
      <c r="P48" s="210">
        <v>1</v>
      </c>
      <c r="Q48" s="211">
        <v>9.0909090909090912E-2</v>
      </c>
      <c r="R48" s="210">
        <v>1</v>
      </c>
      <c r="S48" s="211">
        <v>0.1111111111111111</v>
      </c>
      <c r="T48" s="210"/>
      <c r="U48" s="211">
        <v>0</v>
      </c>
      <c r="V48" s="210">
        <v>2</v>
      </c>
      <c r="W48" s="211">
        <v>7.407407407407407E-2</v>
      </c>
      <c r="X48" s="210">
        <v>2</v>
      </c>
      <c r="Y48" s="211">
        <v>0.2</v>
      </c>
      <c r="Z48" s="210">
        <v>5</v>
      </c>
      <c r="AA48" s="211">
        <v>0.45454545454545453</v>
      </c>
      <c r="AB48" s="210">
        <v>3</v>
      </c>
      <c r="AC48" s="211">
        <v>0.23076923076923078</v>
      </c>
      <c r="AD48" s="210">
        <v>10</v>
      </c>
      <c r="AE48" s="211">
        <v>0.29411764705882354</v>
      </c>
      <c r="AF48" s="210">
        <v>4</v>
      </c>
      <c r="AG48" s="211">
        <v>0.30769230769230771</v>
      </c>
      <c r="AH48" s="210">
        <v>2</v>
      </c>
      <c r="AI48" s="211">
        <v>0.125</v>
      </c>
      <c r="AJ48" s="210">
        <v>2</v>
      </c>
      <c r="AK48" s="211">
        <v>0.10526315789473684</v>
      </c>
      <c r="AL48" s="210">
        <v>8</v>
      </c>
      <c r="AM48" s="211">
        <v>0.16666666666666666</v>
      </c>
      <c r="AN48" s="210">
        <v>5</v>
      </c>
      <c r="AO48" s="211">
        <v>0.27777777777777779</v>
      </c>
      <c r="AP48" s="210">
        <v>4</v>
      </c>
      <c r="AQ48" s="211">
        <v>0.36363636363636365</v>
      </c>
      <c r="AR48" s="210">
        <v>9</v>
      </c>
      <c r="AS48" s="211">
        <v>0.31034482758620691</v>
      </c>
      <c r="AT48" s="210">
        <v>1</v>
      </c>
      <c r="AU48" s="211">
        <v>0.1</v>
      </c>
      <c r="AV48" s="210">
        <v>3</v>
      </c>
      <c r="AW48" s="211">
        <v>0.33333333333333331</v>
      </c>
      <c r="AX48" s="210">
        <v>4</v>
      </c>
      <c r="AY48" s="211">
        <v>0.21052631578947367</v>
      </c>
      <c r="AZ48" s="210"/>
      <c r="BA48" s="211">
        <v>0</v>
      </c>
      <c r="BB48" s="210"/>
      <c r="BC48" s="211">
        <v>0</v>
      </c>
      <c r="BD48" s="210"/>
      <c r="BE48" s="211">
        <v>0</v>
      </c>
      <c r="BF48" s="210"/>
      <c r="BG48" s="211"/>
      <c r="BH48" s="210"/>
      <c r="BI48" s="211"/>
      <c r="BJ48" s="210">
        <v>50</v>
      </c>
      <c r="BK48" s="211">
        <v>0.20408163265306123</v>
      </c>
    </row>
    <row r="49" spans="1:63" x14ac:dyDescent="0.2">
      <c r="A49" s="209" t="s">
        <v>455</v>
      </c>
      <c r="B49" s="210"/>
      <c r="C49" s="211">
        <v>0</v>
      </c>
      <c r="D49" s="210">
        <v>1</v>
      </c>
      <c r="E49" s="211">
        <v>5.8823529411764705E-2</v>
      </c>
      <c r="F49" s="210"/>
      <c r="G49" s="211">
        <v>0</v>
      </c>
      <c r="H49" s="210">
        <v>1</v>
      </c>
      <c r="I49" s="211">
        <v>2.2727272727272728E-2</v>
      </c>
      <c r="J49" s="210"/>
      <c r="K49" s="211">
        <v>0</v>
      </c>
      <c r="L49" s="210"/>
      <c r="M49" s="211">
        <v>0</v>
      </c>
      <c r="N49" s="210"/>
      <c r="O49" s="211">
        <v>0</v>
      </c>
      <c r="P49" s="210"/>
      <c r="Q49" s="211">
        <v>0</v>
      </c>
      <c r="R49" s="210"/>
      <c r="S49" s="211">
        <v>0</v>
      </c>
      <c r="T49" s="210"/>
      <c r="U49" s="211">
        <v>0</v>
      </c>
      <c r="V49" s="210"/>
      <c r="W49" s="211">
        <v>0</v>
      </c>
      <c r="X49" s="210"/>
      <c r="Y49" s="211">
        <v>0</v>
      </c>
      <c r="Z49" s="210"/>
      <c r="AA49" s="211">
        <v>0</v>
      </c>
      <c r="AB49" s="210"/>
      <c r="AC49" s="211">
        <v>0</v>
      </c>
      <c r="AD49" s="210"/>
      <c r="AE49" s="211">
        <v>0</v>
      </c>
      <c r="AF49" s="210"/>
      <c r="AG49" s="211">
        <v>0</v>
      </c>
      <c r="AH49" s="210"/>
      <c r="AI49" s="211">
        <v>0</v>
      </c>
      <c r="AJ49" s="210"/>
      <c r="AK49" s="211">
        <v>0</v>
      </c>
      <c r="AL49" s="210"/>
      <c r="AM49" s="211">
        <v>0</v>
      </c>
      <c r="AN49" s="210"/>
      <c r="AO49" s="211">
        <v>0</v>
      </c>
      <c r="AP49" s="210"/>
      <c r="AQ49" s="211">
        <v>0</v>
      </c>
      <c r="AR49" s="210"/>
      <c r="AS49" s="211">
        <v>0</v>
      </c>
      <c r="AT49" s="210"/>
      <c r="AU49" s="211">
        <v>0</v>
      </c>
      <c r="AV49" s="210"/>
      <c r="AW49" s="211">
        <v>0</v>
      </c>
      <c r="AX49" s="210"/>
      <c r="AY49" s="211">
        <v>0</v>
      </c>
      <c r="AZ49" s="210"/>
      <c r="BA49" s="211">
        <v>0</v>
      </c>
      <c r="BB49" s="210"/>
      <c r="BC49" s="211">
        <v>0</v>
      </c>
      <c r="BD49" s="210"/>
      <c r="BE49" s="211">
        <v>0</v>
      </c>
      <c r="BF49" s="210"/>
      <c r="BG49" s="211"/>
      <c r="BH49" s="210"/>
      <c r="BI49" s="211"/>
      <c r="BJ49" s="210">
        <v>1</v>
      </c>
      <c r="BK49" s="211">
        <v>4.0816326530612249E-3</v>
      </c>
    </row>
    <row r="50" spans="1:63" x14ac:dyDescent="0.2">
      <c r="A50" s="209" t="s">
        <v>284</v>
      </c>
      <c r="B50" s="210"/>
      <c r="C50" s="211">
        <v>0</v>
      </c>
      <c r="D50" s="210"/>
      <c r="E50" s="211">
        <v>0</v>
      </c>
      <c r="F50" s="210"/>
      <c r="G50" s="211">
        <v>0</v>
      </c>
      <c r="H50" s="210"/>
      <c r="I50" s="211">
        <v>0</v>
      </c>
      <c r="J50" s="210"/>
      <c r="K50" s="211">
        <v>0</v>
      </c>
      <c r="L50" s="210"/>
      <c r="M50" s="211">
        <v>0</v>
      </c>
      <c r="N50" s="210"/>
      <c r="O50" s="211">
        <v>0</v>
      </c>
      <c r="P50" s="210"/>
      <c r="Q50" s="211">
        <v>0</v>
      </c>
      <c r="R50" s="210"/>
      <c r="S50" s="211">
        <v>0</v>
      </c>
      <c r="T50" s="210"/>
      <c r="U50" s="211">
        <v>0</v>
      </c>
      <c r="V50" s="210"/>
      <c r="W50" s="211">
        <v>0</v>
      </c>
      <c r="X50" s="210"/>
      <c r="Y50" s="211">
        <v>0</v>
      </c>
      <c r="Z50" s="210"/>
      <c r="AA50" s="211">
        <v>0</v>
      </c>
      <c r="AB50" s="210"/>
      <c r="AC50" s="211">
        <v>0</v>
      </c>
      <c r="AD50" s="210"/>
      <c r="AE50" s="211">
        <v>0</v>
      </c>
      <c r="AF50" s="210"/>
      <c r="AG50" s="211">
        <v>0</v>
      </c>
      <c r="AH50" s="210"/>
      <c r="AI50" s="211">
        <v>0</v>
      </c>
      <c r="AJ50" s="210"/>
      <c r="AK50" s="211">
        <v>0</v>
      </c>
      <c r="AL50" s="210"/>
      <c r="AM50" s="211">
        <v>0</v>
      </c>
      <c r="AN50" s="210">
        <v>1</v>
      </c>
      <c r="AO50" s="211">
        <v>5.5555555555555552E-2</v>
      </c>
      <c r="AP50" s="210"/>
      <c r="AQ50" s="211">
        <v>0</v>
      </c>
      <c r="AR50" s="210">
        <v>1</v>
      </c>
      <c r="AS50" s="211">
        <v>3.4482758620689655E-2</v>
      </c>
      <c r="AT50" s="210"/>
      <c r="AU50" s="211">
        <v>0</v>
      </c>
      <c r="AV50" s="210"/>
      <c r="AW50" s="211">
        <v>0</v>
      </c>
      <c r="AX50" s="210"/>
      <c r="AY50" s="211">
        <v>0</v>
      </c>
      <c r="AZ50" s="210"/>
      <c r="BA50" s="211">
        <v>0</v>
      </c>
      <c r="BB50" s="210"/>
      <c r="BC50" s="211">
        <v>0</v>
      </c>
      <c r="BD50" s="210"/>
      <c r="BE50" s="211">
        <v>0</v>
      </c>
      <c r="BF50" s="210"/>
      <c r="BG50" s="211"/>
      <c r="BH50" s="210"/>
      <c r="BI50" s="211"/>
      <c r="BJ50" s="210">
        <v>1</v>
      </c>
      <c r="BK50" s="211">
        <v>4.0816326530612249E-3</v>
      </c>
    </row>
    <row r="51" spans="1:63" x14ac:dyDescent="0.2">
      <c r="A51" s="209" t="s">
        <v>257</v>
      </c>
      <c r="B51" s="210"/>
      <c r="C51" s="211">
        <v>0</v>
      </c>
      <c r="D51" s="210"/>
      <c r="E51" s="211">
        <v>0</v>
      </c>
      <c r="F51" s="210"/>
      <c r="G51" s="211">
        <v>0</v>
      </c>
      <c r="H51" s="210"/>
      <c r="I51" s="211">
        <v>0</v>
      </c>
      <c r="J51" s="210"/>
      <c r="K51" s="211">
        <v>0</v>
      </c>
      <c r="L51" s="210"/>
      <c r="M51" s="211">
        <v>0</v>
      </c>
      <c r="N51" s="210"/>
      <c r="O51" s="211">
        <v>0</v>
      </c>
      <c r="P51" s="210"/>
      <c r="Q51" s="211">
        <v>0</v>
      </c>
      <c r="R51" s="210"/>
      <c r="S51" s="211">
        <v>0</v>
      </c>
      <c r="T51" s="210"/>
      <c r="U51" s="211">
        <v>0</v>
      </c>
      <c r="V51" s="210"/>
      <c r="W51" s="211">
        <v>0</v>
      </c>
      <c r="X51" s="210">
        <v>1</v>
      </c>
      <c r="Y51" s="211">
        <v>0.1</v>
      </c>
      <c r="Z51" s="210"/>
      <c r="AA51" s="211">
        <v>0</v>
      </c>
      <c r="AB51" s="210"/>
      <c r="AC51" s="211">
        <v>0</v>
      </c>
      <c r="AD51" s="210">
        <v>1</v>
      </c>
      <c r="AE51" s="211">
        <v>2.9411764705882353E-2</v>
      </c>
      <c r="AF51" s="210">
        <v>1</v>
      </c>
      <c r="AG51" s="211">
        <v>7.6923076923076927E-2</v>
      </c>
      <c r="AH51" s="210"/>
      <c r="AI51" s="211">
        <v>0</v>
      </c>
      <c r="AJ51" s="210"/>
      <c r="AK51" s="211">
        <v>0</v>
      </c>
      <c r="AL51" s="210">
        <v>1</v>
      </c>
      <c r="AM51" s="211">
        <v>2.0833333333333332E-2</v>
      </c>
      <c r="AN51" s="210"/>
      <c r="AO51" s="211">
        <v>0</v>
      </c>
      <c r="AP51" s="210"/>
      <c r="AQ51" s="211">
        <v>0</v>
      </c>
      <c r="AR51" s="210"/>
      <c r="AS51" s="211">
        <v>0</v>
      </c>
      <c r="AT51" s="210"/>
      <c r="AU51" s="211">
        <v>0</v>
      </c>
      <c r="AV51" s="210"/>
      <c r="AW51" s="211">
        <v>0</v>
      </c>
      <c r="AX51" s="210"/>
      <c r="AY51" s="211">
        <v>0</v>
      </c>
      <c r="AZ51" s="210"/>
      <c r="BA51" s="211">
        <v>0</v>
      </c>
      <c r="BB51" s="210"/>
      <c r="BC51" s="211">
        <v>0</v>
      </c>
      <c r="BD51" s="210"/>
      <c r="BE51" s="211">
        <v>0</v>
      </c>
      <c r="BF51" s="210"/>
      <c r="BG51" s="211"/>
      <c r="BH51" s="210"/>
      <c r="BI51" s="211"/>
      <c r="BJ51" s="210">
        <v>2</v>
      </c>
      <c r="BK51" s="211">
        <v>8.1632653061224497E-3</v>
      </c>
    </row>
    <row r="52" spans="1:63" x14ac:dyDescent="0.2">
      <c r="A52" s="209" t="s">
        <v>252</v>
      </c>
      <c r="B52" s="210">
        <v>1</v>
      </c>
      <c r="C52" s="211">
        <v>7.1428571428571425E-2</v>
      </c>
      <c r="D52" s="210">
        <v>3</v>
      </c>
      <c r="E52" s="211">
        <v>0.17647058823529413</v>
      </c>
      <c r="F52" s="210"/>
      <c r="G52" s="211">
        <v>0</v>
      </c>
      <c r="H52" s="210">
        <v>4</v>
      </c>
      <c r="I52" s="211">
        <v>9.0909090909090912E-2</v>
      </c>
      <c r="J52" s="210">
        <v>1</v>
      </c>
      <c r="K52" s="211">
        <v>6.6666666666666666E-2</v>
      </c>
      <c r="L52" s="210"/>
      <c r="M52" s="211">
        <v>0</v>
      </c>
      <c r="N52" s="210">
        <v>1</v>
      </c>
      <c r="O52" s="211">
        <v>3.4482758620689655E-2</v>
      </c>
      <c r="P52" s="210">
        <v>1</v>
      </c>
      <c r="Q52" s="211">
        <v>9.0909090909090912E-2</v>
      </c>
      <c r="R52" s="210"/>
      <c r="S52" s="211">
        <v>0</v>
      </c>
      <c r="T52" s="210"/>
      <c r="U52" s="211">
        <v>0</v>
      </c>
      <c r="V52" s="210">
        <v>1</v>
      </c>
      <c r="W52" s="211">
        <v>3.7037037037037035E-2</v>
      </c>
      <c r="X52" s="210">
        <v>1</v>
      </c>
      <c r="Y52" s="211">
        <v>0.1</v>
      </c>
      <c r="Z52" s="210"/>
      <c r="AA52" s="211">
        <v>0</v>
      </c>
      <c r="AB52" s="210">
        <v>1</v>
      </c>
      <c r="AC52" s="211">
        <v>7.6923076923076927E-2</v>
      </c>
      <c r="AD52" s="210">
        <v>2</v>
      </c>
      <c r="AE52" s="211">
        <v>5.8823529411764705E-2</v>
      </c>
      <c r="AF52" s="210"/>
      <c r="AG52" s="211">
        <v>0</v>
      </c>
      <c r="AH52" s="210"/>
      <c r="AI52" s="211">
        <v>0</v>
      </c>
      <c r="AJ52" s="210">
        <v>1</v>
      </c>
      <c r="AK52" s="211">
        <v>5.2631578947368418E-2</v>
      </c>
      <c r="AL52" s="210">
        <v>1</v>
      </c>
      <c r="AM52" s="211">
        <v>2.0833333333333332E-2</v>
      </c>
      <c r="AN52" s="210">
        <v>1</v>
      </c>
      <c r="AO52" s="211">
        <v>5.5555555555555552E-2</v>
      </c>
      <c r="AP52" s="210">
        <v>1</v>
      </c>
      <c r="AQ52" s="211">
        <v>9.0909090909090912E-2</v>
      </c>
      <c r="AR52" s="210">
        <v>2</v>
      </c>
      <c r="AS52" s="211">
        <v>6.8965517241379309E-2</v>
      </c>
      <c r="AT52" s="210">
        <v>2</v>
      </c>
      <c r="AU52" s="211">
        <v>0.2</v>
      </c>
      <c r="AV52" s="210">
        <v>1</v>
      </c>
      <c r="AW52" s="211">
        <v>0.1111111111111111</v>
      </c>
      <c r="AX52" s="210">
        <v>3</v>
      </c>
      <c r="AY52" s="211">
        <v>0.15789473684210525</v>
      </c>
      <c r="AZ52" s="210"/>
      <c r="BA52" s="211">
        <v>0</v>
      </c>
      <c r="BB52" s="210"/>
      <c r="BC52" s="211">
        <v>0</v>
      </c>
      <c r="BD52" s="210"/>
      <c r="BE52" s="211">
        <v>0</v>
      </c>
      <c r="BF52" s="210"/>
      <c r="BG52" s="211"/>
      <c r="BH52" s="210"/>
      <c r="BI52" s="211"/>
      <c r="BJ52" s="210">
        <v>14</v>
      </c>
      <c r="BK52" s="211">
        <v>5.7142857142857141E-2</v>
      </c>
    </row>
    <row r="53" spans="1:63" x14ac:dyDescent="0.2">
      <c r="A53" s="209" t="s">
        <v>260</v>
      </c>
      <c r="B53" s="210"/>
      <c r="C53" s="211">
        <v>0</v>
      </c>
      <c r="D53" s="210"/>
      <c r="E53" s="211">
        <v>0</v>
      </c>
      <c r="F53" s="210"/>
      <c r="G53" s="211">
        <v>0</v>
      </c>
      <c r="H53" s="210"/>
      <c r="I53" s="211">
        <v>0</v>
      </c>
      <c r="J53" s="210"/>
      <c r="K53" s="211">
        <v>0</v>
      </c>
      <c r="L53" s="210"/>
      <c r="M53" s="211">
        <v>0</v>
      </c>
      <c r="N53" s="210"/>
      <c r="O53" s="211">
        <v>0</v>
      </c>
      <c r="P53" s="210"/>
      <c r="Q53" s="211">
        <v>0</v>
      </c>
      <c r="R53" s="210"/>
      <c r="S53" s="211">
        <v>0</v>
      </c>
      <c r="T53" s="210"/>
      <c r="U53" s="211">
        <v>0</v>
      </c>
      <c r="V53" s="210"/>
      <c r="W53" s="211">
        <v>0</v>
      </c>
      <c r="X53" s="210"/>
      <c r="Y53" s="211">
        <v>0</v>
      </c>
      <c r="Z53" s="210">
        <v>1</v>
      </c>
      <c r="AA53" s="211">
        <v>9.0909090909090912E-2</v>
      </c>
      <c r="AB53" s="210">
        <v>1</v>
      </c>
      <c r="AC53" s="211">
        <v>7.6923076923076927E-2</v>
      </c>
      <c r="AD53" s="210">
        <v>2</v>
      </c>
      <c r="AE53" s="211">
        <v>5.8823529411764705E-2</v>
      </c>
      <c r="AF53" s="210"/>
      <c r="AG53" s="211">
        <v>0</v>
      </c>
      <c r="AH53" s="210"/>
      <c r="AI53" s="211">
        <v>0</v>
      </c>
      <c r="AJ53" s="210"/>
      <c r="AK53" s="211">
        <v>0</v>
      </c>
      <c r="AL53" s="210"/>
      <c r="AM53" s="211">
        <v>0</v>
      </c>
      <c r="AN53" s="210"/>
      <c r="AO53" s="211">
        <v>0</v>
      </c>
      <c r="AP53" s="210"/>
      <c r="AQ53" s="211">
        <v>0</v>
      </c>
      <c r="AR53" s="210"/>
      <c r="AS53" s="211">
        <v>0</v>
      </c>
      <c r="AT53" s="210"/>
      <c r="AU53" s="211">
        <v>0</v>
      </c>
      <c r="AV53" s="210"/>
      <c r="AW53" s="211">
        <v>0</v>
      </c>
      <c r="AX53" s="210"/>
      <c r="AY53" s="211">
        <v>0</v>
      </c>
      <c r="AZ53" s="210"/>
      <c r="BA53" s="211">
        <v>0</v>
      </c>
      <c r="BB53" s="210"/>
      <c r="BC53" s="211">
        <v>0</v>
      </c>
      <c r="BD53" s="210"/>
      <c r="BE53" s="211">
        <v>0</v>
      </c>
      <c r="BF53" s="210"/>
      <c r="BG53" s="211"/>
      <c r="BH53" s="210"/>
      <c r="BI53" s="211"/>
      <c r="BJ53" s="210">
        <v>2</v>
      </c>
      <c r="BK53" s="211">
        <v>8.1632653061224497E-3</v>
      </c>
    </row>
    <row r="54" spans="1:63" x14ac:dyDescent="0.2">
      <c r="A54" s="209" t="s">
        <v>276</v>
      </c>
      <c r="B54" s="210"/>
      <c r="C54" s="211">
        <v>0</v>
      </c>
      <c r="D54" s="210"/>
      <c r="E54" s="211">
        <v>0</v>
      </c>
      <c r="F54" s="210"/>
      <c r="G54" s="211">
        <v>0</v>
      </c>
      <c r="H54" s="210"/>
      <c r="I54" s="211">
        <v>0</v>
      </c>
      <c r="J54" s="210"/>
      <c r="K54" s="211">
        <v>0</v>
      </c>
      <c r="L54" s="210"/>
      <c r="M54" s="211">
        <v>0</v>
      </c>
      <c r="N54" s="210"/>
      <c r="O54" s="211">
        <v>0</v>
      </c>
      <c r="P54" s="210"/>
      <c r="Q54" s="211">
        <v>0</v>
      </c>
      <c r="R54" s="210"/>
      <c r="S54" s="211">
        <v>0</v>
      </c>
      <c r="T54" s="210"/>
      <c r="U54" s="211">
        <v>0</v>
      </c>
      <c r="V54" s="210"/>
      <c r="W54" s="211">
        <v>0</v>
      </c>
      <c r="X54" s="210"/>
      <c r="Y54" s="211">
        <v>0</v>
      </c>
      <c r="Z54" s="210"/>
      <c r="AA54" s="211">
        <v>0</v>
      </c>
      <c r="AB54" s="210"/>
      <c r="AC54" s="211">
        <v>0</v>
      </c>
      <c r="AD54" s="210"/>
      <c r="AE54" s="211">
        <v>0</v>
      </c>
      <c r="AF54" s="210"/>
      <c r="AG54" s="211">
        <v>0</v>
      </c>
      <c r="AH54" s="210"/>
      <c r="AI54" s="211">
        <v>0</v>
      </c>
      <c r="AJ54" s="210">
        <v>1</v>
      </c>
      <c r="AK54" s="211">
        <v>5.2631578947368418E-2</v>
      </c>
      <c r="AL54" s="210">
        <v>1</v>
      </c>
      <c r="AM54" s="211">
        <v>2.0833333333333332E-2</v>
      </c>
      <c r="AN54" s="210"/>
      <c r="AO54" s="211">
        <v>0</v>
      </c>
      <c r="AP54" s="210"/>
      <c r="AQ54" s="211">
        <v>0</v>
      </c>
      <c r="AR54" s="210"/>
      <c r="AS54" s="211">
        <v>0</v>
      </c>
      <c r="AT54" s="210"/>
      <c r="AU54" s="211">
        <v>0</v>
      </c>
      <c r="AV54" s="210"/>
      <c r="AW54" s="211">
        <v>0</v>
      </c>
      <c r="AX54" s="210"/>
      <c r="AY54" s="211">
        <v>0</v>
      </c>
      <c r="AZ54" s="210"/>
      <c r="BA54" s="211">
        <v>0</v>
      </c>
      <c r="BB54" s="210"/>
      <c r="BC54" s="211">
        <v>0</v>
      </c>
      <c r="BD54" s="210"/>
      <c r="BE54" s="211">
        <v>0</v>
      </c>
      <c r="BF54" s="210"/>
      <c r="BG54" s="211"/>
      <c r="BH54" s="210"/>
      <c r="BI54" s="211"/>
      <c r="BJ54" s="210">
        <v>1</v>
      </c>
      <c r="BK54" s="211">
        <v>4.0816326530612249E-3</v>
      </c>
    </row>
    <row r="55" spans="1:63" x14ac:dyDescent="0.2">
      <c r="A55" s="181" t="s">
        <v>14</v>
      </c>
      <c r="B55" s="60">
        <v>2</v>
      </c>
      <c r="C55" s="203">
        <v>0.14285714285714285</v>
      </c>
      <c r="D55" s="60"/>
      <c r="E55" s="203">
        <v>0</v>
      </c>
      <c r="F55" s="60">
        <v>2</v>
      </c>
      <c r="G55" s="203">
        <v>0.15384615384615385</v>
      </c>
      <c r="H55" s="60">
        <v>4</v>
      </c>
      <c r="I55" s="203">
        <v>9.0909090909090912E-2</v>
      </c>
      <c r="J55" s="60">
        <v>1</v>
      </c>
      <c r="K55" s="203">
        <v>6.6666666666666666E-2</v>
      </c>
      <c r="L55" s="60">
        <v>2</v>
      </c>
      <c r="M55" s="203">
        <v>0.14285714285714285</v>
      </c>
      <c r="N55" s="60">
        <v>3</v>
      </c>
      <c r="O55" s="203">
        <v>0.10344827586206896</v>
      </c>
      <c r="P55" s="60"/>
      <c r="Q55" s="203">
        <v>0</v>
      </c>
      <c r="R55" s="60"/>
      <c r="S55" s="203">
        <v>0</v>
      </c>
      <c r="T55" s="60">
        <v>1</v>
      </c>
      <c r="U55" s="203">
        <v>0.14285714285714285</v>
      </c>
      <c r="V55" s="60">
        <v>1</v>
      </c>
      <c r="W55" s="203">
        <v>3.7037037037037035E-2</v>
      </c>
      <c r="X55" s="60"/>
      <c r="Y55" s="203">
        <v>0</v>
      </c>
      <c r="Z55" s="60"/>
      <c r="AA55" s="203">
        <v>0</v>
      </c>
      <c r="AB55" s="60"/>
      <c r="AC55" s="203">
        <v>0</v>
      </c>
      <c r="AD55" s="60"/>
      <c r="AE55" s="203">
        <v>0</v>
      </c>
      <c r="AF55" s="60">
        <v>1</v>
      </c>
      <c r="AG55" s="203">
        <v>7.6923076923076927E-2</v>
      </c>
      <c r="AH55" s="60">
        <v>1</v>
      </c>
      <c r="AI55" s="203">
        <v>6.25E-2</v>
      </c>
      <c r="AJ55" s="60">
        <v>1</v>
      </c>
      <c r="AK55" s="203">
        <v>5.2631578947368418E-2</v>
      </c>
      <c r="AL55" s="60">
        <v>3</v>
      </c>
      <c r="AM55" s="203">
        <v>6.25E-2</v>
      </c>
      <c r="AN55" s="60">
        <v>3</v>
      </c>
      <c r="AO55" s="203">
        <v>0.16666666666666666</v>
      </c>
      <c r="AP55" s="60">
        <v>2</v>
      </c>
      <c r="AQ55" s="203">
        <v>0.18181818181818182</v>
      </c>
      <c r="AR55" s="60">
        <v>5</v>
      </c>
      <c r="AS55" s="203">
        <v>0.17241379310344829</v>
      </c>
      <c r="AT55" s="60">
        <v>1</v>
      </c>
      <c r="AU55" s="203">
        <v>0.1</v>
      </c>
      <c r="AV55" s="60"/>
      <c r="AW55" s="203">
        <v>0</v>
      </c>
      <c r="AX55" s="60">
        <v>1</v>
      </c>
      <c r="AY55" s="203">
        <v>5.2631578947368418E-2</v>
      </c>
      <c r="AZ55" s="60">
        <v>3</v>
      </c>
      <c r="BA55" s="203">
        <v>0.3</v>
      </c>
      <c r="BB55" s="60">
        <v>1</v>
      </c>
      <c r="BC55" s="203">
        <v>0.2</v>
      </c>
      <c r="BD55" s="60">
        <v>4</v>
      </c>
      <c r="BE55" s="203">
        <v>0.26666666666666666</v>
      </c>
      <c r="BF55" s="60"/>
      <c r="BG55" s="203"/>
      <c r="BH55" s="60"/>
      <c r="BI55" s="203"/>
      <c r="BJ55" s="60">
        <v>21</v>
      </c>
      <c r="BK55" s="203">
        <v>8.5714285714285715E-2</v>
      </c>
    </row>
    <row r="56" spans="1:63" x14ac:dyDescent="0.2">
      <c r="A56" s="181" t="s">
        <v>263</v>
      </c>
      <c r="B56" s="60"/>
      <c r="C56" s="203">
        <v>0</v>
      </c>
      <c r="D56" s="60"/>
      <c r="E56" s="203">
        <v>0</v>
      </c>
      <c r="F56" s="60"/>
      <c r="G56" s="203">
        <v>0</v>
      </c>
      <c r="H56" s="60"/>
      <c r="I56" s="203">
        <v>0</v>
      </c>
      <c r="J56" s="60"/>
      <c r="K56" s="203">
        <v>0</v>
      </c>
      <c r="L56" s="60"/>
      <c r="M56" s="203">
        <v>0</v>
      </c>
      <c r="N56" s="60"/>
      <c r="O56" s="203">
        <v>0</v>
      </c>
      <c r="P56" s="60"/>
      <c r="Q56" s="203">
        <v>0</v>
      </c>
      <c r="R56" s="60"/>
      <c r="S56" s="203">
        <v>0</v>
      </c>
      <c r="T56" s="60"/>
      <c r="U56" s="203">
        <v>0</v>
      </c>
      <c r="V56" s="60"/>
      <c r="W56" s="203">
        <v>0</v>
      </c>
      <c r="X56" s="60"/>
      <c r="Y56" s="203">
        <v>0</v>
      </c>
      <c r="Z56" s="60"/>
      <c r="AA56" s="203">
        <v>0</v>
      </c>
      <c r="AB56" s="60">
        <v>1</v>
      </c>
      <c r="AC56" s="203">
        <v>7.6923076923076927E-2</v>
      </c>
      <c r="AD56" s="60">
        <v>1</v>
      </c>
      <c r="AE56" s="203">
        <v>2.9411764705882353E-2</v>
      </c>
      <c r="AF56" s="60"/>
      <c r="AG56" s="203">
        <v>0</v>
      </c>
      <c r="AH56" s="60"/>
      <c r="AI56" s="203">
        <v>0</v>
      </c>
      <c r="AJ56" s="60"/>
      <c r="AK56" s="203">
        <v>0</v>
      </c>
      <c r="AL56" s="60"/>
      <c r="AM56" s="203">
        <v>0</v>
      </c>
      <c r="AN56" s="60"/>
      <c r="AO56" s="203">
        <v>0</v>
      </c>
      <c r="AP56" s="60"/>
      <c r="AQ56" s="203">
        <v>0</v>
      </c>
      <c r="AR56" s="60"/>
      <c r="AS56" s="203">
        <v>0</v>
      </c>
      <c r="AT56" s="60"/>
      <c r="AU56" s="203">
        <v>0</v>
      </c>
      <c r="AV56" s="60"/>
      <c r="AW56" s="203">
        <v>0</v>
      </c>
      <c r="AX56" s="60"/>
      <c r="AY56" s="203">
        <v>0</v>
      </c>
      <c r="AZ56" s="60"/>
      <c r="BA56" s="203">
        <v>0</v>
      </c>
      <c r="BB56" s="60"/>
      <c r="BC56" s="203">
        <v>0</v>
      </c>
      <c r="BD56" s="60"/>
      <c r="BE56" s="203">
        <v>0</v>
      </c>
      <c r="BF56" s="60"/>
      <c r="BG56" s="203"/>
      <c r="BH56" s="60"/>
      <c r="BI56" s="203"/>
      <c r="BJ56" s="60">
        <v>1</v>
      </c>
      <c r="BK56" s="203">
        <v>4.0816326530612249E-3</v>
      </c>
    </row>
    <row r="57" spans="1:63" x14ac:dyDescent="0.2">
      <c r="A57" s="181" t="s">
        <v>278</v>
      </c>
      <c r="B57" s="60"/>
      <c r="C57" s="203">
        <v>0</v>
      </c>
      <c r="D57" s="60"/>
      <c r="E57" s="203">
        <v>0</v>
      </c>
      <c r="F57" s="60"/>
      <c r="G57" s="203">
        <v>0</v>
      </c>
      <c r="H57" s="60"/>
      <c r="I57" s="203">
        <v>0</v>
      </c>
      <c r="J57" s="60"/>
      <c r="K57" s="203">
        <v>0</v>
      </c>
      <c r="L57" s="60"/>
      <c r="M57" s="203">
        <v>0</v>
      </c>
      <c r="N57" s="60"/>
      <c r="O57" s="203">
        <v>0</v>
      </c>
      <c r="P57" s="60"/>
      <c r="Q57" s="203">
        <v>0</v>
      </c>
      <c r="R57" s="60"/>
      <c r="S57" s="203">
        <v>0</v>
      </c>
      <c r="T57" s="60"/>
      <c r="U57" s="203">
        <v>0</v>
      </c>
      <c r="V57" s="60"/>
      <c r="W57" s="203">
        <v>0</v>
      </c>
      <c r="X57" s="60"/>
      <c r="Y57" s="203">
        <v>0</v>
      </c>
      <c r="Z57" s="60"/>
      <c r="AA57" s="203">
        <v>0</v>
      </c>
      <c r="AB57" s="60"/>
      <c r="AC57" s="203">
        <v>0</v>
      </c>
      <c r="AD57" s="60"/>
      <c r="AE57" s="203">
        <v>0</v>
      </c>
      <c r="AF57" s="60"/>
      <c r="AG57" s="203">
        <v>0</v>
      </c>
      <c r="AH57" s="60"/>
      <c r="AI57" s="203">
        <v>0</v>
      </c>
      <c r="AJ57" s="60"/>
      <c r="AK57" s="203">
        <v>0</v>
      </c>
      <c r="AL57" s="60"/>
      <c r="AM57" s="203">
        <v>0</v>
      </c>
      <c r="AN57" s="60">
        <v>1</v>
      </c>
      <c r="AO57" s="203">
        <v>5.5555555555555552E-2</v>
      </c>
      <c r="AP57" s="60"/>
      <c r="AQ57" s="203">
        <v>0</v>
      </c>
      <c r="AR57" s="60">
        <v>1</v>
      </c>
      <c r="AS57" s="203">
        <v>3.4482758620689655E-2</v>
      </c>
      <c r="AT57" s="60"/>
      <c r="AU57" s="203">
        <v>0</v>
      </c>
      <c r="AV57" s="60"/>
      <c r="AW57" s="203">
        <v>0</v>
      </c>
      <c r="AX57" s="60"/>
      <c r="AY57" s="203">
        <v>0</v>
      </c>
      <c r="AZ57" s="60"/>
      <c r="BA57" s="203">
        <v>0</v>
      </c>
      <c r="BB57" s="60"/>
      <c r="BC57" s="203">
        <v>0</v>
      </c>
      <c r="BD57" s="60"/>
      <c r="BE57" s="203">
        <v>0</v>
      </c>
      <c r="BF57" s="60"/>
      <c r="BG57" s="203"/>
      <c r="BH57" s="60"/>
      <c r="BI57" s="203"/>
      <c r="BJ57" s="60">
        <v>1</v>
      </c>
      <c r="BK57" s="203">
        <v>4.0816326530612249E-3</v>
      </c>
    </row>
    <row r="58" spans="1:63" x14ac:dyDescent="0.2">
      <c r="A58" s="181" t="s">
        <v>250</v>
      </c>
      <c r="B58" s="60">
        <v>2</v>
      </c>
      <c r="C58" s="203">
        <v>0.14285714285714285</v>
      </c>
      <c r="D58" s="60">
        <v>2</v>
      </c>
      <c r="E58" s="203">
        <v>0.11764705882352941</v>
      </c>
      <c r="F58" s="60">
        <v>2</v>
      </c>
      <c r="G58" s="203">
        <v>0.15384615384615385</v>
      </c>
      <c r="H58" s="60">
        <v>6</v>
      </c>
      <c r="I58" s="203">
        <v>0.13636363636363635</v>
      </c>
      <c r="J58" s="60">
        <v>2</v>
      </c>
      <c r="K58" s="203">
        <v>0.13333333333333333</v>
      </c>
      <c r="L58" s="60"/>
      <c r="M58" s="203">
        <v>0</v>
      </c>
      <c r="N58" s="60">
        <v>2</v>
      </c>
      <c r="O58" s="203">
        <v>6.8965517241379309E-2</v>
      </c>
      <c r="P58" s="60">
        <v>3</v>
      </c>
      <c r="Q58" s="203">
        <v>0.27272727272727271</v>
      </c>
      <c r="R58" s="60">
        <v>2</v>
      </c>
      <c r="S58" s="203">
        <v>0.22222222222222221</v>
      </c>
      <c r="T58" s="60"/>
      <c r="U58" s="203">
        <v>0</v>
      </c>
      <c r="V58" s="60">
        <v>5</v>
      </c>
      <c r="W58" s="203">
        <v>0.18518518518518517</v>
      </c>
      <c r="X58" s="60">
        <v>2</v>
      </c>
      <c r="Y58" s="203">
        <v>0.2</v>
      </c>
      <c r="Z58" s="60">
        <v>1</v>
      </c>
      <c r="AA58" s="203">
        <v>9.0909090909090912E-2</v>
      </c>
      <c r="AB58" s="60">
        <v>4</v>
      </c>
      <c r="AC58" s="203">
        <v>0.30769230769230771</v>
      </c>
      <c r="AD58" s="60">
        <v>7</v>
      </c>
      <c r="AE58" s="203">
        <v>0.20588235294117646</v>
      </c>
      <c r="AF58" s="60">
        <v>1</v>
      </c>
      <c r="AG58" s="203">
        <v>7.6923076923076927E-2</v>
      </c>
      <c r="AH58" s="60">
        <v>2</v>
      </c>
      <c r="AI58" s="203">
        <v>0.125</v>
      </c>
      <c r="AJ58" s="60">
        <v>2</v>
      </c>
      <c r="AK58" s="203">
        <v>0.10526315789473684</v>
      </c>
      <c r="AL58" s="60">
        <v>5</v>
      </c>
      <c r="AM58" s="203">
        <v>0.10416666666666667</v>
      </c>
      <c r="AN58" s="60">
        <v>2</v>
      </c>
      <c r="AO58" s="203">
        <v>0.1111111111111111</v>
      </c>
      <c r="AP58" s="60"/>
      <c r="AQ58" s="203">
        <v>0</v>
      </c>
      <c r="AR58" s="60">
        <v>2</v>
      </c>
      <c r="AS58" s="203">
        <v>6.8965517241379309E-2</v>
      </c>
      <c r="AT58" s="60">
        <v>2</v>
      </c>
      <c r="AU58" s="203">
        <v>0.2</v>
      </c>
      <c r="AV58" s="60">
        <v>1</v>
      </c>
      <c r="AW58" s="203">
        <v>0.1111111111111111</v>
      </c>
      <c r="AX58" s="60">
        <v>3</v>
      </c>
      <c r="AY58" s="203">
        <v>0.15789473684210525</v>
      </c>
      <c r="AZ58" s="60"/>
      <c r="BA58" s="203">
        <v>0</v>
      </c>
      <c r="BB58" s="60"/>
      <c r="BC58" s="203">
        <v>0</v>
      </c>
      <c r="BD58" s="60"/>
      <c r="BE58" s="203">
        <v>0</v>
      </c>
      <c r="BF58" s="60"/>
      <c r="BG58" s="203"/>
      <c r="BH58" s="60"/>
      <c r="BI58" s="203"/>
      <c r="BJ58" s="60">
        <v>30</v>
      </c>
      <c r="BK58" s="203">
        <v>0.12244897959183673</v>
      </c>
    </row>
    <row r="59" spans="1:63" x14ac:dyDescent="0.2">
      <c r="A59" s="181" t="s">
        <v>38</v>
      </c>
      <c r="B59" s="60"/>
      <c r="C59" s="203">
        <v>0</v>
      </c>
      <c r="D59" s="60"/>
      <c r="E59" s="203">
        <v>0</v>
      </c>
      <c r="F59" s="60">
        <v>1</v>
      </c>
      <c r="G59" s="203">
        <v>7.6923076923076927E-2</v>
      </c>
      <c r="H59" s="60">
        <v>1</v>
      </c>
      <c r="I59" s="203">
        <v>2.2727272727272728E-2</v>
      </c>
      <c r="J59" s="60"/>
      <c r="K59" s="203">
        <v>0</v>
      </c>
      <c r="L59" s="60">
        <v>1</v>
      </c>
      <c r="M59" s="203">
        <v>7.1428571428571425E-2</v>
      </c>
      <c r="N59" s="60">
        <v>1</v>
      </c>
      <c r="O59" s="203">
        <v>3.4482758620689655E-2</v>
      </c>
      <c r="P59" s="60"/>
      <c r="Q59" s="203">
        <v>0</v>
      </c>
      <c r="R59" s="60">
        <v>1</v>
      </c>
      <c r="S59" s="203">
        <v>0.1111111111111111</v>
      </c>
      <c r="T59" s="60"/>
      <c r="U59" s="203">
        <v>0</v>
      </c>
      <c r="V59" s="60">
        <v>1</v>
      </c>
      <c r="W59" s="203">
        <v>3.7037037037037035E-2</v>
      </c>
      <c r="X59" s="60"/>
      <c r="Y59" s="203">
        <v>0</v>
      </c>
      <c r="Z59" s="60"/>
      <c r="AA59" s="203">
        <v>0</v>
      </c>
      <c r="AB59" s="60"/>
      <c r="AC59" s="203">
        <v>0</v>
      </c>
      <c r="AD59" s="60"/>
      <c r="AE59" s="203">
        <v>0</v>
      </c>
      <c r="AF59" s="60">
        <v>2</v>
      </c>
      <c r="AG59" s="203">
        <v>0.15384615384615385</v>
      </c>
      <c r="AH59" s="60">
        <v>1</v>
      </c>
      <c r="AI59" s="203">
        <v>6.25E-2</v>
      </c>
      <c r="AJ59" s="60"/>
      <c r="AK59" s="203">
        <v>0</v>
      </c>
      <c r="AL59" s="60">
        <v>3</v>
      </c>
      <c r="AM59" s="203">
        <v>6.25E-2</v>
      </c>
      <c r="AN59" s="60">
        <v>1</v>
      </c>
      <c r="AO59" s="203">
        <v>5.5555555555555552E-2</v>
      </c>
      <c r="AP59" s="60">
        <v>1</v>
      </c>
      <c r="AQ59" s="203">
        <v>9.0909090909090912E-2</v>
      </c>
      <c r="AR59" s="60">
        <v>2</v>
      </c>
      <c r="AS59" s="203">
        <v>6.8965517241379309E-2</v>
      </c>
      <c r="AT59" s="60"/>
      <c r="AU59" s="203">
        <v>0</v>
      </c>
      <c r="AV59" s="60"/>
      <c r="AW59" s="203">
        <v>0</v>
      </c>
      <c r="AX59" s="60"/>
      <c r="AY59" s="203">
        <v>0</v>
      </c>
      <c r="AZ59" s="60"/>
      <c r="BA59" s="203">
        <v>0</v>
      </c>
      <c r="BB59" s="60">
        <v>1</v>
      </c>
      <c r="BC59" s="203">
        <v>0.2</v>
      </c>
      <c r="BD59" s="60">
        <v>1</v>
      </c>
      <c r="BE59" s="203">
        <v>6.6666666666666666E-2</v>
      </c>
      <c r="BF59" s="60"/>
      <c r="BG59" s="203"/>
      <c r="BH59" s="60"/>
      <c r="BI59" s="203"/>
      <c r="BJ59" s="60">
        <v>9</v>
      </c>
      <c r="BK59" s="203">
        <v>3.6734693877551024E-2</v>
      </c>
    </row>
    <row r="60" spans="1:63" x14ac:dyDescent="0.2">
      <c r="A60" s="181" t="s">
        <v>274</v>
      </c>
      <c r="B60" s="60"/>
      <c r="C60" s="203">
        <v>0</v>
      </c>
      <c r="D60" s="60"/>
      <c r="E60" s="203">
        <v>0</v>
      </c>
      <c r="F60" s="60"/>
      <c r="G60" s="203">
        <v>0</v>
      </c>
      <c r="H60" s="60"/>
      <c r="I60" s="203">
        <v>0</v>
      </c>
      <c r="J60" s="60"/>
      <c r="K60" s="203">
        <v>0</v>
      </c>
      <c r="L60" s="60"/>
      <c r="M60" s="203">
        <v>0</v>
      </c>
      <c r="N60" s="60"/>
      <c r="O60" s="203">
        <v>0</v>
      </c>
      <c r="P60" s="60"/>
      <c r="Q60" s="203">
        <v>0</v>
      </c>
      <c r="R60" s="60"/>
      <c r="S60" s="203">
        <v>0</v>
      </c>
      <c r="T60" s="60"/>
      <c r="U60" s="203">
        <v>0</v>
      </c>
      <c r="V60" s="60"/>
      <c r="W60" s="203">
        <v>0</v>
      </c>
      <c r="X60" s="60"/>
      <c r="Y60" s="203">
        <v>0</v>
      </c>
      <c r="Z60" s="60"/>
      <c r="AA60" s="203">
        <v>0</v>
      </c>
      <c r="AB60" s="60"/>
      <c r="AC60" s="203">
        <v>0</v>
      </c>
      <c r="AD60" s="60"/>
      <c r="AE60" s="203">
        <v>0</v>
      </c>
      <c r="AF60" s="60"/>
      <c r="AG60" s="203">
        <v>0</v>
      </c>
      <c r="AH60" s="60">
        <v>1</v>
      </c>
      <c r="AI60" s="203">
        <v>6.25E-2</v>
      </c>
      <c r="AJ60" s="60">
        <v>1</v>
      </c>
      <c r="AK60" s="203">
        <v>5.2631578947368418E-2</v>
      </c>
      <c r="AL60" s="60">
        <v>2</v>
      </c>
      <c r="AM60" s="203">
        <v>4.1666666666666664E-2</v>
      </c>
      <c r="AN60" s="60"/>
      <c r="AO60" s="203">
        <v>0</v>
      </c>
      <c r="AP60" s="60"/>
      <c r="AQ60" s="203">
        <v>0</v>
      </c>
      <c r="AR60" s="60"/>
      <c r="AS60" s="203">
        <v>0</v>
      </c>
      <c r="AT60" s="60"/>
      <c r="AU60" s="203">
        <v>0</v>
      </c>
      <c r="AV60" s="60"/>
      <c r="AW60" s="203">
        <v>0</v>
      </c>
      <c r="AX60" s="60"/>
      <c r="AY60" s="203">
        <v>0</v>
      </c>
      <c r="AZ60" s="60"/>
      <c r="BA60" s="203">
        <v>0</v>
      </c>
      <c r="BB60" s="60"/>
      <c r="BC60" s="203">
        <v>0</v>
      </c>
      <c r="BD60" s="60"/>
      <c r="BE60" s="203">
        <v>0</v>
      </c>
      <c r="BF60" s="60"/>
      <c r="BG60" s="203"/>
      <c r="BH60" s="60"/>
      <c r="BI60" s="203"/>
      <c r="BJ60" s="60">
        <v>2</v>
      </c>
      <c r="BK60" s="203">
        <v>8.1632653061224497E-3</v>
      </c>
    </row>
    <row r="61" spans="1:63" x14ac:dyDescent="0.2">
      <c r="A61" s="181" t="s">
        <v>215</v>
      </c>
      <c r="B61" s="60"/>
      <c r="C61" s="203">
        <v>0</v>
      </c>
      <c r="D61" s="60"/>
      <c r="E61" s="203">
        <v>0</v>
      </c>
      <c r="F61" s="60"/>
      <c r="G61" s="203">
        <v>0</v>
      </c>
      <c r="H61" s="60"/>
      <c r="I61" s="203">
        <v>0</v>
      </c>
      <c r="J61" s="60">
        <v>1</v>
      </c>
      <c r="K61" s="203">
        <v>6.6666666666666666E-2</v>
      </c>
      <c r="L61" s="60"/>
      <c r="M61" s="203">
        <v>0</v>
      </c>
      <c r="N61" s="60">
        <v>1</v>
      </c>
      <c r="O61" s="203">
        <v>3.4482758620689655E-2</v>
      </c>
      <c r="P61" s="60"/>
      <c r="Q61" s="203">
        <v>0</v>
      </c>
      <c r="R61" s="60"/>
      <c r="S61" s="203">
        <v>0</v>
      </c>
      <c r="T61" s="60"/>
      <c r="U61" s="203">
        <v>0</v>
      </c>
      <c r="V61" s="60"/>
      <c r="W61" s="203">
        <v>0</v>
      </c>
      <c r="X61" s="60"/>
      <c r="Y61" s="203">
        <v>0</v>
      </c>
      <c r="Z61" s="60"/>
      <c r="AA61" s="203">
        <v>0</v>
      </c>
      <c r="AB61" s="60"/>
      <c r="AC61" s="203">
        <v>0</v>
      </c>
      <c r="AD61" s="60"/>
      <c r="AE61" s="203">
        <v>0</v>
      </c>
      <c r="AF61" s="60"/>
      <c r="AG61" s="203">
        <v>0</v>
      </c>
      <c r="AH61" s="60"/>
      <c r="AI61" s="203">
        <v>0</v>
      </c>
      <c r="AJ61" s="60"/>
      <c r="AK61" s="203">
        <v>0</v>
      </c>
      <c r="AL61" s="60"/>
      <c r="AM61" s="203">
        <v>0</v>
      </c>
      <c r="AN61" s="60"/>
      <c r="AO61" s="203">
        <v>0</v>
      </c>
      <c r="AP61" s="60"/>
      <c r="AQ61" s="203">
        <v>0</v>
      </c>
      <c r="AR61" s="60"/>
      <c r="AS61" s="203">
        <v>0</v>
      </c>
      <c r="AT61" s="60"/>
      <c r="AU61" s="203">
        <v>0</v>
      </c>
      <c r="AV61" s="60"/>
      <c r="AW61" s="203">
        <v>0</v>
      </c>
      <c r="AX61" s="60"/>
      <c r="AY61" s="203">
        <v>0</v>
      </c>
      <c r="AZ61" s="60"/>
      <c r="BA61" s="203">
        <v>0</v>
      </c>
      <c r="BB61" s="60"/>
      <c r="BC61" s="203">
        <v>0</v>
      </c>
      <c r="BD61" s="60"/>
      <c r="BE61" s="203">
        <v>0</v>
      </c>
      <c r="BF61" s="60"/>
      <c r="BG61" s="203"/>
      <c r="BH61" s="60"/>
      <c r="BI61" s="203"/>
      <c r="BJ61" s="60">
        <v>1</v>
      </c>
      <c r="BK61" s="203">
        <v>4.0816326530612249E-3</v>
      </c>
    </row>
    <row r="62" spans="1:63" x14ac:dyDescent="0.2">
      <c r="A62" s="181" t="s">
        <v>266</v>
      </c>
      <c r="B62" s="60"/>
      <c r="C62" s="203">
        <v>0</v>
      </c>
      <c r="D62" s="60"/>
      <c r="E62" s="203">
        <v>0</v>
      </c>
      <c r="F62" s="60"/>
      <c r="G62" s="203">
        <v>0</v>
      </c>
      <c r="H62" s="60"/>
      <c r="I62" s="203">
        <v>0</v>
      </c>
      <c r="J62" s="60"/>
      <c r="K62" s="203">
        <v>0</v>
      </c>
      <c r="L62" s="60"/>
      <c r="M62" s="203">
        <v>0</v>
      </c>
      <c r="N62" s="60"/>
      <c r="O62" s="203">
        <v>0</v>
      </c>
      <c r="P62" s="60"/>
      <c r="Q62" s="203">
        <v>0</v>
      </c>
      <c r="R62" s="60">
        <v>2</v>
      </c>
      <c r="S62" s="203">
        <v>0.22222222222222221</v>
      </c>
      <c r="T62" s="60">
        <v>2</v>
      </c>
      <c r="U62" s="203">
        <v>0.2857142857142857</v>
      </c>
      <c r="V62" s="60">
        <v>4</v>
      </c>
      <c r="W62" s="203">
        <v>0.14814814814814814</v>
      </c>
      <c r="X62" s="60"/>
      <c r="Y62" s="203">
        <v>0</v>
      </c>
      <c r="Z62" s="60"/>
      <c r="AA62" s="203">
        <v>0</v>
      </c>
      <c r="AB62" s="60"/>
      <c r="AC62" s="203">
        <v>0</v>
      </c>
      <c r="AD62" s="60"/>
      <c r="AE62" s="203">
        <v>0</v>
      </c>
      <c r="AF62" s="60"/>
      <c r="AG62" s="203">
        <v>0</v>
      </c>
      <c r="AH62" s="60"/>
      <c r="AI62" s="203">
        <v>0</v>
      </c>
      <c r="AJ62" s="60"/>
      <c r="AK62" s="203">
        <v>0</v>
      </c>
      <c r="AL62" s="60"/>
      <c r="AM62" s="203">
        <v>0</v>
      </c>
      <c r="AN62" s="60"/>
      <c r="AO62" s="203">
        <v>0</v>
      </c>
      <c r="AP62" s="60"/>
      <c r="AQ62" s="203">
        <v>0</v>
      </c>
      <c r="AR62" s="60"/>
      <c r="AS62" s="203">
        <v>0</v>
      </c>
      <c r="AT62" s="60"/>
      <c r="AU62" s="203">
        <v>0</v>
      </c>
      <c r="AV62" s="60"/>
      <c r="AW62" s="203">
        <v>0</v>
      </c>
      <c r="AX62" s="60"/>
      <c r="AY62" s="203">
        <v>0</v>
      </c>
      <c r="AZ62" s="60"/>
      <c r="BA62" s="203">
        <v>0</v>
      </c>
      <c r="BB62" s="60"/>
      <c r="BC62" s="203">
        <v>0</v>
      </c>
      <c r="BD62" s="60"/>
      <c r="BE62" s="203">
        <v>0</v>
      </c>
      <c r="BF62" s="60"/>
      <c r="BG62" s="203"/>
      <c r="BH62" s="60"/>
      <c r="BI62" s="203"/>
      <c r="BJ62" s="60">
        <v>4</v>
      </c>
      <c r="BK62" s="203">
        <v>1.6326530612244899E-2</v>
      </c>
    </row>
    <row r="63" spans="1:63" x14ac:dyDescent="0.2">
      <c r="A63" s="181" t="s">
        <v>251</v>
      </c>
      <c r="B63" s="60">
        <v>3</v>
      </c>
      <c r="C63" s="203">
        <v>0.21428571428571427</v>
      </c>
      <c r="D63" s="60">
        <v>3</v>
      </c>
      <c r="E63" s="203">
        <v>0.17647058823529413</v>
      </c>
      <c r="F63" s="60">
        <v>7</v>
      </c>
      <c r="G63" s="203">
        <v>0.53846153846153844</v>
      </c>
      <c r="H63" s="60">
        <v>13</v>
      </c>
      <c r="I63" s="203">
        <v>0.29545454545454547</v>
      </c>
      <c r="J63" s="60">
        <v>2</v>
      </c>
      <c r="K63" s="203">
        <v>0.13333333333333333</v>
      </c>
      <c r="L63" s="60"/>
      <c r="M63" s="203">
        <v>0</v>
      </c>
      <c r="N63" s="60">
        <v>2</v>
      </c>
      <c r="O63" s="203">
        <v>6.8965517241379309E-2</v>
      </c>
      <c r="P63" s="60">
        <v>3</v>
      </c>
      <c r="Q63" s="203">
        <v>0.27272727272727271</v>
      </c>
      <c r="R63" s="60"/>
      <c r="S63" s="203">
        <v>0</v>
      </c>
      <c r="T63" s="60">
        <v>1</v>
      </c>
      <c r="U63" s="203">
        <v>0.14285714285714285</v>
      </c>
      <c r="V63" s="60">
        <v>4</v>
      </c>
      <c r="W63" s="203">
        <v>0.14814814814814814</v>
      </c>
      <c r="X63" s="60">
        <v>1</v>
      </c>
      <c r="Y63" s="203">
        <v>0.1</v>
      </c>
      <c r="Z63" s="60"/>
      <c r="AA63" s="203">
        <v>0</v>
      </c>
      <c r="AB63" s="60">
        <v>1</v>
      </c>
      <c r="AC63" s="203">
        <v>7.6923076923076927E-2</v>
      </c>
      <c r="AD63" s="60">
        <v>2</v>
      </c>
      <c r="AE63" s="203">
        <v>5.8823529411764705E-2</v>
      </c>
      <c r="AF63" s="60"/>
      <c r="AG63" s="203">
        <v>0</v>
      </c>
      <c r="AH63" s="60">
        <v>6</v>
      </c>
      <c r="AI63" s="203">
        <v>0.375</v>
      </c>
      <c r="AJ63" s="60">
        <v>6</v>
      </c>
      <c r="AK63" s="203">
        <v>0.31578947368421051</v>
      </c>
      <c r="AL63" s="60">
        <v>12</v>
      </c>
      <c r="AM63" s="203">
        <v>0.25</v>
      </c>
      <c r="AN63" s="60">
        <v>3</v>
      </c>
      <c r="AO63" s="203">
        <v>0.16666666666666666</v>
      </c>
      <c r="AP63" s="60">
        <v>2</v>
      </c>
      <c r="AQ63" s="203">
        <v>0.18181818181818182</v>
      </c>
      <c r="AR63" s="60">
        <v>5</v>
      </c>
      <c r="AS63" s="203">
        <v>0.17241379310344829</v>
      </c>
      <c r="AT63" s="60">
        <v>4</v>
      </c>
      <c r="AU63" s="203">
        <v>0.4</v>
      </c>
      <c r="AV63" s="60">
        <v>3</v>
      </c>
      <c r="AW63" s="203">
        <v>0.33333333333333331</v>
      </c>
      <c r="AX63" s="60">
        <v>7</v>
      </c>
      <c r="AY63" s="203">
        <v>0.36842105263157893</v>
      </c>
      <c r="AZ63" s="60">
        <v>5</v>
      </c>
      <c r="BA63" s="203">
        <v>0.5</v>
      </c>
      <c r="BB63" s="60">
        <v>2</v>
      </c>
      <c r="BC63" s="203">
        <v>0.4</v>
      </c>
      <c r="BD63" s="60">
        <v>7</v>
      </c>
      <c r="BE63" s="203">
        <v>0.46666666666666667</v>
      </c>
      <c r="BF63" s="60"/>
      <c r="BG63" s="203"/>
      <c r="BH63" s="60"/>
      <c r="BI63" s="203"/>
      <c r="BJ63" s="60">
        <v>52</v>
      </c>
      <c r="BK63" s="203">
        <v>0.21224489795918366</v>
      </c>
    </row>
    <row r="64" spans="1:63" x14ac:dyDescent="0.2">
      <c r="A64" s="181" t="s">
        <v>99</v>
      </c>
      <c r="B64" s="60"/>
      <c r="C64" s="203">
        <v>0</v>
      </c>
      <c r="D64" s="60"/>
      <c r="E64" s="203">
        <v>0</v>
      </c>
      <c r="F64" s="60">
        <v>1</v>
      </c>
      <c r="G64" s="203">
        <v>7.6923076923076927E-2</v>
      </c>
      <c r="H64" s="60">
        <v>1</v>
      </c>
      <c r="I64" s="203">
        <v>2.2727272727272728E-2</v>
      </c>
      <c r="J64" s="60">
        <v>1</v>
      </c>
      <c r="K64" s="203">
        <v>6.6666666666666666E-2</v>
      </c>
      <c r="L64" s="60">
        <v>2</v>
      </c>
      <c r="M64" s="203">
        <v>0.14285714285714285</v>
      </c>
      <c r="N64" s="60">
        <v>3</v>
      </c>
      <c r="O64" s="203">
        <v>0.10344827586206896</v>
      </c>
      <c r="P64" s="60"/>
      <c r="Q64" s="203">
        <v>0</v>
      </c>
      <c r="R64" s="60"/>
      <c r="S64" s="203">
        <v>0</v>
      </c>
      <c r="T64" s="60"/>
      <c r="U64" s="203">
        <v>0</v>
      </c>
      <c r="V64" s="60"/>
      <c r="W64" s="203">
        <v>0</v>
      </c>
      <c r="X64" s="60">
        <v>1</v>
      </c>
      <c r="Y64" s="203">
        <v>0.1</v>
      </c>
      <c r="Z64" s="60"/>
      <c r="AA64" s="203">
        <v>0</v>
      </c>
      <c r="AB64" s="60"/>
      <c r="AC64" s="203">
        <v>0</v>
      </c>
      <c r="AD64" s="60">
        <v>1</v>
      </c>
      <c r="AE64" s="203">
        <v>2.9411764705882353E-2</v>
      </c>
      <c r="AF64" s="60"/>
      <c r="AG64" s="203">
        <v>0</v>
      </c>
      <c r="AH64" s="60"/>
      <c r="AI64" s="203">
        <v>0</v>
      </c>
      <c r="AJ64" s="60"/>
      <c r="AK64" s="203">
        <v>0</v>
      </c>
      <c r="AL64" s="60"/>
      <c r="AM64" s="203">
        <v>0</v>
      </c>
      <c r="AN64" s="60"/>
      <c r="AO64" s="203">
        <v>0</v>
      </c>
      <c r="AP64" s="60"/>
      <c r="AQ64" s="203">
        <v>0</v>
      </c>
      <c r="AR64" s="60"/>
      <c r="AS64" s="203">
        <v>0</v>
      </c>
      <c r="AT64" s="60"/>
      <c r="AU64" s="203">
        <v>0</v>
      </c>
      <c r="AV64" s="60"/>
      <c r="AW64" s="203">
        <v>0</v>
      </c>
      <c r="AX64" s="60"/>
      <c r="AY64" s="203">
        <v>0</v>
      </c>
      <c r="AZ64" s="60"/>
      <c r="BA64" s="203">
        <v>0</v>
      </c>
      <c r="BB64" s="60"/>
      <c r="BC64" s="203">
        <v>0</v>
      </c>
      <c r="BD64" s="60"/>
      <c r="BE64" s="203">
        <v>0</v>
      </c>
      <c r="BF64" s="60"/>
      <c r="BG64" s="203"/>
      <c r="BH64" s="60"/>
      <c r="BI64" s="203"/>
      <c r="BJ64" s="60">
        <v>5</v>
      </c>
      <c r="BK64" s="203">
        <v>2.0408163265306121E-2</v>
      </c>
    </row>
    <row r="65" spans="1:63" x14ac:dyDescent="0.2">
      <c r="A65" s="181" t="s">
        <v>279</v>
      </c>
      <c r="B65" s="60"/>
      <c r="C65" s="203">
        <v>0</v>
      </c>
      <c r="D65" s="60"/>
      <c r="E65" s="203">
        <v>0</v>
      </c>
      <c r="F65" s="60"/>
      <c r="G65" s="203">
        <v>0</v>
      </c>
      <c r="H65" s="60"/>
      <c r="I65" s="203">
        <v>0</v>
      </c>
      <c r="J65" s="60"/>
      <c r="K65" s="203">
        <v>0</v>
      </c>
      <c r="L65" s="60"/>
      <c r="M65" s="203">
        <v>0</v>
      </c>
      <c r="N65" s="60"/>
      <c r="O65" s="203">
        <v>0</v>
      </c>
      <c r="P65" s="60"/>
      <c r="Q65" s="203">
        <v>0</v>
      </c>
      <c r="R65" s="60"/>
      <c r="S65" s="203">
        <v>0</v>
      </c>
      <c r="T65" s="60"/>
      <c r="U65" s="203">
        <v>0</v>
      </c>
      <c r="V65" s="60"/>
      <c r="W65" s="203">
        <v>0</v>
      </c>
      <c r="X65" s="60"/>
      <c r="Y65" s="203">
        <v>0</v>
      </c>
      <c r="Z65" s="60"/>
      <c r="AA65" s="203">
        <v>0</v>
      </c>
      <c r="AB65" s="60"/>
      <c r="AC65" s="203">
        <v>0</v>
      </c>
      <c r="AD65" s="60"/>
      <c r="AE65" s="203">
        <v>0</v>
      </c>
      <c r="AF65" s="60"/>
      <c r="AG65" s="203">
        <v>0</v>
      </c>
      <c r="AH65" s="60"/>
      <c r="AI65" s="203">
        <v>0</v>
      </c>
      <c r="AJ65" s="60">
        <v>1</v>
      </c>
      <c r="AK65" s="203">
        <v>5.2631578947368418E-2</v>
      </c>
      <c r="AL65" s="60">
        <v>1</v>
      </c>
      <c r="AM65" s="203">
        <v>2.0833333333333332E-2</v>
      </c>
      <c r="AN65" s="60"/>
      <c r="AO65" s="203">
        <v>0</v>
      </c>
      <c r="AP65" s="60">
        <v>1</v>
      </c>
      <c r="AQ65" s="203">
        <v>9.0909090909090912E-2</v>
      </c>
      <c r="AR65" s="60">
        <v>1</v>
      </c>
      <c r="AS65" s="203">
        <v>3.4482758620689655E-2</v>
      </c>
      <c r="AT65" s="60"/>
      <c r="AU65" s="203">
        <v>0</v>
      </c>
      <c r="AV65" s="60"/>
      <c r="AW65" s="203">
        <v>0</v>
      </c>
      <c r="AX65" s="60"/>
      <c r="AY65" s="203">
        <v>0</v>
      </c>
      <c r="AZ65" s="60"/>
      <c r="BA65" s="203">
        <v>0</v>
      </c>
      <c r="BB65" s="60"/>
      <c r="BC65" s="203">
        <v>0</v>
      </c>
      <c r="BD65" s="60"/>
      <c r="BE65" s="203">
        <v>0</v>
      </c>
      <c r="BF65" s="60"/>
      <c r="BG65" s="203"/>
      <c r="BH65" s="60"/>
      <c r="BI65" s="203"/>
      <c r="BJ65" s="60">
        <v>2</v>
      </c>
      <c r="BK65" s="203">
        <v>8.1632653061224497E-3</v>
      </c>
    </row>
    <row r="66" spans="1:63" x14ac:dyDescent="0.2">
      <c r="A66" s="181" t="s">
        <v>283</v>
      </c>
      <c r="B66" s="60"/>
      <c r="C66" s="203">
        <v>0</v>
      </c>
      <c r="D66" s="60"/>
      <c r="E66" s="203">
        <v>0</v>
      </c>
      <c r="F66" s="60"/>
      <c r="G66" s="203">
        <v>0</v>
      </c>
      <c r="H66" s="60"/>
      <c r="I66" s="203">
        <v>0</v>
      </c>
      <c r="J66" s="60"/>
      <c r="K66" s="203">
        <v>0</v>
      </c>
      <c r="L66" s="60"/>
      <c r="M66" s="203">
        <v>0</v>
      </c>
      <c r="N66" s="60"/>
      <c r="O66" s="203">
        <v>0</v>
      </c>
      <c r="P66" s="60"/>
      <c r="Q66" s="203">
        <v>0</v>
      </c>
      <c r="R66" s="60"/>
      <c r="S66" s="203">
        <v>0</v>
      </c>
      <c r="T66" s="60"/>
      <c r="U66" s="203">
        <v>0</v>
      </c>
      <c r="V66" s="60"/>
      <c r="W66" s="203">
        <v>0</v>
      </c>
      <c r="X66" s="60"/>
      <c r="Y66" s="203">
        <v>0</v>
      </c>
      <c r="Z66" s="60"/>
      <c r="AA66" s="203">
        <v>0</v>
      </c>
      <c r="AB66" s="60"/>
      <c r="AC66" s="203">
        <v>0</v>
      </c>
      <c r="AD66" s="60"/>
      <c r="AE66" s="203">
        <v>0</v>
      </c>
      <c r="AF66" s="60"/>
      <c r="AG66" s="203">
        <v>0</v>
      </c>
      <c r="AH66" s="60"/>
      <c r="AI66" s="203">
        <v>0</v>
      </c>
      <c r="AJ66" s="60"/>
      <c r="AK66" s="203">
        <v>0</v>
      </c>
      <c r="AL66" s="60"/>
      <c r="AM66" s="203">
        <v>0</v>
      </c>
      <c r="AN66" s="60"/>
      <c r="AO66" s="203">
        <v>0</v>
      </c>
      <c r="AP66" s="60"/>
      <c r="AQ66" s="203">
        <v>0</v>
      </c>
      <c r="AR66" s="60"/>
      <c r="AS66" s="203">
        <v>0</v>
      </c>
      <c r="AT66" s="60"/>
      <c r="AU66" s="203">
        <v>0</v>
      </c>
      <c r="AV66" s="60"/>
      <c r="AW66" s="203">
        <v>0</v>
      </c>
      <c r="AX66" s="60"/>
      <c r="AY66" s="203">
        <v>0</v>
      </c>
      <c r="AZ66" s="60">
        <v>1</v>
      </c>
      <c r="BA66" s="203">
        <v>0.1</v>
      </c>
      <c r="BB66" s="60"/>
      <c r="BC66" s="203">
        <v>0</v>
      </c>
      <c r="BD66" s="60">
        <v>1</v>
      </c>
      <c r="BE66" s="203">
        <v>6.6666666666666666E-2</v>
      </c>
      <c r="BF66" s="60"/>
      <c r="BG66" s="203"/>
      <c r="BH66" s="60"/>
      <c r="BI66" s="203"/>
      <c r="BJ66" s="60">
        <v>1</v>
      </c>
      <c r="BK66" s="203">
        <v>4.0816326530612249E-3</v>
      </c>
    </row>
    <row r="67" spans="1:63" x14ac:dyDescent="0.2">
      <c r="A67" s="181" t="s">
        <v>489</v>
      </c>
      <c r="B67" s="60"/>
      <c r="C67" s="203">
        <v>0</v>
      </c>
      <c r="D67" s="60"/>
      <c r="E67" s="203">
        <v>0</v>
      </c>
      <c r="F67" s="60"/>
      <c r="G67" s="203">
        <v>0</v>
      </c>
      <c r="H67" s="60"/>
      <c r="I67" s="203">
        <v>0</v>
      </c>
      <c r="J67" s="60"/>
      <c r="K67" s="203">
        <v>0</v>
      </c>
      <c r="L67" s="60"/>
      <c r="M67" s="203">
        <v>0</v>
      </c>
      <c r="N67" s="60"/>
      <c r="O67" s="203">
        <v>0</v>
      </c>
      <c r="P67" s="60"/>
      <c r="Q67" s="203">
        <v>0</v>
      </c>
      <c r="R67" s="60"/>
      <c r="S67" s="203">
        <v>0</v>
      </c>
      <c r="T67" s="60"/>
      <c r="U67" s="203">
        <v>0</v>
      </c>
      <c r="V67" s="60"/>
      <c r="W67" s="203">
        <v>0</v>
      </c>
      <c r="X67" s="60"/>
      <c r="Y67" s="203">
        <v>0</v>
      </c>
      <c r="Z67" s="60"/>
      <c r="AA67" s="203">
        <v>0</v>
      </c>
      <c r="AB67" s="60"/>
      <c r="AC67" s="203">
        <v>0</v>
      </c>
      <c r="AD67" s="60"/>
      <c r="AE67" s="203">
        <v>0</v>
      </c>
      <c r="AF67" s="60"/>
      <c r="AG67" s="203">
        <v>0</v>
      </c>
      <c r="AH67" s="60"/>
      <c r="AI67" s="203">
        <v>0</v>
      </c>
      <c r="AJ67" s="60"/>
      <c r="AK67" s="203">
        <v>0</v>
      </c>
      <c r="AL67" s="60"/>
      <c r="AM67" s="203">
        <v>0</v>
      </c>
      <c r="AN67" s="60">
        <v>1</v>
      </c>
      <c r="AO67" s="203">
        <v>5.5555555555555552E-2</v>
      </c>
      <c r="AP67" s="60"/>
      <c r="AQ67" s="203">
        <v>0</v>
      </c>
      <c r="AR67" s="60">
        <v>1</v>
      </c>
      <c r="AS67" s="203">
        <v>3.4482758620689655E-2</v>
      </c>
      <c r="AT67" s="60"/>
      <c r="AU67" s="203">
        <v>0</v>
      </c>
      <c r="AV67" s="60"/>
      <c r="AW67" s="203">
        <v>0</v>
      </c>
      <c r="AX67" s="60"/>
      <c r="AY67" s="203">
        <v>0</v>
      </c>
      <c r="AZ67" s="60"/>
      <c r="BA67" s="203">
        <v>0</v>
      </c>
      <c r="BB67" s="60"/>
      <c r="BC67" s="203">
        <v>0</v>
      </c>
      <c r="BD67" s="60"/>
      <c r="BE67" s="203">
        <v>0</v>
      </c>
      <c r="BF67" s="60"/>
      <c r="BG67" s="203"/>
      <c r="BH67" s="60"/>
      <c r="BI67" s="203"/>
      <c r="BJ67" s="60">
        <v>1</v>
      </c>
      <c r="BK67" s="203">
        <v>4.0816326530612249E-3</v>
      </c>
    </row>
    <row r="68" spans="1:63" x14ac:dyDescent="0.2">
      <c r="A68" s="181" t="s">
        <v>487</v>
      </c>
      <c r="B68" s="60"/>
      <c r="C68" s="203">
        <v>0</v>
      </c>
      <c r="D68" s="60">
        <v>1</v>
      </c>
      <c r="E68" s="203">
        <v>5.8823529411764705E-2</v>
      </c>
      <c r="F68" s="60"/>
      <c r="G68" s="203">
        <v>0</v>
      </c>
      <c r="H68" s="60">
        <v>1</v>
      </c>
      <c r="I68" s="203">
        <v>2.2727272727272728E-2</v>
      </c>
      <c r="J68" s="60"/>
      <c r="K68" s="203">
        <v>0</v>
      </c>
      <c r="L68" s="60"/>
      <c r="M68" s="203">
        <v>0</v>
      </c>
      <c r="N68" s="60"/>
      <c r="O68" s="203">
        <v>0</v>
      </c>
      <c r="P68" s="60"/>
      <c r="Q68" s="203">
        <v>0</v>
      </c>
      <c r="R68" s="60"/>
      <c r="S68" s="203">
        <v>0</v>
      </c>
      <c r="T68" s="60"/>
      <c r="U68" s="203">
        <v>0</v>
      </c>
      <c r="V68" s="60"/>
      <c r="W68" s="203">
        <v>0</v>
      </c>
      <c r="X68" s="60"/>
      <c r="Y68" s="203">
        <v>0</v>
      </c>
      <c r="Z68" s="60"/>
      <c r="AA68" s="203">
        <v>0</v>
      </c>
      <c r="AB68" s="60"/>
      <c r="AC68" s="203">
        <v>0</v>
      </c>
      <c r="AD68" s="60"/>
      <c r="AE68" s="203">
        <v>0</v>
      </c>
      <c r="AF68" s="60"/>
      <c r="AG68" s="203">
        <v>0</v>
      </c>
      <c r="AH68" s="60"/>
      <c r="AI68" s="203">
        <v>0</v>
      </c>
      <c r="AJ68" s="60"/>
      <c r="AK68" s="203">
        <v>0</v>
      </c>
      <c r="AL68" s="60"/>
      <c r="AM68" s="203">
        <v>0</v>
      </c>
      <c r="AN68" s="60"/>
      <c r="AO68" s="203">
        <v>0</v>
      </c>
      <c r="AP68" s="60"/>
      <c r="AQ68" s="203">
        <v>0</v>
      </c>
      <c r="AR68" s="60"/>
      <c r="AS68" s="203">
        <v>0</v>
      </c>
      <c r="AT68" s="60"/>
      <c r="AU68" s="203">
        <v>0</v>
      </c>
      <c r="AV68" s="60"/>
      <c r="AW68" s="203">
        <v>0</v>
      </c>
      <c r="AX68" s="60"/>
      <c r="AY68" s="203">
        <v>0</v>
      </c>
      <c r="AZ68" s="60"/>
      <c r="BA68" s="203">
        <v>0</v>
      </c>
      <c r="BB68" s="60"/>
      <c r="BC68" s="203">
        <v>0</v>
      </c>
      <c r="BD68" s="60"/>
      <c r="BE68" s="203">
        <v>0</v>
      </c>
      <c r="BF68" s="60"/>
      <c r="BG68" s="203"/>
      <c r="BH68" s="60"/>
      <c r="BI68" s="203"/>
      <c r="BJ68" s="60">
        <v>1</v>
      </c>
      <c r="BK68" s="203">
        <v>4.0816326530612249E-3</v>
      </c>
    </row>
    <row r="69" spans="1:63" x14ac:dyDescent="0.2">
      <c r="A69" s="181" t="s">
        <v>488</v>
      </c>
      <c r="B69" s="60"/>
      <c r="C69" s="203">
        <v>0</v>
      </c>
      <c r="D69" s="60"/>
      <c r="E69" s="203">
        <v>0</v>
      </c>
      <c r="F69" s="60"/>
      <c r="G69" s="203">
        <v>0</v>
      </c>
      <c r="H69" s="60"/>
      <c r="I69" s="203">
        <v>0</v>
      </c>
      <c r="J69" s="60"/>
      <c r="K69" s="203">
        <v>0</v>
      </c>
      <c r="L69" s="60"/>
      <c r="M69" s="203">
        <v>0</v>
      </c>
      <c r="N69" s="60"/>
      <c r="O69" s="203">
        <v>0</v>
      </c>
      <c r="P69" s="60"/>
      <c r="Q69" s="203">
        <v>0</v>
      </c>
      <c r="R69" s="60"/>
      <c r="S69" s="203">
        <v>0</v>
      </c>
      <c r="T69" s="60">
        <v>1</v>
      </c>
      <c r="U69" s="203">
        <v>0.14285714285714285</v>
      </c>
      <c r="V69" s="60">
        <v>1</v>
      </c>
      <c r="W69" s="203">
        <v>3.7037037037037035E-2</v>
      </c>
      <c r="X69" s="60"/>
      <c r="Y69" s="203">
        <v>0</v>
      </c>
      <c r="Z69" s="60"/>
      <c r="AA69" s="203">
        <v>0</v>
      </c>
      <c r="AB69" s="60"/>
      <c r="AC69" s="203">
        <v>0</v>
      </c>
      <c r="AD69" s="60"/>
      <c r="AE69" s="203">
        <v>0</v>
      </c>
      <c r="AF69" s="60"/>
      <c r="AG69" s="203">
        <v>0</v>
      </c>
      <c r="AH69" s="60"/>
      <c r="AI69" s="203">
        <v>0</v>
      </c>
      <c r="AJ69" s="60"/>
      <c r="AK69" s="203">
        <v>0</v>
      </c>
      <c r="AL69" s="60"/>
      <c r="AM69" s="203">
        <v>0</v>
      </c>
      <c r="AN69" s="60"/>
      <c r="AO69" s="203">
        <v>0</v>
      </c>
      <c r="AP69" s="60"/>
      <c r="AQ69" s="203">
        <v>0</v>
      </c>
      <c r="AR69" s="60"/>
      <c r="AS69" s="203">
        <v>0</v>
      </c>
      <c r="AT69" s="60"/>
      <c r="AU69" s="203">
        <v>0</v>
      </c>
      <c r="AV69" s="60"/>
      <c r="AW69" s="203">
        <v>0</v>
      </c>
      <c r="AX69" s="60"/>
      <c r="AY69" s="203">
        <v>0</v>
      </c>
      <c r="AZ69" s="60"/>
      <c r="BA69" s="203">
        <v>0</v>
      </c>
      <c r="BB69" s="60"/>
      <c r="BC69" s="203">
        <v>0</v>
      </c>
      <c r="BD69" s="60"/>
      <c r="BE69" s="203">
        <v>0</v>
      </c>
      <c r="BF69" s="60"/>
      <c r="BG69" s="203"/>
      <c r="BH69" s="60"/>
      <c r="BI69" s="203"/>
      <c r="BJ69" s="60">
        <v>1</v>
      </c>
      <c r="BK69" s="203">
        <v>4.0816326530612249E-3</v>
      </c>
    </row>
    <row r="70" spans="1:63" x14ac:dyDescent="0.2">
      <c r="A70" s="181" t="s">
        <v>238</v>
      </c>
      <c r="B70" s="60">
        <v>0</v>
      </c>
      <c r="C70" s="203">
        <v>0</v>
      </c>
      <c r="D70" s="60">
        <v>1</v>
      </c>
      <c r="E70" s="203">
        <v>5.8823529411764705E-2</v>
      </c>
      <c r="F70" s="60">
        <v>0</v>
      </c>
      <c r="G70" s="203">
        <v>0</v>
      </c>
      <c r="H70" s="60">
        <v>1</v>
      </c>
      <c r="I70" s="203">
        <v>2.2727272727272728E-2</v>
      </c>
      <c r="J70" s="60">
        <v>0</v>
      </c>
      <c r="K70" s="203">
        <v>0</v>
      </c>
      <c r="L70" s="60">
        <v>1</v>
      </c>
      <c r="M70" s="203">
        <v>7.1428571428571425E-2</v>
      </c>
      <c r="N70" s="60">
        <v>1</v>
      </c>
      <c r="O70" s="203">
        <v>3.4482758620689655E-2</v>
      </c>
      <c r="P70" s="60">
        <v>0</v>
      </c>
      <c r="Q70" s="203">
        <v>0</v>
      </c>
      <c r="R70" s="60">
        <v>0</v>
      </c>
      <c r="S70" s="203">
        <v>0</v>
      </c>
      <c r="T70" s="60">
        <v>0</v>
      </c>
      <c r="U70" s="203">
        <v>0</v>
      </c>
      <c r="V70" s="60">
        <v>0</v>
      </c>
      <c r="W70" s="203">
        <v>0</v>
      </c>
      <c r="X70" s="60">
        <v>0</v>
      </c>
      <c r="Y70" s="203">
        <v>0</v>
      </c>
      <c r="Z70" s="60">
        <v>0</v>
      </c>
      <c r="AA70" s="203">
        <v>0</v>
      </c>
      <c r="AB70" s="60">
        <v>0</v>
      </c>
      <c r="AC70" s="203">
        <v>0</v>
      </c>
      <c r="AD70" s="60">
        <v>0</v>
      </c>
      <c r="AE70" s="203">
        <v>0</v>
      </c>
      <c r="AF70" s="60">
        <v>0</v>
      </c>
      <c r="AG70" s="203">
        <v>0</v>
      </c>
      <c r="AH70" s="60">
        <v>0</v>
      </c>
      <c r="AI70" s="203">
        <v>0</v>
      </c>
      <c r="AJ70" s="60">
        <v>0</v>
      </c>
      <c r="AK70" s="203">
        <v>0</v>
      </c>
      <c r="AL70" s="60">
        <v>0</v>
      </c>
      <c r="AM70" s="203">
        <v>0</v>
      </c>
      <c r="AN70" s="60">
        <v>0</v>
      </c>
      <c r="AO70" s="203">
        <v>0</v>
      </c>
      <c r="AP70" s="60">
        <v>0</v>
      </c>
      <c r="AQ70" s="203">
        <v>0</v>
      </c>
      <c r="AR70" s="60">
        <v>0</v>
      </c>
      <c r="AS70" s="203">
        <v>0</v>
      </c>
      <c r="AT70" s="60">
        <v>0</v>
      </c>
      <c r="AU70" s="203">
        <v>0</v>
      </c>
      <c r="AV70" s="60">
        <v>0</v>
      </c>
      <c r="AW70" s="203">
        <v>0</v>
      </c>
      <c r="AX70" s="60">
        <v>0</v>
      </c>
      <c r="AY70" s="203">
        <v>0</v>
      </c>
      <c r="AZ70" s="60">
        <v>0</v>
      </c>
      <c r="BA70" s="203">
        <v>0</v>
      </c>
      <c r="BB70" s="60">
        <v>0</v>
      </c>
      <c r="BC70" s="203">
        <v>0</v>
      </c>
      <c r="BD70" s="60">
        <v>0</v>
      </c>
      <c r="BE70" s="203">
        <v>0</v>
      </c>
      <c r="BF70" s="60"/>
      <c r="BG70" s="203"/>
      <c r="BH70" s="60"/>
      <c r="BI70" s="203"/>
      <c r="BJ70" s="60">
        <v>2</v>
      </c>
      <c r="BK70" s="203">
        <v>8.1632653061224497E-3</v>
      </c>
    </row>
    <row r="71" spans="1:63" x14ac:dyDescent="0.2">
      <c r="A71" s="181" t="s">
        <v>239</v>
      </c>
      <c r="B71" s="60">
        <v>14</v>
      </c>
      <c r="C71" s="203">
        <v>1</v>
      </c>
      <c r="D71" s="60">
        <v>17</v>
      </c>
      <c r="E71" s="203">
        <v>1</v>
      </c>
      <c r="F71" s="60">
        <v>13</v>
      </c>
      <c r="G71" s="203">
        <v>1</v>
      </c>
      <c r="H71" s="60">
        <v>44</v>
      </c>
      <c r="I71" s="203">
        <v>1</v>
      </c>
      <c r="J71" s="60">
        <v>15</v>
      </c>
      <c r="K71" s="203">
        <v>1</v>
      </c>
      <c r="L71" s="60">
        <v>14</v>
      </c>
      <c r="M71" s="203">
        <v>1</v>
      </c>
      <c r="N71" s="60">
        <v>29</v>
      </c>
      <c r="O71" s="203">
        <v>1</v>
      </c>
      <c r="P71" s="60">
        <v>11</v>
      </c>
      <c r="Q71" s="203">
        <v>1</v>
      </c>
      <c r="R71" s="60">
        <v>9</v>
      </c>
      <c r="S71" s="203">
        <v>1</v>
      </c>
      <c r="T71" s="60">
        <v>7</v>
      </c>
      <c r="U71" s="203">
        <v>1</v>
      </c>
      <c r="V71" s="60">
        <v>27</v>
      </c>
      <c r="W71" s="203">
        <v>1</v>
      </c>
      <c r="X71" s="60">
        <v>10</v>
      </c>
      <c r="Y71" s="203">
        <v>1</v>
      </c>
      <c r="Z71" s="60">
        <v>11</v>
      </c>
      <c r="AA71" s="203">
        <v>1</v>
      </c>
      <c r="AB71" s="60">
        <v>13</v>
      </c>
      <c r="AC71" s="203">
        <v>1</v>
      </c>
      <c r="AD71" s="60">
        <v>34</v>
      </c>
      <c r="AE71" s="203">
        <v>1</v>
      </c>
      <c r="AF71" s="60">
        <v>13</v>
      </c>
      <c r="AG71" s="203">
        <v>1</v>
      </c>
      <c r="AH71" s="60">
        <v>16</v>
      </c>
      <c r="AI71" s="203">
        <v>1</v>
      </c>
      <c r="AJ71" s="60">
        <v>19</v>
      </c>
      <c r="AK71" s="203">
        <v>1</v>
      </c>
      <c r="AL71" s="60">
        <v>48</v>
      </c>
      <c r="AM71" s="203">
        <v>1</v>
      </c>
      <c r="AN71" s="60">
        <v>18</v>
      </c>
      <c r="AO71" s="203">
        <v>1</v>
      </c>
      <c r="AP71" s="60">
        <v>11</v>
      </c>
      <c r="AQ71" s="203">
        <v>1</v>
      </c>
      <c r="AR71" s="60">
        <v>29</v>
      </c>
      <c r="AS71" s="203">
        <v>1</v>
      </c>
      <c r="AT71" s="60">
        <v>10</v>
      </c>
      <c r="AU71" s="203">
        <v>1</v>
      </c>
      <c r="AV71" s="60">
        <v>9</v>
      </c>
      <c r="AW71" s="203">
        <v>1</v>
      </c>
      <c r="AX71" s="60">
        <v>19</v>
      </c>
      <c r="AY71" s="203">
        <v>1</v>
      </c>
      <c r="AZ71" s="60">
        <v>10</v>
      </c>
      <c r="BA71" s="203">
        <v>1</v>
      </c>
      <c r="BB71" s="60">
        <v>5</v>
      </c>
      <c r="BC71" s="203">
        <v>1</v>
      </c>
      <c r="BD71" s="60">
        <v>15</v>
      </c>
      <c r="BE71" s="203">
        <v>1</v>
      </c>
      <c r="BF71" s="60"/>
      <c r="BG71" s="203"/>
      <c r="BH71" s="60"/>
      <c r="BI71" s="203"/>
      <c r="BJ71" s="60">
        <v>245</v>
      </c>
      <c r="BK71" s="203">
        <v>1</v>
      </c>
    </row>
    <row r="74" spans="1:63" ht="15" customHeight="1" x14ac:dyDescent="0.2">
      <c r="B74" s="402" t="s">
        <v>207</v>
      </c>
      <c r="C74" s="402"/>
      <c r="D74" s="402"/>
      <c r="E74" s="402"/>
      <c r="F74" s="402"/>
      <c r="G74" s="402"/>
      <c r="H74" s="402" t="s">
        <v>0</v>
      </c>
      <c r="I74" s="402"/>
      <c r="J74" s="402"/>
      <c r="K74" s="402"/>
      <c r="L74" s="402"/>
      <c r="M74" s="402" t="s">
        <v>135</v>
      </c>
      <c r="N74" s="402"/>
      <c r="O74" s="402"/>
      <c r="P74" s="402"/>
      <c r="Q74" s="402"/>
      <c r="R74" s="402"/>
      <c r="S74" s="402" t="s">
        <v>109</v>
      </c>
      <c r="T74" s="402"/>
      <c r="U74" s="402"/>
      <c r="V74" s="402"/>
      <c r="W74" s="402"/>
      <c r="X74" s="402"/>
      <c r="Y74" s="402" t="s">
        <v>233</v>
      </c>
      <c r="Z74" s="402"/>
      <c r="AA74" s="402"/>
      <c r="AB74" s="402"/>
      <c r="AC74" s="402"/>
      <c r="AD74" s="402"/>
      <c r="AE74" s="402" t="s">
        <v>176</v>
      </c>
      <c r="AF74" s="402"/>
      <c r="AG74" s="402"/>
      <c r="AH74" s="402"/>
      <c r="AI74" s="402"/>
      <c r="AJ74" s="402" t="s">
        <v>48</v>
      </c>
      <c r="AK74" s="402"/>
      <c r="AL74" s="402"/>
      <c r="AM74" s="402"/>
      <c r="AN74" s="402"/>
      <c r="AO74" s="402" t="s">
        <v>229</v>
      </c>
      <c r="AP74" s="402"/>
      <c r="AQ74" s="402"/>
      <c r="AR74" s="402"/>
      <c r="AS74" s="402"/>
    </row>
    <row r="75" spans="1:63" x14ac:dyDescent="0.2">
      <c r="B75" s="61" t="s">
        <v>492</v>
      </c>
      <c r="C75" s="61" t="s">
        <v>493</v>
      </c>
      <c r="D75" s="61" t="s">
        <v>494</v>
      </c>
      <c r="E75" s="61" t="s">
        <v>476</v>
      </c>
      <c r="F75" s="61" t="s">
        <v>477</v>
      </c>
      <c r="G75" s="61" t="s">
        <v>478</v>
      </c>
      <c r="H75" s="61" t="s">
        <v>492</v>
      </c>
      <c r="I75" s="61" t="s">
        <v>493</v>
      </c>
      <c r="J75" s="61" t="s">
        <v>476</v>
      </c>
      <c r="K75" s="61" t="s">
        <v>477</v>
      </c>
      <c r="L75" s="61" t="s">
        <v>478</v>
      </c>
      <c r="M75" s="61" t="s">
        <v>492</v>
      </c>
      <c r="N75" s="61" t="s">
        <v>493</v>
      </c>
      <c r="O75" s="61" t="s">
        <v>494</v>
      </c>
      <c r="P75" s="61" t="s">
        <v>476</v>
      </c>
      <c r="Q75" s="61" t="s">
        <v>477</v>
      </c>
      <c r="R75" s="61" t="s">
        <v>478</v>
      </c>
      <c r="S75" s="61" t="s">
        <v>492</v>
      </c>
      <c r="T75" s="61" t="s">
        <v>493</v>
      </c>
      <c r="U75" s="61" t="s">
        <v>494</v>
      </c>
      <c r="V75" s="61" t="s">
        <v>476</v>
      </c>
      <c r="W75" s="61" t="s">
        <v>477</v>
      </c>
      <c r="X75" s="61" t="s">
        <v>478</v>
      </c>
      <c r="Y75" s="61" t="s">
        <v>492</v>
      </c>
      <c r="Z75" s="61" t="s">
        <v>493</v>
      </c>
      <c r="AA75" s="61" t="s">
        <v>494</v>
      </c>
      <c r="AB75" s="61" t="s">
        <v>476</v>
      </c>
      <c r="AC75" s="61" t="s">
        <v>477</v>
      </c>
      <c r="AD75" s="61" t="s">
        <v>478</v>
      </c>
      <c r="AE75" s="61" t="s">
        <v>492</v>
      </c>
      <c r="AF75" s="61" t="s">
        <v>493</v>
      </c>
      <c r="AG75" s="61" t="s">
        <v>476</v>
      </c>
      <c r="AH75" s="61" t="s">
        <v>477</v>
      </c>
      <c r="AI75" s="61" t="s">
        <v>478</v>
      </c>
      <c r="AJ75" s="61" t="s">
        <v>492</v>
      </c>
      <c r="AK75" s="61" t="s">
        <v>493</v>
      </c>
      <c r="AL75" s="61" t="s">
        <v>476</v>
      </c>
      <c r="AM75" s="61" t="s">
        <v>477</v>
      </c>
      <c r="AN75" s="61" t="s">
        <v>478</v>
      </c>
      <c r="AO75" s="61" t="s">
        <v>492</v>
      </c>
      <c r="AP75" s="61" t="s">
        <v>493</v>
      </c>
      <c r="AQ75" s="61" t="s">
        <v>476</v>
      </c>
      <c r="AR75" s="61" t="s">
        <v>477</v>
      </c>
      <c r="AS75" s="61" t="s">
        <v>478</v>
      </c>
    </row>
    <row r="76" spans="1:63" x14ac:dyDescent="0.2">
      <c r="A76" s="207" t="s">
        <v>495</v>
      </c>
      <c r="B76" s="208">
        <f>SUM(C44,C46,C51,C52,C54,C57,C58,C60,C62,C63,C65,C67,C68,C69)</f>
        <v>0.5</v>
      </c>
      <c r="C76" s="208">
        <f>SUM(E44,E46,E51,E52,E54,E57,E58,E60,E62,E63,E65,E67,E68,E69)</f>
        <v>0.76470588235294124</v>
      </c>
      <c r="D76" s="208">
        <f>SUM(G44,G46,G51,G52,G54,G57,G58,G60,G62,G63,G65,G67,G68,G69)</f>
        <v>0.69230769230769229</v>
      </c>
      <c r="E76" s="208">
        <f>AVERAGE(B76:D76)</f>
        <v>0.65233785822021118</v>
      </c>
      <c r="F76" s="208">
        <f>STDEV(B76:D76)</f>
        <v>0.13680457509088612</v>
      </c>
      <c r="G76" s="208">
        <f>F76/SQRT(3)</f>
        <v>7.8984158255095471E-2</v>
      </c>
      <c r="H76" s="208">
        <f>SUM(K44,K46,K51,K52,K54,K57,K58,K60,K62,K63,K65,K67,K68,K69)</f>
        <v>0.33333333333333337</v>
      </c>
      <c r="I76" s="208">
        <f>SUM(M44,M46,M51,M52,M54,M57,M58,M60,M62,M63,M65,M67,M68,M69)</f>
        <v>0</v>
      </c>
      <c r="J76" s="208">
        <f>AVERAGE(H76:I76)</f>
        <v>0.16666666666666669</v>
      </c>
      <c r="K76" s="208">
        <f>STDEV(H76:I76)</f>
        <v>0.23570226039551587</v>
      </c>
      <c r="L76" s="208">
        <f>K76/SQRT(2)</f>
        <v>0.16666666666666669</v>
      </c>
      <c r="M76" s="208">
        <f>SUM(Q44,Q46,Q51,Q52,Q54,Q57,Q58,Q60,Q62,Q63,Q65,Q67,Q68,Q69)</f>
        <v>0.81818181818181812</v>
      </c>
      <c r="N76" s="208">
        <f>SUM(S44,S46,S51,S52,S54,S57,S58,S60,S62,S63,S65,S67,S68,S69)</f>
        <v>0.44444444444444442</v>
      </c>
      <c r="O76" s="208">
        <f>SUM(U44,U46,U51,U52,U54,U57,U58,U60,U62,U63,U65,U67,U68,U69)</f>
        <v>0.5714285714285714</v>
      </c>
      <c r="P76" s="208">
        <f>AVERAGE(M76:O76)</f>
        <v>0.61135161135161131</v>
      </c>
      <c r="Q76" s="208">
        <f>STDEV(M76:O76)</f>
        <v>0.19004024039542217</v>
      </c>
      <c r="R76" s="208">
        <f>Q76/SQRT(3)</f>
        <v>0.10971978394915818</v>
      </c>
      <c r="S76" s="208">
        <f>SUM(Y44,Y46,Y51,Y52,Y54,Y57,Y58,Y60,Y62,Y63,Y65,Y67,Y68,Y69)</f>
        <v>0.70000000000000007</v>
      </c>
      <c r="T76" s="208">
        <f>SUM(AA44,AA46,AA51,AA52,AA54,AA57,AA58,AA60,AA62,AA63,AA65,AA67,AA68,AA69)</f>
        <v>9.0909090909090912E-2</v>
      </c>
      <c r="U76" s="208">
        <f>SUM(AC44,AC46,AC51,AC52,AC54,AC57,AC58,AC60,AC62,AC63,AC65,AC67,AC68,AC69)</f>
        <v>0.46153846153846156</v>
      </c>
      <c r="V76" s="208">
        <f>AVERAGE(S76:U76)</f>
        <v>0.41748251748251758</v>
      </c>
      <c r="W76" s="208">
        <f>STDEV(S76:U76)</f>
        <v>0.30692609621746547</v>
      </c>
      <c r="X76" s="208">
        <f>W76/SQRT(3)</f>
        <v>0.17720386427247467</v>
      </c>
      <c r="Y76" s="208">
        <f>SUM(AG44,AG46,AG51,AG52,AG54,AG57,AG58,AG60,AG62,AG63,AG65,AG67,AG68,AG69)</f>
        <v>0.23076923076923078</v>
      </c>
      <c r="Z76" s="208">
        <f>SUM(AI44,AI46,AI51,AI52,AI54,AI57,AI58,AI60,AI62,AI63,AI65,AI67,AI68,AI69)</f>
        <v>0.5625</v>
      </c>
      <c r="AA76" s="208">
        <f>SUM(AK44,AK46,AK51,AK52,AK54,AK57,AK58,AK60,AK62,AK63,AK65,AK67,AK68,AK69)</f>
        <v>0.73684210526315774</v>
      </c>
      <c r="AB76" s="208">
        <f>AVERAGE(Y76:AA76)</f>
        <v>0.51003711201079616</v>
      </c>
      <c r="AC76" s="208">
        <f>STDEV(Y76:AA76)</f>
        <v>0.2570830693312226</v>
      </c>
      <c r="AD76" s="208">
        <f>AC76/SQRT(3)</f>
        <v>0.14842697928247661</v>
      </c>
      <c r="AE76" s="208">
        <f>SUM(AO44,AO46,AO51,AO52,AO54,AO57,AO58,AO60,AO62,AO63,AO65,AO67,AO68,AO69)</f>
        <v>0.44444444444444442</v>
      </c>
      <c r="AF76" s="208">
        <f>SUM(AQ44,AQ46,AQ51,AQ52,AQ54,AQ57,AQ58,AQ60,AQ62,AQ63,AQ65,AQ67,AQ68,AQ69)</f>
        <v>0.36363636363636365</v>
      </c>
      <c r="AG76" s="208">
        <f>AVERAGE(AE76:AF76)</f>
        <v>0.40404040404040403</v>
      </c>
      <c r="AH76" s="208">
        <f>STDEV(AE76:AF76)</f>
        <v>5.7139941914064421E-2</v>
      </c>
      <c r="AI76" s="208">
        <f>AH76/SQRT(2)</f>
        <v>4.0404040404040387E-2</v>
      </c>
      <c r="AJ76" s="208">
        <f>SUM(AU44,AU46,AU51,AU52,AU54,AU57,AU58,AU60,AU62,AU63,AU65,AU67,AU68,AU69)</f>
        <v>0.8</v>
      </c>
      <c r="AK76" s="208">
        <f>SUM(AW44,AW46,AW51,AW52,AW54,AW57,AW58,AW60,AW62,AW63,AW65,AW67,AW68,AW69)</f>
        <v>0.55555555555555558</v>
      </c>
      <c r="AL76" s="208">
        <f>AVERAGE(AJ76:AK76)</f>
        <v>0.67777777777777781</v>
      </c>
      <c r="AM76" s="208">
        <f>STDEV(AJ76:AK76)</f>
        <v>0.17284832429004526</v>
      </c>
      <c r="AN76" s="208">
        <f>AM76/SQRT(2)</f>
        <v>0.12222222222222244</v>
      </c>
      <c r="AO76" s="208">
        <f>SUM(BA44,BA46,BA51,BA52,BA54,BA57,BA58,BA60,BA62,BA63,BA65,BA67,BA68,BA69)</f>
        <v>0.5</v>
      </c>
      <c r="AP76" s="208">
        <f>SUM(BC44,BC46,BC51,BC52,BC54,BC57,BC58,BC60,BC62,BC63,BC65,BC67,BC68,BC69)</f>
        <v>0.4</v>
      </c>
      <c r="AQ76" s="208">
        <f>AVERAGE(AO76:AP76)</f>
        <v>0.45</v>
      </c>
      <c r="AR76" s="208">
        <f>STDEV(AO76:AP76)</f>
        <v>7.0710678118654779E-2</v>
      </c>
      <c r="AS76" s="208">
        <f>AR76/SQRT(2)</f>
        <v>5.0000000000000017E-2</v>
      </c>
    </row>
    <row r="77" spans="1:63" x14ac:dyDescent="0.2">
      <c r="A77" s="207" t="s">
        <v>496</v>
      </c>
      <c r="B77" s="208">
        <f>SUM(C47:C54)</f>
        <v>0.21428571428571427</v>
      </c>
      <c r="C77" s="208">
        <f>SUM(E47:E54)</f>
        <v>0.29411764705882354</v>
      </c>
      <c r="D77" s="208">
        <f>SUM(G47:G54)</f>
        <v>0</v>
      </c>
      <c r="E77" s="208">
        <f>AVERAGE(B77:D77)</f>
        <v>0.16946778711484592</v>
      </c>
      <c r="F77" s="208">
        <f>STDEV(B77:D77)</f>
        <v>0.15209464988872753</v>
      </c>
      <c r="G77" s="208">
        <f>F77/SQRT(3)</f>
        <v>8.7811887055558729E-2</v>
      </c>
      <c r="H77" s="208">
        <f>SUM(K47:K54)</f>
        <v>0.46666666666666667</v>
      </c>
      <c r="I77" s="208">
        <f>SUM(M47:M54)</f>
        <v>0.5714285714285714</v>
      </c>
      <c r="J77" s="208">
        <f>AVERAGE(H77:I77)</f>
        <v>0.51904761904761898</v>
      </c>
      <c r="K77" s="208">
        <f>STDEV(H77:I77)</f>
        <v>7.4077853267163235E-2</v>
      </c>
      <c r="L77" s="208">
        <f>K77/SQRT(2)</f>
        <v>5.2380952380953166E-2</v>
      </c>
      <c r="M77" s="208">
        <f>SUM(Q47:Q54)</f>
        <v>0.18181818181818182</v>
      </c>
      <c r="N77" s="208">
        <f>SUM(S47:S54)</f>
        <v>0.1111111111111111</v>
      </c>
      <c r="O77" s="208">
        <f>SUM(U47:U54)</f>
        <v>0</v>
      </c>
      <c r="P77" s="208">
        <f>AVERAGE(M77:O77)</f>
        <v>9.7643097643097643E-2</v>
      </c>
      <c r="Q77" s="208">
        <f>STDEV(M77:O77)</f>
        <v>9.1654259857348139E-2</v>
      </c>
      <c r="R77" s="208">
        <f>Q77/SQRT(3)</f>
        <v>5.2916611601015864E-2</v>
      </c>
      <c r="S77" s="208">
        <f>SUM(Y47:Y54)</f>
        <v>0.4</v>
      </c>
      <c r="T77" s="208">
        <f>SUM(AA47:AA54)</f>
        <v>0.54545454545454541</v>
      </c>
      <c r="U77" s="208">
        <f>SUM(AC47:AC54)</f>
        <v>0.38461538461538464</v>
      </c>
      <c r="V77" s="208">
        <f>AVERAGE(S77:U77)</f>
        <v>0.44335664335664338</v>
      </c>
      <c r="W77" s="208">
        <f>STDEV(S77:U77)</f>
        <v>8.875335378016852E-2</v>
      </c>
      <c r="X77" s="208">
        <f>W77/SQRT(3)</f>
        <v>5.1241772696462386E-2</v>
      </c>
      <c r="Y77" s="208">
        <f>SUM(AG47:AG54)</f>
        <v>0.38461538461538464</v>
      </c>
      <c r="Z77" s="208">
        <f>SUM(AI47:AI54)</f>
        <v>0.125</v>
      </c>
      <c r="AA77" s="208">
        <f>SUM(AK47:AK54)</f>
        <v>0.26315789473684209</v>
      </c>
      <c r="AB77" s="208">
        <f>AVERAGE(Y77:AA77)</f>
        <v>0.25759109311740885</v>
      </c>
      <c r="AC77" s="208">
        <f>STDEV(Y77:AA77)</f>
        <v>0.12989718604516082</v>
      </c>
      <c r="AD77" s="208">
        <f>AC77/SQRT(3)</f>
        <v>7.4996175330148504E-2</v>
      </c>
      <c r="AE77" s="208">
        <f>SUM(AO47:AO54)</f>
        <v>0.38888888888888895</v>
      </c>
      <c r="AF77" s="208">
        <f>SUM(AQ47:AQ54)</f>
        <v>0.45454545454545459</v>
      </c>
      <c r="AG77" s="208">
        <f>AVERAGE(AE77:AF77)</f>
        <v>0.42171717171717177</v>
      </c>
      <c r="AH77" s="208">
        <f>STDEV(AE77:AF77)</f>
        <v>4.6426202805177348E-2</v>
      </c>
      <c r="AI77" s="208">
        <f>AH77/SQRT(2)</f>
        <v>3.2828282828282818E-2</v>
      </c>
      <c r="AJ77" s="208">
        <f>SUM(AU47:AU54)</f>
        <v>0.30000000000000004</v>
      </c>
      <c r="AK77" s="208">
        <f>SUM(AW47:AW54)</f>
        <v>0.44444444444444442</v>
      </c>
      <c r="AL77" s="208">
        <f>AVERAGE(AJ77:AK77)</f>
        <v>0.37222222222222223</v>
      </c>
      <c r="AM77" s="208">
        <f>STDEV(AJ77:AK77)</f>
        <v>0.10213764617139023</v>
      </c>
      <c r="AN77" s="208">
        <f>AM77/SQRT(2)</f>
        <v>7.2222222222222243E-2</v>
      </c>
      <c r="AO77" s="208">
        <f>SUM(BA47:BA54)</f>
        <v>0</v>
      </c>
      <c r="AP77" s="208">
        <f>SUM(BC47:BC54)</f>
        <v>0</v>
      </c>
      <c r="AQ77" s="208">
        <f>AVERAGE(AO77:AP77)</f>
        <v>0</v>
      </c>
      <c r="AR77" s="208">
        <f>STDEV(AO77:AP77)</f>
        <v>0</v>
      </c>
      <c r="AS77" s="208">
        <f>AR77/SQRT(2)</f>
        <v>0</v>
      </c>
    </row>
    <row r="78" spans="1:63" x14ac:dyDescent="0.2">
      <c r="A78" s="61" t="s">
        <v>158</v>
      </c>
      <c r="B78" s="208">
        <f>SUM(C42:C47)</f>
        <v>0.2857142857142857</v>
      </c>
      <c r="C78" s="208">
        <f>SUM(E42:E47)</f>
        <v>0.23529411764705882</v>
      </c>
      <c r="D78" s="208">
        <f>SUM(G42:G47)</f>
        <v>0</v>
      </c>
      <c r="E78" s="208">
        <f>AVERAGE(B78:D78)</f>
        <v>0.17366946778711481</v>
      </c>
      <c r="F78" s="208">
        <f>STDEV(B78:D78)</f>
        <v>0.15250036514079779</v>
      </c>
      <c r="G78" s="208">
        <f>F78/SQRT(3)</f>
        <v>8.8046126865555824E-2</v>
      </c>
      <c r="H78" s="208">
        <f>SUM(K42:K47)</f>
        <v>6.6666666666666666E-2</v>
      </c>
      <c r="I78" s="208">
        <f>SUM(M42:M47)</f>
        <v>0</v>
      </c>
      <c r="J78" s="208">
        <f>AVERAGE(H78:I78)</f>
        <v>3.3333333333333333E-2</v>
      </c>
      <c r="K78" s="208">
        <f>STDEV(H78:I78)</f>
        <v>4.7140452079103168E-2</v>
      </c>
      <c r="L78" s="208">
        <f>K78/SQRT(2)</f>
        <v>3.3333333333333333E-2</v>
      </c>
      <c r="M78" s="208">
        <f>SUM(Q42:Q47)</f>
        <v>0.27272727272727271</v>
      </c>
      <c r="N78" s="208">
        <f>SUM(S42:S47)</f>
        <v>0.33333333333333331</v>
      </c>
      <c r="O78" s="208">
        <f>SUM(U42:U47)</f>
        <v>0.2857142857142857</v>
      </c>
      <c r="P78" s="208">
        <f>AVERAGE(M78:O78)</f>
        <v>0.29725829725829722</v>
      </c>
      <c r="Q78" s="208">
        <f>STDEV(M78:O78)</f>
        <v>3.1909587860744562E-2</v>
      </c>
      <c r="R78" s="208">
        <f>Q78/SQRT(3)</f>
        <v>1.8423009141130889E-2</v>
      </c>
      <c r="S78" s="208">
        <f>SUM(Y42:Y47)</f>
        <v>0.2</v>
      </c>
      <c r="T78" s="208">
        <f>SUM(AA42:AA47)</f>
        <v>0.36363636363636365</v>
      </c>
      <c r="U78" s="208">
        <f>SUM(AC42:AC47)</f>
        <v>0.15384615384615385</v>
      </c>
      <c r="V78" s="208">
        <f>AVERAGE(S78:U78)</f>
        <v>0.23916083916083919</v>
      </c>
      <c r="W78" s="208">
        <f>STDEV(S78:U78)</f>
        <v>0.11024137845560031</v>
      </c>
      <c r="X78" s="208">
        <f>W78/SQRT(3)</f>
        <v>6.3647889527176246E-2</v>
      </c>
      <c r="Y78" s="208">
        <f>SUM(AG42:AG47)</f>
        <v>0.30769230769230771</v>
      </c>
      <c r="Z78" s="208">
        <f>SUM(AI42:AI47)</f>
        <v>0.1875</v>
      </c>
      <c r="AA78" s="208">
        <f>SUM(AK42:AK47)</f>
        <v>0.21052631578947367</v>
      </c>
      <c r="AB78" s="208">
        <f>AVERAGE(Y78:AA78)</f>
        <v>0.23523954116059378</v>
      </c>
      <c r="AC78" s="208">
        <f>STDEV(Y78:AA78)</f>
        <v>6.3793458428614919E-2</v>
      </c>
      <c r="AD78" s="208">
        <f>AC78/SQRT(3)</f>
        <v>3.6831170396298026E-2</v>
      </c>
      <c r="AE78" s="208">
        <f>SUM(AO42:AO47)</f>
        <v>0</v>
      </c>
      <c r="AF78" s="208">
        <f>SUM(AQ42:AQ47)</f>
        <v>0</v>
      </c>
      <c r="AG78" s="208">
        <f>AVERAGE(AE78:AF78)</f>
        <v>0</v>
      </c>
      <c r="AH78" s="208">
        <f>STDEV(AE78:AF78)</f>
        <v>0</v>
      </c>
      <c r="AI78" s="208">
        <f>AH78/SQRT(2)</f>
        <v>0</v>
      </c>
      <c r="AJ78" s="208">
        <f>SUM(AU42:AU47)</f>
        <v>0</v>
      </c>
      <c r="AK78" s="208">
        <f>SUM(AW42:AW47)</f>
        <v>0</v>
      </c>
      <c r="AL78" s="208">
        <f>AVERAGE(AJ78:AK78)</f>
        <v>0</v>
      </c>
      <c r="AM78" s="208">
        <f>STDEV(AJ78:AK78)</f>
        <v>0</v>
      </c>
      <c r="AN78" s="208">
        <f>AM78/SQRT(2)</f>
        <v>0</v>
      </c>
      <c r="AO78" s="208">
        <f>SUM(BA42:BA47)</f>
        <v>0</v>
      </c>
      <c r="AP78" s="208">
        <f>SUM(BC42:BC47)</f>
        <v>0.2</v>
      </c>
      <c r="AQ78" s="208">
        <f>AVERAGE(AO78:AP78)</f>
        <v>0.1</v>
      </c>
      <c r="AR78" s="208">
        <f>STDEV(AO78:AP78)</f>
        <v>0.14142135623730953</v>
      </c>
      <c r="AS78" s="208">
        <f>AR78/SQRT(2)</f>
        <v>0.1</v>
      </c>
    </row>
    <row r="79" spans="1:63" x14ac:dyDescent="0.2">
      <c r="A79" s="61" t="s">
        <v>497</v>
      </c>
      <c r="B79" s="208">
        <f>SUM(C43,C44,C50,C51,C55,C56,C58,C67,C68,C69)</f>
        <v>0.2857142857142857</v>
      </c>
      <c r="C79" s="208">
        <f>SUM(E43,E44,E50,E51,E55,E56,E58,E67,E68,E69)</f>
        <v>0.29411764705882354</v>
      </c>
      <c r="D79" s="208">
        <f>SUM(G43,G44,G50,G51,G55,G56,G58,G67,G68,G69)</f>
        <v>0.30769230769230771</v>
      </c>
      <c r="E79" s="208">
        <f>AVERAGE(B79:D79)</f>
        <v>0.29584141348847232</v>
      </c>
      <c r="F79" s="208">
        <f>STDEV(B79:D79)</f>
        <v>1.1089945470767325E-2</v>
      </c>
      <c r="G79" s="208">
        <f>F79/SQRT(3)</f>
        <v>6.4027830028457865E-3</v>
      </c>
      <c r="H79" s="208">
        <f>SUM(K43,K44,K50,K51,K55,K56,K58,K67,K68,K69)</f>
        <v>0.2</v>
      </c>
      <c r="I79" s="208">
        <f>SUM(M43,M44,M50,M51,M55,M56,M58,M67,M68,M69)</f>
        <v>0.14285714285714285</v>
      </c>
      <c r="J79" s="208">
        <f>AVERAGE(H79:I79)</f>
        <v>0.17142857142857143</v>
      </c>
      <c r="K79" s="208">
        <f>STDEV(H79:I79)</f>
        <v>4.0406101782088415E-2</v>
      </c>
      <c r="L79" s="208">
        <f>K79/SQRT(2)</f>
        <v>2.857142857142856E-2</v>
      </c>
      <c r="M79" s="208">
        <f>SUM(Q43,Q44,Q50,Q51,Q55,Q56,Q58,Q67,Q68,Q69)</f>
        <v>0.27272727272727271</v>
      </c>
      <c r="N79" s="208">
        <f>SUM(S43,S44,S50,S51,S55,S56,S58,S67,S68,S69)</f>
        <v>0.22222222222222221</v>
      </c>
      <c r="O79" s="208">
        <f>SUM(U43,U44,U50,U51,U55,U56,U58,U67,U68,U69)</f>
        <v>0.2857142857142857</v>
      </c>
      <c r="P79" s="208">
        <f>AVERAGE(M79:O79)</f>
        <v>0.26022126022126019</v>
      </c>
      <c r="Q79" s="208">
        <f>STDEV(M79:O79)</f>
        <v>3.3542671229651252E-2</v>
      </c>
      <c r="R79" s="208">
        <f>Q79/SQRT(3)</f>
        <v>1.9365870263778267E-2</v>
      </c>
      <c r="S79" s="208">
        <f>SUM(Y43,Y44,Y50,Y51,Y55,Y56,Y58,Y67,Y68,Y69)</f>
        <v>0.30000000000000004</v>
      </c>
      <c r="T79" s="208">
        <f>SUM(AA43,AA44,AA50,AA51,AA55,AA56,AA58,AA67,AA68,AA69)</f>
        <v>9.0909090909090912E-2</v>
      </c>
      <c r="U79" s="208">
        <f>SUM(AC43,AC44,AC50,AC51,AC55,AC56,AC58,AC67,AC68,AC69)</f>
        <v>0.46153846153846156</v>
      </c>
      <c r="V79" s="208">
        <f>AVERAGE(S79:U79)</f>
        <v>0.28414918414918416</v>
      </c>
      <c r="W79" s="208">
        <f>STDEV(S79:U79)</f>
        <v>0.18582241217257187</v>
      </c>
      <c r="X79" s="208">
        <f>W79/SQRT(3)</f>
        <v>0.10728461968929996</v>
      </c>
      <c r="Y79" s="208">
        <f>SUM(AG43,AG44,AG50,AG51,AG55,AG56,AG58,AG67,AG68,AG69)</f>
        <v>0.30769230769230771</v>
      </c>
      <c r="Z79" s="208">
        <f>SUM(AI43,AI44,AI50,AI51,AI55,AI56,AI58,AI67,AI68,AI69)</f>
        <v>0.3125</v>
      </c>
      <c r="AA79" s="208">
        <f>SUM(AK43,AK44,AK50,AK51,AK55,AK56,AK58,AK67,AK68,AK69)</f>
        <v>0.21052631578947367</v>
      </c>
      <c r="AB79" s="208">
        <f>AVERAGE(Y79:AA79)</f>
        <v>0.27690620782726044</v>
      </c>
      <c r="AC79" s="208">
        <f>STDEV(Y79:AA79)</f>
        <v>5.7536910123350632E-2</v>
      </c>
      <c r="AD79" s="208">
        <f>AC79/SQRT(3)</f>
        <v>3.3218950548055792E-2</v>
      </c>
      <c r="AE79" s="208">
        <f>SUM(AO43,AO44,AO50,AO51,AO55,AO56,AO58,AO67,AO68,AO69)</f>
        <v>0.38888888888888884</v>
      </c>
      <c r="AF79" s="208">
        <f>SUM(AQ43,AQ44,AQ50,AQ51,AQ55,AQ56,AQ58,AQ67,AQ68,AQ69)</f>
        <v>0.18181818181818182</v>
      </c>
      <c r="AG79" s="208">
        <f>AVERAGE(AE79:AF79)</f>
        <v>0.28535353535353536</v>
      </c>
      <c r="AH79" s="208">
        <f>STDEV(AE79:AF79)</f>
        <v>0.14642110115478993</v>
      </c>
      <c r="AI79" s="208">
        <f>AH79/SQRT(2)</f>
        <v>0.10353535353535337</v>
      </c>
      <c r="AJ79" s="208">
        <f>SUM(AU43,AU44,AU50,AU51,AU55,AU56,AU58,AU67,AU68,AU69)</f>
        <v>0.30000000000000004</v>
      </c>
      <c r="AK79" s="208">
        <f>SUM(AW43,AW44,AW50,AW51,AW55,AW56,AW58,AW67,AW68,AW69)</f>
        <v>0.1111111111111111</v>
      </c>
      <c r="AL79" s="208">
        <f>AVERAGE(AJ79:AK79)</f>
        <v>0.20555555555555557</v>
      </c>
      <c r="AM79" s="208">
        <f>STDEV(AJ79:AK79)</f>
        <v>0.13356461422412566</v>
      </c>
      <c r="AN79" s="208">
        <f>AM79/SQRT(2)</f>
        <v>9.4444444444444456E-2</v>
      </c>
      <c r="AO79" s="208">
        <f>SUM(BA43,BA44,BA50,BA51,BA55,BA56,BA58,BA67,BA68,BA69)</f>
        <v>0.3</v>
      </c>
      <c r="AP79" s="208">
        <f>SUM(BC43,BC44,BC50,BC51,BC55,BC56,BC58,BC67,BC68,BC69)</f>
        <v>0.2</v>
      </c>
      <c r="AQ79" s="208">
        <f>AVERAGE(AO79:AP79)</f>
        <v>0.25</v>
      </c>
      <c r="AR79" s="208">
        <f>STDEV(AO79:AP79)</f>
        <v>7.0710678118654779E-2</v>
      </c>
      <c r="AS79" s="208">
        <f>AR79/SQRT(2)</f>
        <v>5.0000000000000017E-2</v>
      </c>
    </row>
    <row r="80" spans="1:63" x14ac:dyDescent="0.2">
      <c r="A80" s="61" t="s">
        <v>498</v>
      </c>
      <c r="B80" s="212">
        <f>SUM(C49,C53,C54,C64,C65,C67,C69)</f>
        <v>0</v>
      </c>
      <c r="C80" s="212">
        <f>SUM(E49,E53,E54,E64,E65,E67,E69)</f>
        <v>5.8823529411764705E-2</v>
      </c>
      <c r="D80" s="212">
        <f>SUM(G49,G53,G54,G64,G65,G67,G69)</f>
        <v>7.6923076923076927E-2</v>
      </c>
      <c r="E80" s="208">
        <f>AVERAGE(B80:D80)</f>
        <v>4.5248868778280549E-2</v>
      </c>
      <c r="F80" s="208">
        <f>STDEV(B80:D80)</f>
        <v>4.0218074286495861E-2</v>
      </c>
      <c r="G80" s="208">
        <f>F80/SQRT(3)</f>
        <v>2.3219916015596753E-2</v>
      </c>
      <c r="H80" s="212">
        <f>SUM(K49,K53,K54,K64,K65,K67,K69)</f>
        <v>6.6666666666666666E-2</v>
      </c>
      <c r="I80" s="212">
        <f>SUM(M49,M53,M54,M64,M65,M67,M69)</f>
        <v>0.14285714285714285</v>
      </c>
      <c r="J80" s="208">
        <f>AVERAGE(H80:I80)</f>
        <v>0.10476190476190475</v>
      </c>
      <c r="K80" s="208">
        <f>STDEV(H80:I80)</f>
        <v>5.3874802376117942E-2</v>
      </c>
      <c r="L80" s="208">
        <f>K80/SQRT(2)</f>
        <v>3.8095238095238119E-2</v>
      </c>
      <c r="M80" s="212">
        <f>SUM(Q49,Q53,Q54,Q64,Q65,Q67,Q69)</f>
        <v>0</v>
      </c>
      <c r="N80" s="212">
        <f>SUM(S49,S53,S54,S64,S65,S67,S69)</f>
        <v>0</v>
      </c>
      <c r="O80" s="212">
        <f>SUM(U49,U53,U54,U64,U65,U67,U69)</f>
        <v>0.14285714285714285</v>
      </c>
      <c r="P80" s="208">
        <f>AVERAGE(M80:O80)</f>
        <v>4.7619047619047616E-2</v>
      </c>
      <c r="Q80" s="208">
        <f>STDEV(M80:O80)</f>
        <v>8.2478609884232251E-2</v>
      </c>
      <c r="R80" s="208">
        <f>Q80/SQRT(3)</f>
        <v>4.7619047619047623E-2</v>
      </c>
      <c r="S80" s="212">
        <f>SUM(Y49,Y53,Y54,Y64,Y65,Y67,Y69)</f>
        <v>0.1</v>
      </c>
      <c r="T80" s="212">
        <f>SUM(AA49,AA53,AA54,AA64,AA65,AA67,AA69)</f>
        <v>9.0909090909090912E-2</v>
      </c>
      <c r="U80" s="212">
        <f>SUM(AC49,AC53,AC54,AC64,AC65,AC67,AC69)</f>
        <v>7.6923076923076927E-2</v>
      </c>
      <c r="V80" s="208">
        <f>AVERAGE(S80:U80)</f>
        <v>8.9277389277389277E-2</v>
      </c>
      <c r="W80" s="208">
        <f>STDEV(S80:U80)</f>
        <v>1.1624669128010948E-2</v>
      </c>
      <c r="X80" s="208">
        <f>W80/SQRT(3)</f>
        <v>6.7115058502974535E-3</v>
      </c>
      <c r="Y80" s="212">
        <f>SUM(AG49,AG53,AG54,AG64,AG65,AG67,AG69)</f>
        <v>0</v>
      </c>
      <c r="Z80" s="212">
        <f>SUM(AI49,AI53,AI54,AI64,AI65,AI67,AI69)</f>
        <v>0</v>
      </c>
      <c r="AA80" s="212">
        <f>SUM(AK49,AK53,AK54,AK64,AK65,AK67,AK69)</f>
        <v>0.10526315789473684</v>
      </c>
      <c r="AB80" s="208">
        <f>AVERAGE(Y80:AA80)</f>
        <v>3.5087719298245612E-2</v>
      </c>
      <c r="AC80" s="208">
        <f>STDEV(Y80:AA80)</f>
        <v>6.0773712546276393E-2</v>
      </c>
      <c r="AD80" s="208">
        <f>AC80/SQRT(3)</f>
        <v>3.5087719298245612E-2</v>
      </c>
      <c r="AE80" s="212">
        <f>SUM(AO49,AO53,AO54,AO64,AO65,AO67,AO69)</f>
        <v>5.5555555555555552E-2</v>
      </c>
      <c r="AF80" s="212">
        <f>SUM(AQ49,AQ53,AQ54,AQ64,AQ65,AQ67,AQ69)</f>
        <v>9.0909090909090912E-2</v>
      </c>
      <c r="AG80" s="208">
        <f>AVERAGE(AE80:AF80)</f>
        <v>7.3232323232323232E-2</v>
      </c>
      <c r="AH80" s="208">
        <f>STDEV(AE80:AF80)</f>
        <v>2.4998724587403206E-2</v>
      </c>
      <c r="AI80" s="208">
        <f>AH80/SQRT(2)</f>
        <v>1.7676767676767683E-2</v>
      </c>
      <c r="AJ80" s="212">
        <f>SUM(AU49,AU53,AU54,AU64,AU65,AU67,AU69)</f>
        <v>0</v>
      </c>
      <c r="AK80" s="212">
        <f>SUM(AW49,AW53,AW54,AW64,AW65,AW67,AW69)</f>
        <v>0</v>
      </c>
      <c r="AL80" s="208">
        <f>AVERAGE(AJ80:AK80)</f>
        <v>0</v>
      </c>
      <c r="AM80" s="208">
        <f>STDEV(AJ80:AK80)</f>
        <v>0</v>
      </c>
      <c r="AN80" s="208">
        <f>AM80/SQRT(2)</f>
        <v>0</v>
      </c>
      <c r="AO80" s="212">
        <f>SUM(BA49,BA53,BA54,BA64,BA65,BA67,BA69)</f>
        <v>0</v>
      </c>
      <c r="AP80" s="212">
        <f>SUM(BC49,BC53,BC54,BC64,BC65,BC67,BC69)</f>
        <v>0</v>
      </c>
      <c r="AQ80" s="208">
        <f>AVERAGE(AO80:AP80)</f>
        <v>0</v>
      </c>
      <c r="AR80" s="208">
        <f>STDEV(AO80:AP80)</f>
        <v>0</v>
      </c>
      <c r="AS80" s="208">
        <f>AR80/SQRT(2)</f>
        <v>0</v>
      </c>
    </row>
    <row r="83" spans="12:14" ht="12.75" thickBot="1" x14ac:dyDescent="0.25"/>
    <row r="84" spans="12:14" ht="12.75" thickBot="1" x14ac:dyDescent="0.25">
      <c r="L84" s="408" t="s">
        <v>482</v>
      </c>
      <c r="M84" s="396" t="s">
        <v>523</v>
      </c>
      <c r="N84" s="410"/>
    </row>
    <row r="85" spans="12:14" ht="12.75" thickBot="1" x14ac:dyDescent="0.25">
      <c r="L85" s="409"/>
      <c r="M85" s="232" t="s">
        <v>476</v>
      </c>
      <c r="N85" s="233" t="s">
        <v>477</v>
      </c>
    </row>
    <row r="86" spans="12:14" ht="12.75" thickBot="1" x14ac:dyDescent="0.25">
      <c r="L86" s="214" t="s">
        <v>207</v>
      </c>
      <c r="M86" s="234">
        <f>SUM(I49,I53,I54,I64,I65,I67,I68,I69)/3</f>
        <v>2.2727272727272724E-2</v>
      </c>
      <c r="N86" s="234">
        <f>STDEV(I49,I53,I54,I64,I65,I67,I68,I69)</f>
        <v>1.1762481125153766E-2</v>
      </c>
    </row>
    <row r="87" spans="12:14" ht="12.75" thickBot="1" x14ac:dyDescent="0.25">
      <c r="L87" s="214" t="s">
        <v>524</v>
      </c>
      <c r="M87" s="234">
        <f>SUM(O49,O53,O54,O64,O65,O67,O68,O69)/2</f>
        <v>5.1724137931034482E-2</v>
      </c>
      <c r="N87" s="234">
        <f>STDEV(O49,O53,O54,O64,O65,O67,O68,O69)</f>
        <v>3.6574488682062804E-2</v>
      </c>
    </row>
    <row r="88" spans="12:14" ht="12.75" thickBot="1" x14ac:dyDescent="0.25">
      <c r="L88" s="214" t="s">
        <v>135</v>
      </c>
      <c r="M88" s="234">
        <f>SUM(W49,W53,W54,W64,W65,W67,W68,W69)/3</f>
        <v>1.2345679012345678E-2</v>
      </c>
      <c r="N88" s="234">
        <f>STDEV(W49,W53,W54,W64,W65,W67,W68,W69)</f>
        <v>1.3094570021973102E-2</v>
      </c>
    </row>
    <row r="89" spans="12:14" ht="12.75" thickBot="1" x14ac:dyDescent="0.25">
      <c r="L89" s="214" t="s">
        <v>109</v>
      </c>
      <c r="M89" s="234">
        <f>SUM(AE49,AE53,AE54,AE64,AE65,AE67,AE68,AE69)/3</f>
        <v>2.9411764705882349E-2</v>
      </c>
      <c r="N89" s="234">
        <f>STDEV((AE49,AE53,AE54,AE64,AE65,AE67,AE68,AE69))</f>
        <v>2.1883053210083679E-2</v>
      </c>
    </row>
    <row r="90" spans="12:14" ht="12.75" thickBot="1" x14ac:dyDescent="0.25">
      <c r="L90" s="214" t="s">
        <v>233</v>
      </c>
      <c r="M90" s="234">
        <f>SUM(AM49,AM53,AM54,AM64,AM65,AM67,AM68,AM69)/3</f>
        <v>1.3888888888888888E-2</v>
      </c>
      <c r="N90" s="234">
        <f>STDEV(AM49,AM53,AM54,AM64,AM65,AM67,AM68,AM69)</f>
        <v>9.6439593726307445E-3</v>
      </c>
    </row>
    <row r="91" spans="12:14" ht="12.75" thickBot="1" x14ac:dyDescent="0.25">
      <c r="L91" s="214" t="s">
        <v>176</v>
      </c>
      <c r="M91" s="234">
        <f>SUM(AS49,AS53,AS54,AS64,AS65,AS67,AS68,AS69)/2</f>
        <v>3.4482758620689655E-2</v>
      </c>
      <c r="N91" s="234">
        <f>STDEV(AS49,AS53,AS54,AS64,AS65,AS67,AS68,AS69)</f>
        <v>1.5962415513319853E-2</v>
      </c>
    </row>
    <row r="92" spans="12:14" ht="12.75" thickBot="1" x14ac:dyDescent="0.25">
      <c r="L92" s="214" t="s">
        <v>48</v>
      </c>
      <c r="M92" s="234">
        <f>SUM(AY49,AY53,AY54,AY64,AY65,AY67,AY68,AY69)/2</f>
        <v>0</v>
      </c>
      <c r="N92" s="234">
        <v>0</v>
      </c>
    </row>
    <row r="93" spans="12:14" ht="12.75" thickBot="1" x14ac:dyDescent="0.25">
      <c r="L93" s="214" t="s">
        <v>229</v>
      </c>
      <c r="M93" s="234">
        <f>SUM(BE49,BE53,BE54,BE64,BE65,BE67,BE68,BE69)/2</f>
        <v>0</v>
      </c>
      <c r="N93" s="234">
        <v>0</v>
      </c>
    </row>
  </sheetData>
  <mergeCells count="10">
    <mergeCell ref="B74:G74"/>
    <mergeCell ref="H74:L74"/>
    <mergeCell ref="M74:R74"/>
    <mergeCell ref="S74:X74"/>
    <mergeCell ref="Y74:AD74"/>
    <mergeCell ref="L84:L85"/>
    <mergeCell ref="M84:N84"/>
    <mergeCell ref="AE74:AI74"/>
    <mergeCell ref="AJ74:AN74"/>
    <mergeCell ref="AO74:AS74"/>
  </mergeCell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0"/>
  <sheetViews>
    <sheetView topLeftCell="A7" workbookViewId="0">
      <selection activeCell="B21" sqref="B21:J30"/>
    </sheetView>
  </sheetViews>
  <sheetFormatPr defaultRowHeight="15" x14ac:dyDescent="0.25"/>
  <cols>
    <col min="1" max="1" width="21.5703125" customWidth="1"/>
    <col min="2" max="2" width="15.5703125" style="186" customWidth="1"/>
    <col min="3" max="3" width="20.140625" style="186" customWidth="1"/>
    <col min="4" max="11" width="9.85546875" style="186" customWidth="1"/>
  </cols>
  <sheetData>
    <row r="3" spans="1:11" x14ac:dyDescent="0.25">
      <c r="B3" s="235" t="s">
        <v>290</v>
      </c>
    </row>
    <row r="4" spans="1:11" x14ac:dyDescent="0.25">
      <c r="B4" s="186">
        <v>1</v>
      </c>
      <c r="D4" s="186">
        <v>2</v>
      </c>
      <c r="F4" s="186">
        <v>4</v>
      </c>
      <c r="H4" s="186" t="s">
        <v>238</v>
      </c>
      <c r="J4" s="186" t="s">
        <v>526</v>
      </c>
      <c r="K4" s="186" t="s">
        <v>521</v>
      </c>
    </row>
    <row r="5" spans="1:11" x14ac:dyDescent="0.25">
      <c r="A5" s="26" t="s">
        <v>237</v>
      </c>
      <c r="B5" s="186" t="s">
        <v>525</v>
      </c>
      <c r="C5" s="186" t="s">
        <v>522</v>
      </c>
      <c r="D5" s="186" t="s">
        <v>525</v>
      </c>
      <c r="E5" s="186" t="s">
        <v>522</v>
      </c>
      <c r="F5" s="186" t="s">
        <v>525</v>
      </c>
      <c r="G5" s="186" t="s">
        <v>522</v>
      </c>
      <c r="H5" s="186" t="s">
        <v>525</v>
      </c>
      <c r="I5" s="186" t="s">
        <v>522</v>
      </c>
    </row>
    <row r="6" spans="1:11" x14ac:dyDescent="0.25">
      <c r="A6" s="27" t="s">
        <v>207</v>
      </c>
      <c r="B6" s="186">
        <v>0.63636363636363635</v>
      </c>
      <c r="C6" s="186">
        <v>0.49236596391733095</v>
      </c>
      <c r="D6" s="186">
        <v>0.73913043478260865</v>
      </c>
      <c r="E6" s="186">
        <v>0.44897775854487959</v>
      </c>
      <c r="F6" s="186">
        <v>0.56521739130434778</v>
      </c>
      <c r="G6" s="186">
        <v>0.50686980186970187</v>
      </c>
      <c r="J6" s="186">
        <v>0.6470588235294118</v>
      </c>
      <c r="K6" s="186">
        <v>0.48143770640121653</v>
      </c>
    </row>
    <row r="7" spans="1:11" x14ac:dyDescent="0.25">
      <c r="A7" s="27" t="s">
        <v>0</v>
      </c>
      <c r="B7" s="186">
        <v>0.625</v>
      </c>
      <c r="C7" s="186">
        <v>0.49453535504684026</v>
      </c>
      <c r="D7" s="186">
        <v>0.56000000000000005</v>
      </c>
      <c r="E7" s="186">
        <v>0.50662280511902213</v>
      </c>
      <c r="J7" s="186">
        <v>0.59183673469387754</v>
      </c>
      <c r="K7" s="186">
        <v>0.49658699082414787</v>
      </c>
    </row>
    <row r="8" spans="1:11" x14ac:dyDescent="0.25">
      <c r="A8" s="27" t="s">
        <v>135</v>
      </c>
      <c r="B8" s="186">
        <v>0.57894736842105265</v>
      </c>
      <c r="C8" s="186">
        <v>0.50725727350178806</v>
      </c>
      <c r="D8" s="186">
        <v>0.47368421052631576</v>
      </c>
      <c r="E8" s="186">
        <v>0.51298917604257699</v>
      </c>
      <c r="F8" s="186">
        <v>0.36842105263157893</v>
      </c>
      <c r="G8" s="186">
        <v>0.49559462778335206</v>
      </c>
      <c r="J8" s="186">
        <v>0.47368421052631576</v>
      </c>
      <c r="K8" s="186">
        <v>0.50374537069460068</v>
      </c>
    </row>
    <row r="9" spans="1:11" x14ac:dyDescent="0.25">
      <c r="A9" s="27" t="s">
        <v>109</v>
      </c>
      <c r="B9" s="186">
        <v>0.4</v>
      </c>
      <c r="C9" s="186">
        <v>0.5</v>
      </c>
      <c r="D9" s="186">
        <v>0.44</v>
      </c>
      <c r="E9" s="186">
        <v>0.50662280511902213</v>
      </c>
      <c r="F9" s="186">
        <v>0.52</v>
      </c>
      <c r="G9" s="186">
        <v>0.50990195135927852</v>
      </c>
      <c r="J9" s="186">
        <v>0.45333333333333331</v>
      </c>
      <c r="K9" s="186">
        <v>0.50116980273273759</v>
      </c>
    </row>
    <row r="10" spans="1:11" x14ac:dyDescent="0.25">
      <c r="A10" s="27" t="s">
        <v>233</v>
      </c>
      <c r="B10" s="186">
        <v>0.52</v>
      </c>
      <c r="C10" s="186">
        <v>0.50990195135927852</v>
      </c>
      <c r="D10" s="186">
        <v>0.64</v>
      </c>
      <c r="E10" s="186">
        <v>0.4898979485566356</v>
      </c>
      <c r="F10" s="186">
        <v>0.76</v>
      </c>
      <c r="G10" s="186">
        <v>0.43588989435406739</v>
      </c>
      <c r="J10" s="186">
        <v>0.64</v>
      </c>
      <c r="K10" s="186">
        <v>0.48323235975409751</v>
      </c>
    </row>
    <row r="11" spans="1:11" x14ac:dyDescent="0.25">
      <c r="A11" s="27" t="s">
        <v>176</v>
      </c>
      <c r="B11" s="186">
        <v>0.72</v>
      </c>
      <c r="C11" s="186">
        <v>0.45825756949558394</v>
      </c>
      <c r="D11" s="186">
        <v>0.45833333333333331</v>
      </c>
      <c r="E11" s="186">
        <v>0.50897737770405149</v>
      </c>
      <c r="J11" s="186">
        <v>0.59183673469387754</v>
      </c>
      <c r="K11" s="186">
        <v>0.49658699082414787</v>
      </c>
    </row>
    <row r="12" spans="1:11" x14ac:dyDescent="0.25">
      <c r="A12" s="27" t="s">
        <v>48</v>
      </c>
      <c r="B12" s="186">
        <v>0.47619047619047616</v>
      </c>
      <c r="C12" s="186">
        <v>0.51176631571915898</v>
      </c>
      <c r="D12" s="186">
        <v>0.40909090909090912</v>
      </c>
      <c r="E12" s="186">
        <v>0.50323627974019647</v>
      </c>
      <c r="J12" s="186">
        <v>0.44186046511627908</v>
      </c>
      <c r="K12" s="186">
        <v>0.50248551655959151</v>
      </c>
    </row>
    <row r="13" spans="1:11" x14ac:dyDescent="0.25">
      <c r="A13" s="27" t="s">
        <v>229</v>
      </c>
      <c r="B13" s="186">
        <v>0.43478260869565216</v>
      </c>
      <c r="C13" s="186">
        <v>0.50686980186970187</v>
      </c>
      <c r="D13" s="186">
        <v>0.20833333333333334</v>
      </c>
      <c r="E13" s="186">
        <v>0.41485111699905342</v>
      </c>
      <c r="J13" s="186">
        <v>0.31914893617021278</v>
      </c>
      <c r="K13" s="186">
        <v>0.4711864293980077</v>
      </c>
    </row>
    <row r="14" spans="1:11" x14ac:dyDescent="0.25">
      <c r="A14" s="27" t="s">
        <v>238</v>
      </c>
    </row>
    <row r="15" spans="1:11" x14ac:dyDescent="0.25">
      <c r="A15" s="27" t="s">
        <v>239</v>
      </c>
      <c r="B15" s="186">
        <v>0.54891304347826086</v>
      </c>
      <c r="C15" s="186">
        <v>0.49895947801725837</v>
      </c>
      <c r="D15" s="186">
        <v>0.49197860962566847</v>
      </c>
      <c r="E15" s="186">
        <v>0.5012777647068084</v>
      </c>
      <c r="F15" s="186">
        <v>0.56521739130434778</v>
      </c>
      <c r="G15" s="186">
        <v>0.49844478627922684</v>
      </c>
      <c r="J15" s="186">
        <v>0.52915766738660908</v>
      </c>
      <c r="K15" s="186">
        <v>0.49968901907069008</v>
      </c>
    </row>
    <row r="21" spans="2:13" x14ac:dyDescent="0.25">
      <c r="B21" s="412" t="s">
        <v>482</v>
      </c>
      <c r="C21" s="411" t="s">
        <v>492</v>
      </c>
      <c r="D21" s="411"/>
      <c r="E21" s="411" t="s">
        <v>493</v>
      </c>
      <c r="F21" s="411"/>
      <c r="G21" s="411" t="s">
        <v>527</v>
      </c>
      <c r="H21" s="411"/>
      <c r="I21" s="411" t="s">
        <v>494</v>
      </c>
      <c r="J21" s="411"/>
      <c r="L21" s="186"/>
      <c r="M21" s="186"/>
    </row>
    <row r="22" spans="2:13" x14ac:dyDescent="0.25">
      <c r="B22" s="412"/>
      <c r="C22" s="236" t="s">
        <v>476</v>
      </c>
      <c r="D22" s="236" t="s">
        <v>477</v>
      </c>
      <c r="E22" s="236" t="s">
        <v>476</v>
      </c>
      <c r="F22" s="236" t="s">
        <v>477</v>
      </c>
      <c r="G22" s="236" t="s">
        <v>476</v>
      </c>
      <c r="H22" s="236" t="s">
        <v>477</v>
      </c>
      <c r="I22" s="236" t="s">
        <v>476</v>
      </c>
      <c r="J22" s="236" t="s">
        <v>477</v>
      </c>
      <c r="L22" s="186"/>
      <c r="M22" s="186"/>
    </row>
    <row r="23" spans="2:13" x14ac:dyDescent="0.25">
      <c r="B23" s="237" t="s">
        <v>207</v>
      </c>
      <c r="C23" s="173">
        <v>0.63636363636363635</v>
      </c>
      <c r="D23" s="173">
        <v>0.49236596391733095</v>
      </c>
      <c r="E23" s="173">
        <v>0.73913043478260865</v>
      </c>
      <c r="F23" s="173">
        <v>0.44897775854487959</v>
      </c>
      <c r="G23" s="173" t="s">
        <v>528</v>
      </c>
      <c r="H23" s="173" t="s">
        <v>528</v>
      </c>
      <c r="I23" s="173">
        <v>0.56521739130434778</v>
      </c>
      <c r="J23" s="173">
        <v>0.50686980186970187</v>
      </c>
      <c r="L23" s="186"/>
      <c r="M23" s="186"/>
    </row>
    <row r="24" spans="2:13" x14ac:dyDescent="0.25">
      <c r="B24" s="237" t="s">
        <v>0</v>
      </c>
      <c r="C24" s="173">
        <v>0.625</v>
      </c>
      <c r="D24" s="173">
        <v>0.49453535504684026</v>
      </c>
      <c r="E24" s="173">
        <v>0.56000000000000005</v>
      </c>
      <c r="F24" s="173">
        <v>0.50662280511902213</v>
      </c>
      <c r="G24" s="173" t="s">
        <v>528</v>
      </c>
      <c r="H24" s="173" t="s">
        <v>528</v>
      </c>
      <c r="I24" s="173" t="s">
        <v>528</v>
      </c>
      <c r="J24" s="173" t="s">
        <v>528</v>
      </c>
      <c r="L24" s="186"/>
      <c r="M24" s="186"/>
    </row>
    <row r="25" spans="2:13" x14ac:dyDescent="0.25">
      <c r="B25" s="237" t="s">
        <v>135</v>
      </c>
      <c r="C25" s="173">
        <v>0.57894736842105265</v>
      </c>
      <c r="D25" s="173">
        <v>0.50725727350178806</v>
      </c>
      <c r="E25" s="173">
        <v>0.47368421052631576</v>
      </c>
      <c r="F25" s="173">
        <v>0.51298917604257699</v>
      </c>
      <c r="G25" s="173" t="s">
        <v>528</v>
      </c>
      <c r="H25" s="173" t="s">
        <v>528</v>
      </c>
      <c r="I25" s="173">
        <v>0.36842105263157893</v>
      </c>
      <c r="J25" s="173">
        <v>0.49559462778335206</v>
      </c>
      <c r="L25" s="186"/>
      <c r="M25" s="186"/>
    </row>
    <row r="26" spans="2:13" x14ac:dyDescent="0.25">
      <c r="B26" s="237" t="s">
        <v>109</v>
      </c>
      <c r="C26" s="173">
        <v>0.4</v>
      </c>
      <c r="D26" s="173">
        <v>0.5</v>
      </c>
      <c r="E26" s="173">
        <v>0.44</v>
      </c>
      <c r="F26" s="173">
        <v>0.50662280511902213</v>
      </c>
      <c r="G26" s="173" t="s">
        <v>528</v>
      </c>
      <c r="H26" s="173" t="s">
        <v>528</v>
      </c>
      <c r="I26" s="173">
        <v>0.52</v>
      </c>
      <c r="J26" s="173">
        <v>0.50990195135927852</v>
      </c>
      <c r="L26" s="186"/>
      <c r="M26" s="186"/>
    </row>
    <row r="27" spans="2:13" x14ac:dyDescent="0.25">
      <c r="B27" s="237" t="s">
        <v>233</v>
      </c>
      <c r="C27" s="173">
        <v>0.52</v>
      </c>
      <c r="D27" s="173">
        <v>0.50990195135927852</v>
      </c>
      <c r="E27" s="173">
        <v>0.64</v>
      </c>
      <c r="F27" s="173">
        <v>0.4898979485566356</v>
      </c>
      <c r="G27" s="173" t="s">
        <v>528</v>
      </c>
      <c r="H27" s="173" t="s">
        <v>528</v>
      </c>
      <c r="I27" s="173">
        <v>0.76</v>
      </c>
      <c r="J27" s="173">
        <v>0.43588989435406739</v>
      </c>
      <c r="L27" s="186"/>
      <c r="M27" s="186"/>
    </row>
    <row r="28" spans="2:13" x14ac:dyDescent="0.25">
      <c r="B28" s="237" t="s">
        <v>176</v>
      </c>
      <c r="C28" s="173">
        <v>0.72</v>
      </c>
      <c r="D28" s="173">
        <v>0.45825756949558394</v>
      </c>
      <c r="E28" s="173">
        <v>0.45833333333333331</v>
      </c>
      <c r="F28" s="173">
        <v>0.50897737770405149</v>
      </c>
      <c r="G28" s="173" t="s">
        <v>528</v>
      </c>
      <c r="H28" s="173" t="s">
        <v>528</v>
      </c>
      <c r="I28" s="173" t="s">
        <v>528</v>
      </c>
      <c r="J28" s="173" t="s">
        <v>528</v>
      </c>
      <c r="L28" s="186"/>
      <c r="M28" s="186"/>
    </row>
    <row r="29" spans="2:13" x14ac:dyDescent="0.25">
      <c r="B29" s="237" t="s">
        <v>48</v>
      </c>
      <c r="C29" s="173">
        <v>0.47619047619047616</v>
      </c>
      <c r="D29" s="173">
        <v>0.51176631571915898</v>
      </c>
      <c r="E29" s="173">
        <v>0.40909090909090912</v>
      </c>
      <c r="F29" s="173">
        <v>0.50323627974019647</v>
      </c>
      <c r="G29" s="173" t="s">
        <v>528</v>
      </c>
      <c r="H29" s="173" t="s">
        <v>528</v>
      </c>
      <c r="I29" s="173" t="s">
        <v>528</v>
      </c>
      <c r="J29" s="173" t="s">
        <v>528</v>
      </c>
      <c r="L29" s="186"/>
      <c r="M29" s="186"/>
    </row>
    <row r="30" spans="2:13" x14ac:dyDescent="0.25">
      <c r="B30" s="237" t="s">
        <v>229</v>
      </c>
      <c r="C30" s="173">
        <v>0.43478260869565216</v>
      </c>
      <c r="D30" s="173">
        <v>0.50686980186970187</v>
      </c>
      <c r="E30" s="173">
        <v>0.20833333333333334</v>
      </c>
      <c r="F30" s="173">
        <v>0.41485111699905342</v>
      </c>
      <c r="G30" s="173" t="s">
        <v>528</v>
      </c>
      <c r="H30" s="173" t="s">
        <v>528</v>
      </c>
      <c r="I30" s="173" t="s">
        <v>528</v>
      </c>
      <c r="J30" s="173" t="s">
        <v>528</v>
      </c>
      <c r="L30" s="186"/>
      <c r="M30" s="186"/>
    </row>
  </sheetData>
  <mergeCells count="5">
    <mergeCell ref="C21:D21"/>
    <mergeCell ref="E21:F21"/>
    <mergeCell ref="I21:J21"/>
    <mergeCell ref="G21:H21"/>
    <mergeCell ref="B21:B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activeCell="Q8" sqref="Q8"/>
    </sheetView>
  </sheetViews>
  <sheetFormatPr defaultRowHeight="15" x14ac:dyDescent="0.25"/>
  <cols>
    <col min="1" max="1" width="12.7109375" bestFit="1" customWidth="1"/>
    <col min="2" max="15" width="10.5703125" customWidth="1"/>
    <col min="16" max="16" width="10.42578125" customWidth="1"/>
  </cols>
  <sheetData>
    <row r="1" spans="1:17" x14ac:dyDescent="0.25">
      <c r="A1" s="176"/>
      <c r="B1" s="175" t="s">
        <v>290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</row>
    <row r="2" spans="1:17" x14ac:dyDescent="0.25">
      <c r="A2" s="176"/>
      <c r="B2" s="176">
        <v>1</v>
      </c>
      <c r="C2" s="176"/>
      <c r="D2" s="176"/>
      <c r="E2" s="176">
        <v>2</v>
      </c>
      <c r="F2" s="176"/>
      <c r="G2" s="176"/>
      <c r="H2" s="176">
        <v>4</v>
      </c>
      <c r="I2" s="176"/>
      <c r="J2" s="176"/>
      <c r="K2" s="176" t="s">
        <v>238</v>
      </c>
      <c r="L2" s="176"/>
      <c r="M2" s="176"/>
      <c r="N2" s="176" t="s">
        <v>485</v>
      </c>
      <c r="O2" s="176" t="s">
        <v>483</v>
      </c>
      <c r="P2" s="176" t="s">
        <v>521</v>
      </c>
    </row>
    <row r="3" spans="1:17" x14ac:dyDescent="0.25">
      <c r="A3" s="175" t="s">
        <v>237</v>
      </c>
      <c r="B3" s="176" t="s">
        <v>486</v>
      </c>
      <c r="C3" s="176" t="s">
        <v>484</v>
      </c>
      <c r="D3" s="176" t="s">
        <v>522</v>
      </c>
      <c r="E3" s="176" t="s">
        <v>486</v>
      </c>
      <c r="F3" s="176" t="s">
        <v>484</v>
      </c>
      <c r="G3" s="176" t="s">
        <v>522</v>
      </c>
      <c r="H3" s="176" t="s">
        <v>486</v>
      </c>
      <c r="I3" s="176" t="s">
        <v>484</v>
      </c>
      <c r="J3" s="176" t="s">
        <v>522</v>
      </c>
      <c r="K3" s="176" t="s">
        <v>486</v>
      </c>
      <c r="L3" s="176" t="s">
        <v>484</v>
      </c>
      <c r="M3" s="176" t="s">
        <v>522</v>
      </c>
      <c r="N3" s="176"/>
      <c r="O3" s="176"/>
      <c r="P3" s="176"/>
    </row>
    <row r="4" spans="1:17" x14ac:dyDescent="0.25">
      <c r="A4" s="181" t="s">
        <v>207</v>
      </c>
      <c r="B4" s="60">
        <v>14</v>
      </c>
      <c r="C4" s="203">
        <v>0.13861386138613863</v>
      </c>
      <c r="D4" s="60">
        <v>0.49236596391733095</v>
      </c>
      <c r="E4" s="60">
        <v>17</v>
      </c>
      <c r="F4" s="203">
        <v>0.18478260869565216</v>
      </c>
      <c r="G4" s="60">
        <v>0.44897775854487959</v>
      </c>
      <c r="H4" s="60">
        <v>13</v>
      </c>
      <c r="I4" s="203">
        <v>0.25</v>
      </c>
      <c r="J4" s="60">
        <v>0.50686980186970187</v>
      </c>
      <c r="K4" s="60"/>
      <c r="L4" s="203"/>
      <c r="M4" s="60"/>
      <c r="N4" s="60">
        <v>44</v>
      </c>
      <c r="O4" s="203">
        <v>0.17959183673469387</v>
      </c>
      <c r="P4" s="60">
        <v>0.48143770640121653</v>
      </c>
    </row>
    <row r="5" spans="1:17" x14ac:dyDescent="0.25">
      <c r="A5" s="62" t="s">
        <v>37</v>
      </c>
      <c r="B5" s="60"/>
      <c r="C5" s="203">
        <v>0</v>
      </c>
      <c r="D5" s="60"/>
      <c r="E5" s="60">
        <v>1</v>
      </c>
      <c r="F5" s="203">
        <v>5.8823529411764705E-2</v>
      </c>
      <c r="G5" s="60" t="e">
        <v>#DIV/0!</v>
      </c>
      <c r="H5" s="60"/>
      <c r="I5" s="203">
        <v>0</v>
      </c>
      <c r="J5" s="60"/>
      <c r="K5" s="60"/>
      <c r="L5" s="203"/>
      <c r="M5" s="60"/>
      <c r="N5" s="60">
        <v>1</v>
      </c>
      <c r="O5" s="203">
        <v>2.2727272727272728E-2</v>
      </c>
      <c r="P5" s="60" t="e">
        <v>#DIV/0!</v>
      </c>
    </row>
    <row r="6" spans="1:17" s="230" customFormat="1" x14ac:dyDescent="0.25">
      <c r="A6" s="227" t="s">
        <v>106</v>
      </c>
      <c r="B6" s="228">
        <v>3</v>
      </c>
      <c r="C6" s="229">
        <v>0.21428571428571427</v>
      </c>
      <c r="D6" s="228">
        <v>0</v>
      </c>
      <c r="E6" s="228"/>
      <c r="F6" s="229">
        <v>0</v>
      </c>
      <c r="G6" s="228"/>
      <c r="H6" s="228"/>
      <c r="I6" s="229">
        <v>0</v>
      </c>
      <c r="J6" s="228"/>
      <c r="K6" s="228"/>
      <c r="L6" s="229"/>
      <c r="M6" s="228"/>
      <c r="N6" s="228">
        <v>3</v>
      </c>
      <c r="O6" s="229">
        <v>6.8181818181818177E-2</v>
      </c>
      <c r="P6" s="228">
        <v>0</v>
      </c>
    </row>
    <row r="7" spans="1:17" s="230" customFormat="1" x14ac:dyDescent="0.25">
      <c r="A7" s="227" t="s">
        <v>275</v>
      </c>
      <c r="B7" s="228"/>
      <c r="C7" s="229">
        <v>0</v>
      </c>
      <c r="D7" s="228"/>
      <c r="E7" s="228">
        <v>2</v>
      </c>
      <c r="F7" s="229">
        <v>0.11764705882352941</v>
      </c>
      <c r="G7" s="228">
        <v>0</v>
      </c>
      <c r="H7" s="228"/>
      <c r="I7" s="229">
        <v>0</v>
      </c>
      <c r="J7" s="228"/>
      <c r="K7" s="228"/>
      <c r="L7" s="229"/>
      <c r="M7" s="228"/>
      <c r="N7" s="228">
        <v>2</v>
      </c>
      <c r="O7" s="229">
        <v>4.5454545454545456E-2</v>
      </c>
      <c r="P7" s="228">
        <v>0</v>
      </c>
    </row>
    <row r="8" spans="1:17" s="230" customFormat="1" x14ac:dyDescent="0.25">
      <c r="A8" s="227" t="s">
        <v>258</v>
      </c>
      <c r="B8" s="228">
        <v>1</v>
      </c>
      <c r="C8" s="229">
        <v>7.1428571428571425E-2</v>
      </c>
      <c r="D8" s="228" t="e">
        <v>#DIV/0!</v>
      </c>
      <c r="E8" s="228">
        <v>2</v>
      </c>
      <c r="F8" s="229">
        <v>0.11764705882352941</v>
      </c>
      <c r="G8" s="228">
        <v>0</v>
      </c>
      <c r="H8" s="228"/>
      <c r="I8" s="229">
        <v>0</v>
      </c>
      <c r="J8" s="228"/>
      <c r="K8" s="228"/>
      <c r="L8" s="229"/>
      <c r="M8" s="228"/>
      <c r="N8" s="228">
        <v>3</v>
      </c>
      <c r="O8" s="229">
        <v>6.8181818181818177E-2</v>
      </c>
      <c r="P8" s="228">
        <v>0</v>
      </c>
      <c r="Q8" s="230">
        <f>STDEV(N5:N18)</f>
        <v>3.2310308632943201</v>
      </c>
    </row>
    <row r="9" spans="1:17" s="230" customFormat="1" x14ac:dyDescent="0.25">
      <c r="A9" s="227" t="s">
        <v>127</v>
      </c>
      <c r="B9" s="228">
        <v>2</v>
      </c>
      <c r="C9" s="229">
        <v>0.14285714285714285</v>
      </c>
      <c r="D9" s="228">
        <v>0</v>
      </c>
      <c r="E9" s="228">
        <v>1</v>
      </c>
      <c r="F9" s="229">
        <v>5.8823529411764705E-2</v>
      </c>
      <c r="G9" s="228" t="e">
        <v>#DIV/0!</v>
      </c>
      <c r="H9" s="228"/>
      <c r="I9" s="229">
        <v>0</v>
      </c>
      <c r="J9" s="228"/>
      <c r="K9" s="228"/>
      <c r="L9" s="229"/>
      <c r="M9" s="228"/>
      <c r="N9" s="228">
        <v>3</v>
      </c>
      <c r="O9" s="229">
        <v>6.8181818181818177E-2</v>
      </c>
      <c r="P9" s="228">
        <v>0</v>
      </c>
    </row>
    <row r="10" spans="1:17" s="230" customFormat="1" x14ac:dyDescent="0.25">
      <c r="A10" s="227" t="s">
        <v>455</v>
      </c>
      <c r="B10" s="228"/>
      <c r="C10" s="229">
        <v>0</v>
      </c>
      <c r="D10" s="228"/>
      <c r="E10" s="228">
        <v>1</v>
      </c>
      <c r="F10" s="229">
        <v>5.8823529411764705E-2</v>
      </c>
      <c r="G10" s="228" t="e">
        <v>#DIV/0!</v>
      </c>
      <c r="H10" s="228"/>
      <c r="I10" s="229">
        <v>0</v>
      </c>
      <c r="J10" s="228"/>
      <c r="K10" s="228"/>
      <c r="L10" s="229"/>
      <c r="M10" s="228"/>
      <c r="N10" s="228">
        <v>1</v>
      </c>
      <c r="O10" s="229">
        <v>2.2727272727272728E-2</v>
      </c>
      <c r="P10" s="228" t="e">
        <v>#DIV/0!</v>
      </c>
    </row>
    <row r="11" spans="1:17" s="230" customFormat="1" x14ac:dyDescent="0.25">
      <c r="A11" s="227" t="s">
        <v>252</v>
      </c>
      <c r="B11" s="228">
        <v>1</v>
      </c>
      <c r="C11" s="229">
        <v>7.1428571428571425E-2</v>
      </c>
      <c r="D11" s="228" t="e">
        <v>#DIV/0!</v>
      </c>
      <c r="E11" s="228">
        <v>3</v>
      </c>
      <c r="F11" s="229">
        <v>0.17647058823529413</v>
      </c>
      <c r="G11" s="228">
        <v>0</v>
      </c>
      <c r="H11" s="228"/>
      <c r="I11" s="229">
        <v>0</v>
      </c>
      <c r="J11" s="228"/>
      <c r="K11" s="228"/>
      <c r="L11" s="229"/>
      <c r="M11" s="228"/>
      <c r="N11" s="228">
        <v>4</v>
      </c>
      <c r="O11" s="229">
        <v>9.0909090909090912E-2</v>
      </c>
      <c r="P11" s="228">
        <v>0</v>
      </c>
    </row>
    <row r="12" spans="1:17" s="230" customFormat="1" x14ac:dyDescent="0.25">
      <c r="A12" s="227" t="s">
        <v>14</v>
      </c>
      <c r="B12" s="228">
        <v>2</v>
      </c>
      <c r="C12" s="229">
        <v>0.14285714285714285</v>
      </c>
      <c r="D12" s="228">
        <v>0</v>
      </c>
      <c r="E12" s="228"/>
      <c r="F12" s="229">
        <v>0</v>
      </c>
      <c r="G12" s="228"/>
      <c r="H12" s="228">
        <v>2</v>
      </c>
      <c r="I12" s="229">
        <v>0.15384615384615385</v>
      </c>
      <c r="J12" s="228">
        <v>0</v>
      </c>
      <c r="K12" s="228"/>
      <c r="L12" s="229"/>
      <c r="M12" s="228"/>
      <c r="N12" s="228">
        <v>4</v>
      </c>
      <c r="O12" s="229">
        <v>9.0909090909090912E-2</v>
      </c>
      <c r="P12" s="228">
        <v>0</v>
      </c>
    </row>
    <row r="13" spans="1:17" s="230" customFormat="1" x14ac:dyDescent="0.25">
      <c r="A13" s="227" t="s">
        <v>250</v>
      </c>
      <c r="B13" s="228">
        <v>2</v>
      </c>
      <c r="C13" s="229">
        <v>0.14285714285714285</v>
      </c>
      <c r="D13" s="228">
        <v>0</v>
      </c>
      <c r="E13" s="228">
        <v>2</v>
      </c>
      <c r="F13" s="229">
        <v>0.11764705882352941</v>
      </c>
      <c r="G13" s="228">
        <v>0</v>
      </c>
      <c r="H13" s="228">
        <v>2</v>
      </c>
      <c r="I13" s="229">
        <v>0.15384615384615385</v>
      </c>
      <c r="J13" s="228">
        <v>0</v>
      </c>
      <c r="K13" s="228"/>
      <c r="L13" s="229"/>
      <c r="M13" s="228"/>
      <c r="N13" s="228">
        <v>6</v>
      </c>
      <c r="O13" s="229">
        <v>0.13636363636363635</v>
      </c>
      <c r="P13" s="228">
        <v>0</v>
      </c>
    </row>
    <row r="14" spans="1:17" s="230" customFormat="1" x14ac:dyDescent="0.25">
      <c r="A14" s="227" t="s">
        <v>38</v>
      </c>
      <c r="B14" s="228"/>
      <c r="C14" s="229">
        <v>0</v>
      </c>
      <c r="D14" s="228"/>
      <c r="E14" s="228"/>
      <c r="F14" s="229">
        <v>0</v>
      </c>
      <c r="G14" s="228"/>
      <c r="H14" s="228">
        <v>1</v>
      </c>
      <c r="I14" s="229">
        <v>7.6923076923076927E-2</v>
      </c>
      <c r="J14" s="228" t="e">
        <v>#DIV/0!</v>
      </c>
      <c r="K14" s="228"/>
      <c r="L14" s="229"/>
      <c r="M14" s="228"/>
      <c r="N14" s="228">
        <v>1</v>
      </c>
      <c r="O14" s="229">
        <v>2.2727272727272728E-2</v>
      </c>
      <c r="P14" s="228" t="e">
        <v>#DIV/0!</v>
      </c>
    </row>
    <row r="15" spans="1:17" s="230" customFormat="1" x14ac:dyDescent="0.25">
      <c r="A15" s="227" t="s">
        <v>251</v>
      </c>
      <c r="B15" s="228">
        <v>3</v>
      </c>
      <c r="C15" s="229">
        <v>0.21428571428571427</v>
      </c>
      <c r="D15" s="228">
        <v>0</v>
      </c>
      <c r="E15" s="228">
        <v>3</v>
      </c>
      <c r="F15" s="229">
        <v>0.17647058823529413</v>
      </c>
      <c r="G15" s="228">
        <v>0</v>
      </c>
      <c r="H15" s="228">
        <v>7</v>
      </c>
      <c r="I15" s="229">
        <v>0.53846153846153844</v>
      </c>
      <c r="J15" s="228">
        <v>0</v>
      </c>
      <c r="K15" s="228"/>
      <c r="L15" s="229"/>
      <c r="M15" s="228"/>
      <c r="N15" s="228">
        <v>13</v>
      </c>
      <c r="O15" s="229">
        <v>0.29545454545454547</v>
      </c>
      <c r="P15" s="228">
        <v>0</v>
      </c>
    </row>
    <row r="16" spans="1:17" s="230" customFormat="1" x14ac:dyDescent="0.25">
      <c r="A16" s="227" t="s">
        <v>99</v>
      </c>
      <c r="B16" s="228"/>
      <c r="C16" s="229">
        <v>0</v>
      </c>
      <c r="D16" s="228"/>
      <c r="E16" s="228"/>
      <c r="F16" s="229">
        <v>0</v>
      </c>
      <c r="G16" s="228"/>
      <c r="H16" s="228">
        <v>1</v>
      </c>
      <c r="I16" s="229">
        <v>7.6923076923076927E-2</v>
      </c>
      <c r="J16" s="228" t="e">
        <v>#DIV/0!</v>
      </c>
      <c r="K16" s="228"/>
      <c r="L16" s="229"/>
      <c r="M16" s="228"/>
      <c r="N16" s="228">
        <v>1</v>
      </c>
      <c r="O16" s="229">
        <v>2.2727272727272728E-2</v>
      </c>
      <c r="P16" s="228" t="e">
        <v>#DIV/0!</v>
      </c>
    </row>
    <row r="17" spans="1:16" s="230" customFormat="1" x14ac:dyDescent="0.25">
      <c r="A17" s="227" t="s">
        <v>487</v>
      </c>
      <c r="B17" s="228"/>
      <c r="C17" s="229">
        <v>0</v>
      </c>
      <c r="D17" s="228"/>
      <c r="E17" s="228">
        <v>1</v>
      </c>
      <c r="F17" s="229">
        <v>5.8823529411764705E-2</v>
      </c>
      <c r="G17" s="228" t="e">
        <v>#DIV/0!</v>
      </c>
      <c r="H17" s="228"/>
      <c r="I17" s="229">
        <v>0</v>
      </c>
      <c r="J17" s="228"/>
      <c r="K17" s="228"/>
      <c r="L17" s="229"/>
      <c r="M17" s="228"/>
      <c r="N17" s="228">
        <v>1</v>
      </c>
      <c r="O17" s="229">
        <v>2.2727272727272728E-2</v>
      </c>
      <c r="P17" s="228" t="e">
        <v>#DIV/0!</v>
      </c>
    </row>
    <row r="18" spans="1:16" s="230" customFormat="1" x14ac:dyDescent="0.25">
      <c r="A18" s="227" t="s">
        <v>238</v>
      </c>
      <c r="B18" s="228">
        <v>0</v>
      </c>
      <c r="C18" s="229">
        <v>0</v>
      </c>
      <c r="D18" s="228">
        <v>0</v>
      </c>
      <c r="E18" s="228">
        <v>1</v>
      </c>
      <c r="F18" s="229">
        <v>5.8823529411764705E-2</v>
      </c>
      <c r="G18" s="228">
        <v>0.37796447300922725</v>
      </c>
      <c r="H18" s="228">
        <v>0</v>
      </c>
      <c r="I18" s="229">
        <v>0</v>
      </c>
      <c r="J18" s="228">
        <v>0</v>
      </c>
      <c r="K18" s="228"/>
      <c r="L18" s="229"/>
      <c r="M18" s="228"/>
      <c r="N18" s="228">
        <v>1</v>
      </c>
      <c r="O18" s="229">
        <v>2.2727272727272728E-2</v>
      </c>
      <c r="P18" s="228">
        <v>0.2</v>
      </c>
    </row>
    <row r="19" spans="1:16" s="230" customFormat="1" x14ac:dyDescent="0.25">
      <c r="A19" s="231" t="s">
        <v>0</v>
      </c>
      <c r="B19" s="228">
        <v>15</v>
      </c>
      <c r="C19" s="229">
        <v>0.14851485148514851</v>
      </c>
      <c r="D19" s="228">
        <v>0.49453535504684026</v>
      </c>
      <c r="E19" s="228">
        <v>14</v>
      </c>
      <c r="F19" s="229">
        <v>0.15217391304347827</v>
      </c>
      <c r="G19" s="228">
        <v>0.50662280511902213</v>
      </c>
      <c r="H19" s="228"/>
      <c r="I19" s="229">
        <v>0</v>
      </c>
      <c r="J19" s="228"/>
      <c r="K19" s="228"/>
      <c r="L19" s="229"/>
      <c r="M19" s="228"/>
      <c r="N19" s="228">
        <v>29</v>
      </c>
      <c r="O19" s="229">
        <v>0.11836734693877551</v>
      </c>
      <c r="P19" s="228">
        <v>0.49658699082414787</v>
      </c>
    </row>
    <row r="20" spans="1:16" s="230" customFormat="1" x14ac:dyDescent="0.25">
      <c r="A20" s="227" t="s">
        <v>106</v>
      </c>
      <c r="B20" s="228">
        <v>1</v>
      </c>
      <c r="C20" s="229">
        <v>6.6666666666666666E-2</v>
      </c>
      <c r="D20" s="228" t="e">
        <v>#DIV/0!</v>
      </c>
      <c r="E20" s="228"/>
      <c r="F20" s="229">
        <v>0</v>
      </c>
      <c r="G20" s="228"/>
      <c r="H20" s="228"/>
      <c r="I20" s="229"/>
      <c r="J20" s="228"/>
      <c r="K20" s="228"/>
      <c r="L20" s="229"/>
      <c r="M20" s="228"/>
      <c r="N20" s="228">
        <v>1</v>
      </c>
      <c r="O20" s="229">
        <v>3.4482758620689655E-2</v>
      </c>
      <c r="P20" s="228" t="e">
        <v>#DIV/0!</v>
      </c>
    </row>
    <row r="21" spans="1:16" s="230" customFormat="1" x14ac:dyDescent="0.25">
      <c r="A21" s="227" t="s">
        <v>127</v>
      </c>
      <c r="B21" s="228">
        <v>6</v>
      </c>
      <c r="C21" s="229">
        <v>0.4</v>
      </c>
      <c r="D21" s="228">
        <v>0</v>
      </c>
      <c r="E21" s="228">
        <v>8</v>
      </c>
      <c r="F21" s="229">
        <v>0.5714285714285714</v>
      </c>
      <c r="G21" s="228">
        <v>0</v>
      </c>
      <c r="H21" s="228"/>
      <c r="I21" s="229"/>
      <c r="J21" s="228"/>
      <c r="K21" s="228"/>
      <c r="L21" s="229"/>
      <c r="M21" s="228"/>
      <c r="N21" s="228">
        <v>14</v>
      </c>
      <c r="O21" s="229">
        <v>0.48275862068965519</v>
      </c>
      <c r="P21" s="228">
        <v>0</v>
      </c>
    </row>
    <row r="22" spans="1:16" s="230" customFormat="1" x14ac:dyDescent="0.25">
      <c r="A22" s="227" t="s">
        <v>252</v>
      </c>
      <c r="B22" s="228">
        <v>1</v>
      </c>
      <c r="C22" s="229">
        <v>6.6666666666666666E-2</v>
      </c>
      <c r="D22" s="228" t="e">
        <v>#DIV/0!</v>
      </c>
      <c r="E22" s="228"/>
      <c r="F22" s="229">
        <v>0</v>
      </c>
      <c r="G22" s="228"/>
      <c r="H22" s="228"/>
      <c r="I22" s="229"/>
      <c r="J22" s="228"/>
      <c r="K22" s="228"/>
      <c r="L22" s="229"/>
      <c r="M22" s="228"/>
      <c r="N22" s="228">
        <v>1</v>
      </c>
      <c r="O22" s="229">
        <v>3.4482758620689655E-2</v>
      </c>
      <c r="P22" s="228" t="e">
        <v>#DIV/0!</v>
      </c>
    </row>
    <row r="23" spans="1:16" s="230" customFormat="1" x14ac:dyDescent="0.25">
      <c r="A23" s="227" t="s">
        <v>14</v>
      </c>
      <c r="B23" s="228">
        <v>1</v>
      </c>
      <c r="C23" s="229">
        <v>6.6666666666666666E-2</v>
      </c>
      <c r="D23" s="228" t="e">
        <v>#DIV/0!</v>
      </c>
      <c r="E23" s="228">
        <v>2</v>
      </c>
      <c r="F23" s="229">
        <v>0.14285714285714285</v>
      </c>
      <c r="G23" s="228">
        <v>0</v>
      </c>
      <c r="H23" s="228"/>
      <c r="I23" s="229"/>
      <c r="J23" s="228"/>
      <c r="K23" s="228"/>
      <c r="L23" s="229"/>
      <c r="M23" s="228"/>
      <c r="N23" s="228">
        <v>3</v>
      </c>
      <c r="O23" s="229">
        <v>0.10344827586206896</v>
      </c>
      <c r="P23" s="228">
        <v>0</v>
      </c>
    </row>
    <row r="24" spans="1:16" s="230" customFormat="1" x14ac:dyDescent="0.25">
      <c r="A24" s="227" t="s">
        <v>250</v>
      </c>
      <c r="B24" s="228">
        <v>2</v>
      </c>
      <c r="C24" s="229">
        <v>0.13333333333333333</v>
      </c>
      <c r="D24" s="228">
        <v>0</v>
      </c>
      <c r="E24" s="228"/>
      <c r="F24" s="229">
        <v>0</v>
      </c>
      <c r="G24" s="228"/>
      <c r="H24" s="228"/>
      <c r="I24" s="229"/>
      <c r="J24" s="228"/>
      <c r="K24" s="228"/>
      <c r="L24" s="229"/>
      <c r="M24" s="228"/>
      <c r="N24" s="228">
        <v>2</v>
      </c>
      <c r="O24" s="229">
        <v>6.8965517241379309E-2</v>
      </c>
      <c r="P24" s="228">
        <v>0</v>
      </c>
    </row>
    <row r="25" spans="1:16" s="230" customFormat="1" x14ac:dyDescent="0.25">
      <c r="A25" s="227" t="s">
        <v>38</v>
      </c>
      <c r="B25" s="228"/>
      <c r="C25" s="229">
        <v>0</v>
      </c>
      <c r="D25" s="228"/>
      <c r="E25" s="228">
        <v>1</v>
      </c>
      <c r="F25" s="229">
        <v>7.1428571428571425E-2</v>
      </c>
      <c r="G25" s="228" t="e">
        <v>#DIV/0!</v>
      </c>
      <c r="H25" s="228"/>
      <c r="I25" s="229"/>
      <c r="J25" s="228"/>
      <c r="K25" s="228"/>
      <c r="L25" s="229"/>
      <c r="M25" s="228"/>
      <c r="N25" s="228">
        <v>1</v>
      </c>
      <c r="O25" s="229">
        <v>3.4482758620689655E-2</v>
      </c>
      <c r="P25" s="228" t="e">
        <v>#DIV/0!</v>
      </c>
    </row>
    <row r="26" spans="1:16" s="230" customFormat="1" x14ac:dyDescent="0.25">
      <c r="A26" s="227" t="s">
        <v>215</v>
      </c>
      <c r="B26" s="228">
        <v>1</v>
      </c>
      <c r="C26" s="229">
        <v>6.6666666666666666E-2</v>
      </c>
      <c r="D26" s="228" t="e">
        <v>#DIV/0!</v>
      </c>
      <c r="E26" s="228"/>
      <c r="F26" s="229">
        <v>0</v>
      </c>
      <c r="G26" s="228"/>
      <c r="H26" s="228"/>
      <c r="I26" s="229"/>
      <c r="J26" s="228"/>
      <c r="K26" s="228"/>
      <c r="L26" s="229"/>
      <c r="M26" s="228"/>
      <c r="N26" s="228">
        <v>1</v>
      </c>
      <c r="O26" s="229">
        <v>3.4482758620689655E-2</v>
      </c>
      <c r="P26" s="228" t="e">
        <v>#DIV/0!</v>
      </c>
    </row>
    <row r="27" spans="1:16" s="230" customFormat="1" x14ac:dyDescent="0.25">
      <c r="A27" s="227" t="s">
        <v>251</v>
      </c>
      <c r="B27" s="228">
        <v>2</v>
      </c>
      <c r="C27" s="229">
        <v>0.13333333333333333</v>
      </c>
      <c r="D27" s="228">
        <v>0</v>
      </c>
      <c r="E27" s="228"/>
      <c r="F27" s="229">
        <v>0</v>
      </c>
      <c r="G27" s="228"/>
      <c r="H27" s="228"/>
      <c r="I27" s="229"/>
      <c r="J27" s="228"/>
      <c r="K27" s="228"/>
      <c r="L27" s="229"/>
      <c r="M27" s="228"/>
      <c r="N27" s="228">
        <v>2</v>
      </c>
      <c r="O27" s="229">
        <v>6.8965517241379309E-2</v>
      </c>
      <c r="P27" s="228">
        <v>0</v>
      </c>
    </row>
    <row r="28" spans="1:16" s="230" customFormat="1" x14ac:dyDescent="0.25">
      <c r="A28" s="227" t="s">
        <v>99</v>
      </c>
      <c r="B28" s="228">
        <v>1</v>
      </c>
      <c r="C28" s="229">
        <v>6.6666666666666666E-2</v>
      </c>
      <c r="D28" s="228" t="e">
        <v>#DIV/0!</v>
      </c>
      <c r="E28" s="228">
        <v>2</v>
      </c>
      <c r="F28" s="229">
        <v>0.14285714285714285</v>
      </c>
      <c r="G28" s="228">
        <v>0</v>
      </c>
      <c r="H28" s="228"/>
      <c r="I28" s="229"/>
      <c r="J28" s="228"/>
      <c r="K28" s="228"/>
      <c r="L28" s="229"/>
      <c r="M28" s="228"/>
      <c r="N28" s="228">
        <v>3</v>
      </c>
      <c r="O28" s="229">
        <v>0.10344827586206896</v>
      </c>
      <c r="P28" s="228">
        <v>0</v>
      </c>
    </row>
    <row r="29" spans="1:16" s="230" customFormat="1" x14ac:dyDescent="0.25">
      <c r="A29" s="227" t="s">
        <v>238</v>
      </c>
      <c r="B29" s="228">
        <v>0</v>
      </c>
      <c r="C29" s="229">
        <v>0</v>
      </c>
      <c r="D29" s="228">
        <v>0</v>
      </c>
      <c r="E29" s="228">
        <v>1</v>
      </c>
      <c r="F29" s="229">
        <v>7.1428571428571425E-2</v>
      </c>
      <c r="G29" s="228">
        <v>0.28867513459481287</v>
      </c>
      <c r="H29" s="228"/>
      <c r="I29" s="229"/>
      <c r="J29" s="228"/>
      <c r="K29" s="228"/>
      <c r="L29" s="229"/>
      <c r="M29" s="228"/>
      <c r="N29" s="228">
        <v>1</v>
      </c>
      <c r="O29" s="229">
        <v>3.4482758620689655E-2</v>
      </c>
      <c r="P29" s="228">
        <v>0.21821789023599236</v>
      </c>
    </row>
    <row r="30" spans="1:16" s="230" customFormat="1" x14ac:dyDescent="0.25">
      <c r="A30" s="231" t="s">
        <v>135</v>
      </c>
      <c r="B30" s="228">
        <v>11</v>
      </c>
      <c r="C30" s="229">
        <v>0.10891089108910891</v>
      </c>
      <c r="D30" s="228">
        <v>0.50725727350178806</v>
      </c>
      <c r="E30" s="228">
        <v>9</v>
      </c>
      <c r="F30" s="229">
        <v>9.7826086956521743E-2</v>
      </c>
      <c r="G30" s="228">
        <v>0.51298917604257699</v>
      </c>
      <c r="H30" s="228">
        <v>7</v>
      </c>
      <c r="I30" s="229">
        <v>0.13461538461538461</v>
      </c>
      <c r="J30" s="228">
        <v>0.49559462778335206</v>
      </c>
      <c r="K30" s="228"/>
      <c r="L30" s="229"/>
      <c r="M30" s="228"/>
      <c r="N30" s="228">
        <v>27</v>
      </c>
      <c r="O30" s="229">
        <v>0.11020408163265306</v>
      </c>
      <c r="P30" s="228">
        <v>0.50374537069460068</v>
      </c>
    </row>
    <row r="31" spans="1:16" s="230" customFormat="1" x14ac:dyDescent="0.25">
      <c r="A31" s="227" t="s">
        <v>106</v>
      </c>
      <c r="B31" s="228">
        <v>1</v>
      </c>
      <c r="C31" s="229">
        <v>9.0909090909090912E-2</v>
      </c>
      <c r="D31" s="228" t="e">
        <v>#DIV/0!</v>
      </c>
      <c r="E31" s="228">
        <v>3</v>
      </c>
      <c r="F31" s="229">
        <v>0.33333333333333331</v>
      </c>
      <c r="G31" s="228">
        <v>0</v>
      </c>
      <c r="H31" s="228">
        <v>2</v>
      </c>
      <c r="I31" s="229">
        <v>0.2857142857142857</v>
      </c>
      <c r="J31" s="228">
        <v>0</v>
      </c>
      <c r="K31" s="228"/>
      <c r="L31" s="229"/>
      <c r="M31" s="228"/>
      <c r="N31" s="228">
        <v>6</v>
      </c>
      <c r="O31" s="229">
        <v>0.22222222222222221</v>
      </c>
      <c r="P31" s="228">
        <v>0</v>
      </c>
    </row>
    <row r="32" spans="1:16" s="230" customFormat="1" x14ac:dyDescent="0.25">
      <c r="A32" s="227" t="s">
        <v>258</v>
      </c>
      <c r="B32" s="228">
        <v>2</v>
      </c>
      <c r="C32" s="229">
        <v>0.18181818181818182</v>
      </c>
      <c r="D32" s="228">
        <v>0</v>
      </c>
      <c r="E32" s="228"/>
      <c r="F32" s="229">
        <v>0</v>
      </c>
      <c r="G32" s="228"/>
      <c r="H32" s="228"/>
      <c r="I32" s="229">
        <v>0</v>
      </c>
      <c r="J32" s="228"/>
      <c r="K32" s="228"/>
      <c r="L32" s="229"/>
      <c r="M32" s="228"/>
      <c r="N32" s="228">
        <v>2</v>
      </c>
      <c r="O32" s="229">
        <v>7.407407407407407E-2</v>
      </c>
      <c r="P32" s="228">
        <v>0</v>
      </c>
    </row>
    <row r="33" spans="1:16" s="230" customFormat="1" x14ac:dyDescent="0.25">
      <c r="A33" s="227" t="s">
        <v>127</v>
      </c>
      <c r="B33" s="228">
        <v>1</v>
      </c>
      <c r="C33" s="229">
        <v>9.0909090909090912E-2</v>
      </c>
      <c r="D33" s="228" t="e">
        <v>#DIV/0!</v>
      </c>
      <c r="E33" s="228">
        <v>1</v>
      </c>
      <c r="F33" s="229">
        <v>0.1111111111111111</v>
      </c>
      <c r="G33" s="228" t="e">
        <v>#DIV/0!</v>
      </c>
      <c r="H33" s="228"/>
      <c r="I33" s="229">
        <v>0</v>
      </c>
      <c r="J33" s="228"/>
      <c r="K33" s="228"/>
      <c r="L33" s="229"/>
      <c r="M33" s="228"/>
      <c r="N33" s="228">
        <v>2</v>
      </c>
      <c r="O33" s="229">
        <v>7.407407407407407E-2</v>
      </c>
      <c r="P33" s="228">
        <v>0</v>
      </c>
    </row>
    <row r="34" spans="1:16" s="230" customFormat="1" x14ac:dyDescent="0.25">
      <c r="A34" s="227" t="s">
        <v>252</v>
      </c>
      <c r="B34" s="228">
        <v>1</v>
      </c>
      <c r="C34" s="229">
        <v>9.0909090909090912E-2</v>
      </c>
      <c r="D34" s="228" t="e">
        <v>#DIV/0!</v>
      </c>
      <c r="E34" s="228"/>
      <c r="F34" s="229">
        <v>0</v>
      </c>
      <c r="G34" s="228"/>
      <c r="H34" s="228"/>
      <c r="I34" s="229">
        <v>0</v>
      </c>
      <c r="J34" s="228"/>
      <c r="K34" s="228"/>
      <c r="L34" s="229"/>
      <c r="M34" s="228"/>
      <c r="N34" s="228">
        <v>1</v>
      </c>
      <c r="O34" s="229">
        <v>3.7037037037037035E-2</v>
      </c>
      <c r="P34" s="228" t="e">
        <v>#DIV/0!</v>
      </c>
    </row>
    <row r="35" spans="1:16" s="230" customFormat="1" x14ac:dyDescent="0.25">
      <c r="A35" s="227" t="s">
        <v>14</v>
      </c>
      <c r="B35" s="228"/>
      <c r="C35" s="229">
        <v>0</v>
      </c>
      <c r="D35" s="228"/>
      <c r="E35" s="228"/>
      <c r="F35" s="229">
        <v>0</v>
      </c>
      <c r="G35" s="228"/>
      <c r="H35" s="228">
        <v>1</v>
      </c>
      <c r="I35" s="229">
        <v>0.14285714285714285</v>
      </c>
      <c r="J35" s="228" t="e">
        <v>#DIV/0!</v>
      </c>
      <c r="K35" s="228"/>
      <c r="L35" s="229"/>
      <c r="M35" s="228"/>
      <c r="N35" s="228">
        <v>1</v>
      </c>
      <c r="O35" s="229">
        <v>3.7037037037037035E-2</v>
      </c>
      <c r="P35" s="228" t="e">
        <v>#DIV/0!</v>
      </c>
    </row>
    <row r="36" spans="1:16" s="230" customFormat="1" x14ac:dyDescent="0.25">
      <c r="A36" s="227" t="s">
        <v>250</v>
      </c>
      <c r="B36" s="228">
        <v>3</v>
      </c>
      <c r="C36" s="229">
        <v>0.27272727272727271</v>
      </c>
      <c r="D36" s="228">
        <v>0</v>
      </c>
      <c r="E36" s="228">
        <v>2</v>
      </c>
      <c r="F36" s="229">
        <v>0.22222222222222221</v>
      </c>
      <c r="G36" s="228">
        <v>0</v>
      </c>
      <c r="H36" s="228"/>
      <c r="I36" s="229">
        <v>0</v>
      </c>
      <c r="J36" s="228"/>
      <c r="K36" s="228"/>
      <c r="L36" s="229"/>
      <c r="M36" s="228"/>
      <c r="N36" s="228">
        <v>5</v>
      </c>
      <c r="O36" s="229">
        <v>0.18518518518518517</v>
      </c>
      <c r="P36" s="228">
        <v>0</v>
      </c>
    </row>
    <row r="37" spans="1:16" s="230" customFormat="1" x14ac:dyDescent="0.25">
      <c r="A37" s="227" t="s">
        <v>38</v>
      </c>
      <c r="B37" s="228"/>
      <c r="C37" s="229">
        <v>0</v>
      </c>
      <c r="D37" s="228"/>
      <c r="E37" s="228">
        <v>1</v>
      </c>
      <c r="F37" s="229">
        <v>0.1111111111111111</v>
      </c>
      <c r="G37" s="228" t="e">
        <v>#DIV/0!</v>
      </c>
      <c r="H37" s="228"/>
      <c r="I37" s="229">
        <v>0</v>
      </c>
      <c r="J37" s="228"/>
      <c r="K37" s="228"/>
      <c r="L37" s="229"/>
      <c r="M37" s="228"/>
      <c r="N37" s="228">
        <v>1</v>
      </c>
      <c r="O37" s="229">
        <v>3.7037037037037035E-2</v>
      </c>
      <c r="P37" s="228" t="e">
        <v>#DIV/0!</v>
      </c>
    </row>
    <row r="38" spans="1:16" s="230" customFormat="1" x14ac:dyDescent="0.25">
      <c r="A38" s="227" t="s">
        <v>266</v>
      </c>
      <c r="B38" s="228"/>
      <c r="C38" s="229">
        <v>0</v>
      </c>
      <c r="D38" s="228"/>
      <c r="E38" s="228">
        <v>2</v>
      </c>
      <c r="F38" s="229">
        <v>0.22222222222222221</v>
      </c>
      <c r="G38" s="228">
        <v>0</v>
      </c>
      <c r="H38" s="228">
        <v>2</v>
      </c>
      <c r="I38" s="229">
        <v>0.2857142857142857</v>
      </c>
      <c r="J38" s="228">
        <v>0</v>
      </c>
      <c r="K38" s="228"/>
      <c r="L38" s="229"/>
      <c r="M38" s="228"/>
      <c r="N38" s="228">
        <v>4</v>
      </c>
      <c r="O38" s="229">
        <v>0.14814814814814814</v>
      </c>
      <c r="P38" s="228">
        <v>0</v>
      </c>
    </row>
    <row r="39" spans="1:16" s="230" customFormat="1" x14ac:dyDescent="0.25">
      <c r="A39" s="227" t="s">
        <v>251</v>
      </c>
      <c r="B39" s="228">
        <v>3</v>
      </c>
      <c r="C39" s="229">
        <v>0.27272727272727271</v>
      </c>
      <c r="D39" s="228">
        <v>0</v>
      </c>
      <c r="E39" s="228"/>
      <c r="F39" s="229">
        <v>0</v>
      </c>
      <c r="G39" s="228"/>
      <c r="H39" s="228">
        <v>1</v>
      </c>
      <c r="I39" s="229">
        <v>0.14285714285714285</v>
      </c>
      <c r="J39" s="228" t="e">
        <v>#DIV/0!</v>
      </c>
      <c r="K39" s="228"/>
      <c r="L39" s="229"/>
      <c r="M39" s="228"/>
      <c r="N39" s="228">
        <v>4</v>
      </c>
      <c r="O39" s="229">
        <v>0.14814814814814814</v>
      </c>
      <c r="P39" s="228">
        <v>0</v>
      </c>
    </row>
    <row r="40" spans="1:16" s="230" customFormat="1" x14ac:dyDescent="0.25">
      <c r="A40" s="227" t="s">
        <v>488</v>
      </c>
      <c r="B40" s="228"/>
      <c r="C40" s="229">
        <v>0</v>
      </c>
      <c r="D40" s="228"/>
      <c r="E40" s="228"/>
      <c r="F40" s="229">
        <v>0</v>
      </c>
      <c r="G40" s="228"/>
      <c r="H40" s="228">
        <v>1</v>
      </c>
      <c r="I40" s="229">
        <v>0.14285714285714285</v>
      </c>
      <c r="J40" s="228" t="e">
        <v>#DIV/0!</v>
      </c>
      <c r="K40" s="228"/>
      <c r="L40" s="229"/>
      <c r="M40" s="228"/>
      <c r="N40" s="228">
        <v>1</v>
      </c>
      <c r="O40" s="229">
        <v>3.7037037037037035E-2</v>
      </c>
      <c r="P40" s="228" t="e">
        <v>#DIV/0!</v>
      </c>
    </row>
    <row r="41" spans="1:16" s="230" customFormat="1" x14ac:dyDescent="0.25">
      <c r="A41" s="227" t="s">
        <v>238</v>
      </c>
      <c r="B41" s="228">
        <v>0</v>
      </c>
      <c r="C41" s="229">
        <v>0</v>
      </c>
      <c r="D41" s="228">
        <v>0</v>
      </c>
      <c r="E41" s="228">
        <v>0</v>
      </c>
      <c r="F41" s="229">
        <v>0</v>
      </c>
      <c r="G41" s="228">
        <v>0</v>
      </c>
      <c r="H41" s="228">
        <v>0</v>
      </c>
      <c r="I41" s="229">
        <v>0</v>
      </c>
      <c r="J41" s="228">
        <v>0</v>
      </c>
      <c r="K41" s="228"/>
      <c r="L41" s="229"/>
      <c r="M41" s="228"/>
      <c r="N41" s="228">
        <v>0</v>
      </c>
      <c r="O41" s="229">
        <v>0</v>
      </c>
      <c r="P41" s="228">
        <v>0</v>
      </c>
    </row>
    <row r="42" spans="1:16" s="230" customFormat="1" x14ac:dyDescent="0.25">
      <c r="A42" s="231" t="s">
        <v>109</v>
      </c>
      <c r="B42" s="228">
        <v>10</v>
      </c>
      <c r="C42" s="229">
        <v>9.9009900990099015E-2</v>
      </c>
      <c r="D42" s="228">
        <v>0.5</v>
      </c>
      <c r="E42" s="228">
        <v>11</v>
      </c>
      <c r="F42" s="229">
        <v>0.11956521739130435</v>
      </c>
      <c r="G42" s="228">
        <v>0.50662280511902213</v>
      </c>
      <c r="H42" s="228">
        <v>13</v>
      </c>
      <c r="I42" s="229">
        <v>0.25</v>
      </c>
      <c r="J42" s="228">
        <v>0.50990195135927852</v>
      </c>
      <c r="K42" s="228"/>
      <c r="L42" s="229"/>
      <c r="M42" s="228"/>
      <c r="N42" s="228">
        <v>34</v>
      </c>
      <c r="O42" s="229">
        <v>0.13877551020408163</v>
      </c>
      <c r="P42" s="228">
        <v>0.50116980273273759</v>
      </c>
    </row>
    <row r="43" spans="1:16" s="230" customFormat="1" x14ac:dyDescent="0.25">
      <c r="A43" s="227" t="s">
        <v>106</v>
      </c>
      <c r="B43" s="228"/>
      <c r="C43" s="229">
        <v>0</v>
      </c>
      <c r="D43" s="228"/>
      <c r="E43" s="228">
        <v>3</v>
      </c>
      <c r="F43" s="229">
        <v>0.27272727272727271</v>
      </c>
      <c r="G43" s="228">
        <v>0</v>
      </c>
      <c r="H43" s="228">
        <v>1</v>
      </c>
      <c r="I43" s="229">
        <v>7.6923076923076927E-2</v>
      </c>
      <c r="J43" s="228" t="e">
        <v>#DIV/0!</v>
      </c>
      <c r="K43" s="228"/>
      <c r="L43" s="229"/>
      <c r="M43" s="228"/>
      <c r="N43" s="228">
        <v>4</v>
      </c>
      <c r="O43" s="229">
        <v>0.11764705882352941</v>
      </c>
      <c r="P43" s="228">
        <v>0</v>
      </c>
    </row>
    <row r="44" spans="1:16" s="230" customFormat="1" x14ac:dyDescent="0.25">
      <c r="A44" s="227" t="s">
        <v>269</v>
      </c>
      <c r="B44" s="228"/>
      <c r="C44" s="229">
        <v>0</v>
      </c>
      <c r="D44" s="228"/>
      <c r="E44" s="228"/>
      <c r="F44" s="229">
        <v>0</v>
      </c>
      <c r="G44" s="228"/>
      <c r="H44" s="228">
        <v>1</v>
      </c>
      <c r="I44" s="229">
        <v>7.6923076923076927E-2</v>
      </c>
      <c r="J44" s="228" t="e">
        <v>#DIV/0!</v>
      </c>
      <c r="K44" s="228"/>
      <c r="L44" s="229"/>
      <c r="M44" s="228"/>
      <c r="N44" s="228">
        <v>1</v>
      </c>
      <c r="O44" s="229">
        <v>2.9411764705882353E-2</v>
      </c>
      <c r="P44" s="228" t="e">
        <v>#DIV/0!</v>
      </c>
    </row>
    <row r="45" spans="1:16" s="230" customFormat="1" x14ac:dyDescent="0.25">
      <c r="A45" s="227" t="s">
        <v>262</v>
      </c>
      <c r="B45" s="228"/>
      <c r="C45" s="229">
        <v>0</v>
      </c>
      <c r="D45" s="228"/>
      <c r="E45" s="228">
        <v>1</v>
      </c>
      <c r="F45" s="229">
        <v>9.0909090909090912E-2</v>
      </c>
      <c r="G45" s="228" t="e">
        <v>#DIV/0!</v>
      </c>
      <c r="H45" s="228"/>
      <c r="I45" s="229">
        <v>0</v>
      </c>
      <c r="J45" s="228"/>
      <c r="K45" s="228"/>
      <c r="L45" s="229"/>
      <c r="M45" s="228"/>
      <c r="N45" s="228">
        <v>1</v>
      </c>
      <c r="O45" s="229">
        <v>2.9411764705882353E-2</v>
      </c>
      <c r="P45" s="228" t="e">
        <v>#DIV/0!</v>
      </c>
    </row>
    <row r="46" spans="1:16" s="230" customFormat="1" x14ac:dyDescent="0.25">
      <c r="A46" s="227" t="s">
        <v>258</v>
      </c>
      <c r="B46" s="228">
        <v>2</v>
      </c>
      <c r="C46" s="229">
        <v>0.2</v>
      </c>
      <c r="D46" s="228">
        <v>0</v>
      </c>
      <c r="E46" s="228"/>
      <c r="F46" s="229">
        <v>0</v>
      </c>
      <c r="G46" s="228"/>
      <c r="H46" s="228"/>
      <c r="I46" s="229">
        <v>0</v>
      </c>
      <c r="J46" s="228"/>
      <c r="K46" s="228"/>
      <c r="L46" s="229"/>
      <c r="M46" s="228"/>
      <c r="N46" s="228">
        <v>2</v>
      </c>
      <c r="O46" s="229">
        <v>5.8823529411764705E-2</v>
      </c>
      <c r="P46" s="228">
        <v>0</v>
      </c>
    </row>
    <row r="47" spans="1:16" s="230" customFormat="1" x14ac:dyDescent="0.25">
      <c r="A47" s="227" t="s">
        <v>127</v>
      </c>
      <c r="B47" s="228">
        <v>2</v>
      </c>
      <c r="C47" s="229">
        <v>0.2</v>
      </c>
      <c r="D47" s="228">
        <v>0</v>
      </c>
      <c r="E47" s="228">
        <v>5</v>
      </c>
      <c r="F47" s="229">
        <v>0.45454545454545453</v>
      </c>
      <c r="G47" s="228">
        <v>0</v>
      </c>
      <c r="H47" s="228">
        <v>3</v>
      </c>
      <c r="I47" s="229">
        <v>0.23076923076923078</v>
      </c>
      <c r="J47" s="228">
        <v>0</v>
      </c>
      <c r="K47" s="228"/>
      <c r="L47" s="229"/>
      <c r="M47" s="228"/>
      <c r="N47" s="228">
        <v>10</v>
      </c>
      <c r="O47" s="229">
        <v>0.29411764705882354</v>
      </c>
      <c r="P47" s="228">
        <v>0</v>
      </c>
    </row>
    <row r="48" spans="1:16" s="230" customFormat="1" x14ac:dyDescent="0.25">
      <c r="A48" s="227" t="s">
        <v>257</v>
      </c>
      <c r="B48" s="228">
        <v>1</v>
      </c>
      <c r="C48" s="229">
        <v>0.1</v>
      </c>
      <c r="D48" s="228" t="e">
        <v>#DIV/0!</v>
      </c>
      <c r="E48" s="228"/>
      <c r="F48" s="229">
        <v>0</v>
      </c>
      <c r="G48" s="228"/>
      <c r="H48" s="228"/>
      <c r="I48" s="229">
        <v>0</v>
      </c>
      <c r="J48" s="228"/>
      <c r="K48" s="228"/>
      <c r="L48" s="229"/>
      <c r="M48" s="228"/>
      <c r="N48" s="228">
        <v>1</v>
      </c>
      <c r="O48" s="229">
        <v>2.9411764705882353E-2</v>
      </c>
      <c r="P48" s="228" t="e">
        <v>#DIV/0!</v>
      </c>
    </row>
    <row r="49" spans="1:16" s="230" customFormat="1" x14ac:dyDescent="0.25">
      <c r="A49" s="227" t="s">
        <v>252</v>
      </c>
      <c r="B49" s="228">
        <v>1</v>
      </c>
      <c r="C49" s="229">
        <v>0.1</v>
      </c>
      <c r="D49" s="228" t="e">
        <v>#DIV/0!</v>
      </c>
      <c r="E49" s="228"/>
      <c r="F49" s="229">
        <v>0</v>
      </c>
      <c r="G49" s="228"/>
      <c r="H49" s="228">
        <v>1</v>
      </c>
      <c r="I49" s="229">
        <v>7.6923076923076927E-2</v>
      </c>
      <c r="J49" s="228" t="e">
        <v>#DIV/0!</v>
      </c>
      <c r="K49" s="228"/>
      <c r="L49" s="229"/>
      <c r="M49" s="228"/>
      <c r="N49" s="228">
        <v>2</v>
      </c>
      <c r="O49" s="229">
        <v>5.8823529411764705E-2</v>
      </c>
      <c r="P49" s="228">
        <v>0</v>
      </c>
    </row>
    <row r="50" spans="1:16" s="230" customFormat="1" x14ac:dyDescent="0.25">
      <c r="A50" s="227" t="s">
        <v>260</v>
      </c>
      <c r="B50" s="228"/>
      <c r="C50" s="229">
        <v>0</v>
      </c>
      <c r="D50" s="228"/>
      <c r="E50" s="228">
        <v>1</v>
      </c>
      <c r="F50" s="229">
        <v>9.0909090909090912E-2</v>
      </c>
      <c r="G50" s="228" t="e">
        <v>#DIV/0!</v>
      </c>
      <c r="H50" s="228">
        <v>1</v>
      </c>
      <c r="I50" s="229">
        <v>7.6923076923076927E-2</v>
      </c>
      <c r="J50" s="228" t="e">
        <v>#DIV/0!</v>
      </c>
      <c r="K50" s="228"/>
      <c r="L50" s="229"/>
      <c r="M50" s="228"/>
      <c r="N50" s="228">
        <v>2</v>
      </c>
      <c r="O50" s="229">
        <v>5.8823529411764705E-2</v>
      </c>
      <c r="P50" s="228">
        <v>0</v>
      </c>
    </row>
    <row r="51" spans="1:16" s="230" customFormat="1" x14ac:dyDescent="0.25">
      <c r="A51" s="227" t="s">
        <v>263</v>
      </c>
      <c r="B51" s="228"/>
      <c r="C51" s="229">
        <v>0</v>
      </c>
      <c r="D51" s="228"/>
      <c r="E51" s="228"/>
      <c r="F51" s="229">
        <v>0</v>
      </c>
      <c r="G51" s="228"/>
      <c r="H51" s="228">
        <v>1</v>
      </c>
      <c r="I51" s="229">
        <v>7.6923076923076927E-2</v>
      </c>
      <c r="J51" s="228" t="e">
        <v>#DIV/0!</v>
      </c>
      <c r="K51" s="228"/>
      <c r="L51" s="229"/>
      <c r="M51" s="228"/>
      <c r="N51" s="228">
        <v>1</v>
      </c>
      <c r="O51" s="229">
        <v>2.9411764705882353E-2</v>
      </c>
      <c r="P51" s="228" t="e">
        <v>#DIV/0!</v>
      </c>
    </row>
    <row r="52" spans="1:16" s="230" customFormat="1" x14ac:dyDescent="0.25">
      <c r="A52" s="227" t="s">
        <v>250</v>
      </c>
      <c r="B52" s="228">
        <v>2</v>
      </c>
      <c r="C52" s="229">
        <v>0.2</v>
      </c>
      <c r="D52" s="228">
        <v>0</v>
      </c>
      <c r="E52" s="228">
        <v>1</v>
      </c>
      <c r="F52" s="229">
        <v>9.0909090909090912E-2</v>
      </c>
      <c r="G52" s="228" t="e">
        <v>#DIV/0!</v>
      </c>
      <c r="H52" s="228">
        <v>4</v>
      </c>
      <c r="I52" s="229">
        <v>0.30769230769230771</v>
      </c>
      <c r="J52" s="228">
        <v>0</v>
      </c>
      <c r="K52" s="228"/>
      <c r="L52" s="229"/>
      <c r="M52" s="228"/>
      <c r="N52" s="228">
        <v>7</v>
      </c>
      <c r="O52" s="229">
        <v>0.20588235294117646</v>
      </c>
      <c r="P52" s="228">
        <v>0</v>
      </c>
    </row>
    <row r="53" spans="1:16" s="230" customFormat="1" x14ac:dyDescent="0.25">
      <c r="A53" s="227" t="s">
        <v>251</v>
      </c>
      <c r="B53" s="228">
        <v>1</v>
      </c>
      <c r="C53" s="229">
        <v>0.1</v>
      </c>
      <c r="D53" s="228" t="e">
        <v>#DIV/0!</v>
      </c>
      <c r="E53" s="228"/>
      <c r="F53" s="229">
        <v>0</v>
      </c>
      <c r="G53" s="228"/>
      <c r="H53" s="228">
        <v>1</v>
      </c>
      <c r="I53" s="229">
        <v>7.6923076923076927E-2</v>
      </c>
      <c r="J53" s="228" t="e">
        <v>#DIV/0!</v>
      </c>
      <c r="K53" s="228"/>
      <c r="L53" s="229"/>
      <c r="M53" s="228"/>
      <c r="N53" s="228">
        <v>2</v>
      </c>
      <c r="O53" s="229">
        <v>5.8823529411764705E-2</v>
      </c>
      <c r="P53" s="228">
        <v>0</v>
      </c>
    </row>
    <row r="54" spans="1:16" s="230" customFormat="1" x14ac:dyDescent="0.25">
      <c r="A54" s="227" t="s">
        <v>99</v>
      </c>
      <c r="B54" s="228">
        <v>1</v>
      </c>
      <c r="C54" s="229">
        <v>0.1</v>
      </c>
      <c r="D54" s="228" t="e">
        <v>#DIV/0!</v>
      </c>
      <c r="E54" s="228"/>
      <c r="F54" s="229">
        <v>0</v>
      </c>
      <c r="G54" s="228"/>
      <c r="H54" s="228"/>
      <c r="I54" s="229">
        <v>0</v>
      </c>
      <c r="J54" s="228"/>
      <c r="K54" s="228"/>
      <c r="L54" s="229"/>
      <c r="M54" s="228"/>
      <c r="N54" s="228">
        <v>1</v>
      </c>
      <c r="O54" s="229">
        <v>2.9411764705882353E-2</v>
      </c>
      <c r="P54" s="228" t="e">
        <v>#DIV/0!</v>
      </c>
    </row>
    <row r="55" spans="1:16" s="230" customFormat="1" x14ac:dyDescent="0.25">
      <c r="A55" s="227" t="s">
        <v>238</v>
      </c>
      <c r="B55" s="228">
        <v>0</v>
      </c>
      <c r="C55" s="229">
        <v>0</v>
      </c>
      <c r="D55" s="228">
        <v>0</v>
      </c>
      <c r="E55" s="228">
        <v>0</v>
      </c>
      <c r="F55" s="229">
        <v>0</v>
      </c>
      <c r="G55" s="228">
        <v>0</v>
      </c>
      <c r="H55" s="228">
        <v>0</v>
      </c>
      <c r="I55" s="229">
        <v>0</v>
      </c>
      <c r="J55" s="228">
        <v>0</v>
      </c>
      <c r="K55" s="228"/>
      <c r="L55" s="229"/>
      <c r="M55" s="228"/>
      <c r="N55" s="228">
        <v>0</v>
      </c>
      <c r="O55" s="229">
        <v>0</v>
      </c>
      <c r="P55" s="228">
        <v>0</v>
      </c>
    </row>
    <row r="56" spans="1:16" s="230" customFormat="1" x14ac:dyDescent="0.25">
      <c r="A56" s="231" t="s">
        <v>233</v>
      </c>
      <c r="B56" s="228">
        <v>13</v>
      </c>
      <c r="C56" s="229">
        <v>0.12871287128712872</v>
      </c>
      <c r="D56" s="228">
        <v>0.50990195135927852</v>
      </c>
      <c r="E56" s="228">
        <v>16</v>
      </c>
      <c r="F56" s="229">
        <v>0.17391304347826086</v>
      </c>
      <c r="G56" s="228">
        <v>0.4898979485566356</v>
      </c>
      <c r="H56" s="228">
        <v>19</v>
      </c>
      <c r="I56" s="229">
        <v>0.36538461538461536</v>
      </c>
      <c r="J56" s="228">
        <v>0.43588989435406739</v>
      </c>
      <c r="K56" s="228"/>
      <c r="L56" s="229"/>
      <c r="M56" s="228"/>
      <c r="N56" s="228">
        <v>48</v>
      </c>
      <c r="O56" s="229">
        <v>0.19591836734693877</v>
      </c>
      <c r="P56" s="228">
        <v>0.48323235975409751</v>
      </c>
    </row>
    <row r="57" spans="1:16" s="230" customFormat="1" x14ac:dyDescent="0.25">
      <c r="A57" s="227" t="s">
        <v>106</v>
      </c>
      <c r="B57" s="228">
        <v>2</v>
      </c>
      <c r="C57" s="229">
        <v>0.15384615384615385</v>
      </c>
      <c r="D57" s="228">
        <v>0</v>
      </c>
      <c r="E57" s="228">
        <v>1</v>
      </c>
      <c r="F57" s="229">
        <v>6.25E-2</v>
      </c>
      <c r="G57" s="228" t="e">
        <v>#DIV/0!</v>
      </c>
      <c r="H57" s="228">
        <v>1</v>
      </c>
      <c r="I57" s="229">
        <v>5.2631578947368418E-2</v>
      </c>
      <c r="J57" s="228" t="e">
        <v>#DIV/0!</v>
      </c>
      <c r="K57" s="228"/>
      <c r="L57" s="229"/>
      <c r="M57" s="228"/>
      <c r="N57" s="228">
        <v>4</v>
      </c>
      <c r="O57" s="229">
        <v>8.3333333333333329E-2</v>
      </c>
      <c r="P57" s="228">
        <v>0</v>
      </c>
    </row>
    <row r="58" spans="1:16" s="230" customFormat="1" x14ac:dyDescent="0.25">
      <c r="A58" s="227" t="s">
        <v>269</v>
      </c>
      <c r="B58" s="228">
        <v>1</v>
      </c>
      <c r="C58" s="229">
        <v>7.6923076923076927E-2</v>
      </c>
      <c r="D58" s="228" t="e">
        <v>#DIV/0!</v>
      </c>
      <c r="E58" s="228">
        <v>2</v>
      </c>
      <c r="F58" s="229">
        <v>0.125</v>
      </c>
      <c r="G58" s="228">
        <v>0</v>
      </c>
      <c r="H58" s="228"/>
      <c r="I58" s="229">
        <v>0</v>
      </c>
      <c r="J58" s="228"/>
      <c r="K58" s="228"/>
      <c r="L58" s="229"/>
      <c r="M58" s="228"/>
      <c r="N58" s="228">
        <v>3</v>
      </c>
      <c r="O58" s="229">
        <v>6.25E-2</v>
      </c>
      <c r="P58" s="228">
        <v>0</v>
      </c>
    </row>
    <row r="59" spans="1:16" s="230" customFormat="1" x14ac:dyDescent="0.25">
      <c r="A59" s="227" t="s">
        <v>275</v>
      </c>
      <c r="B59" s="228"/>
      <c r="C59" s="229">
        <v>0</v>
      </c>
      <c r="D59" s="228"/>
      <c r="E59" s="228"/>
      <c r="F59" s="229">
        <v>0</v>
      </c>
      <c r="G59" s="228"/>
      <c r="H59" s="228">
        <v>1</v>
      </c>
      <c r="I59" s="229">
        <v>5.2631578947368418E-2</v>
      </c>
      <c r="J59" s="228" t="e">
        <v>#DIV/0!</v>
      </c>
      <c r="K59" s="228"/>
      <c r="L59" s="229"/>
      <c r="M59" s="228"/>
      <c r="N59" s="228">
        <v>1</v>
      </c>
      <c r="O59" s="229">
        <v>2.0833333333333332E-2</v>
      </c>
      <c r="P59" s="228" t="e">
        <v>#DIV/0!</v>
      </c>
    </row>
    <row r="60" spans="1:16" s="230" customFormat="1" x14ac:dyDescent="0.25">
      <c r="A60" s="227" t="s">
        <v>258</v>
      </c>
      <c r="B60" s="228">
        <v>1</v>
      </c>
      <c r="C60" s="229">
        <v>7.6923076923076927E-2</v>
      </c>
      <c r="D60" s="228" t="e">
        <v>#DIV/0!</v>
      </c>
      <c r="E60" s="228"/>
      <c r="F60" s="229">
        <v>0</v>
      </c>
      <c r="G60" s="228"/>
      <c r="H60" s="228">
        <v>1</v>
      </c>
      <c r="I60" s="229">
        <v>5.2631578947368418E-2</v>
      </c>
      <c r="J60" s="228" t="e">
        <v>#DIV/0!</v>
      </c>
      <c r="K60" s="228"/>
      <c r="L60" s="229"/>
      <c r="M60" s="228"/>
      <c r="N60" s="228">
        <v>2</v>
      </c>
      <c r="O60" s="229">
        <v>4.1666666666666664E-2</v>
      </c>
      <c r="P60" s="228">
        <v>0</v>
      </c>
    </row>
    <row r="61" spans="1:16" s="230" customFormat="1" x14ac:dyDescent="0.25">
      <c r="A61" s="227" t="s">
        <v>277</v>
      </c>
      <c r="B61" s="228"/>
      <c r="C61" s="229">
        <v>0</v>
      </c>
      <c r="D61" s="228"/>
      <c r="E61" s="228"/>
      <c r="F61" s="229">
        <v>0</v>
      </c>
      <c r="G61" s="228"/>
      <c r="H61" s="228">
        <v>1</v>
      </c>
      <c r="I61" s="229">
        <v>5.2631578947368418E-2</v>
      </c>
      <c r="J61" s="228" t="e">
        <v>#DIV/0!</v>
      </c>
      <c r="K61" s="228"/>
      <c r="L61" s="229"/>
      <c r="M61" s="228"/>
      <c r="N61" s="228">
        <v>1</v>
      </c>
      <c r="O61" s="229">
        <v>2.0833333333333332E-2</v>
      </c>
      <c r="P61" s="228" t="e">
        <v>#DIV/0!</v>
      </c>
    </row>
    <row r="62" spans="1:16" s="230" customFormat="1" x14ac:dyDescent="0.25">
      <c r="A62" s="227" t="s">
        <v>127</v>
      </c>
      <c r="B62" s="228">
        <v>4</v>
      </c>
      <c r="C62" s="229">
        <v>0.30769230769230771</v>
      </c>
      <c r="D62" s="228">
        <v>0</v>
      </c>
      <c r="E62" s="228">
        <v>2</v>
      </c>
      <c r="F62" s="229">
        <v>0.125</v>
      </c>
      <c r="G62" s="228">
        <v>0</v>
      </c>
      <c r="H62" s="228">
        <v>2</v>
      </c>
      <c r="I62" s="229">
        <v>0.10526315789473684</v>
      </c>
      <c r="J62" s="228">
        <v>0</v>
      </c>
      <c r="K62" s="228"/>
      <c r="L62" s="229"/>
      <c r="M62" s="228"/>
      <c r="N62" s="228">
        <v>8</v>
      </c>
      <c r="O62" s="229">
        <v>0.16666666666666666</v>
      </c>
      <c r="P62" s="228">
        <v>0</v>
      </c>
    </row>
    <row r="63" spans="1:16" s="230" customFormat="1" x14ac:dyDescent="0.25">
      <c r="A63" s="227" t="s">
        <v>257</v>
      </c>
      <c r="B63" s="228">
        <v>1</v>
      </c>
      <c r="C63" s="229">
        <v>7.6923076923076927E-2</v>
      </c>
      <c r="D63" s="228" t="e">
        <v>#DIV/0!</v>
      </c>
      <c r="E63" s="228"/>
      <c r="F63" s="229">
        <v>0</v>
      </c>
      <c r="G63" s="228"/>
      <c r="H63" s="228"/>
      <c r="I63" s="229">
        <v>0</v>
      </c>
      <c r="J63" s="228"/>
      <c r="K63" s="228"/>
      <c r="L63" s="229"/>
      <c r="M63" s="228"/>
      <c r="N63" s="228">
        <v>1</v>
      </c>
      <c r="O63" s="229">
        <v>2.0833333333333332E-2</v>
      </c>
      <c r="P63" s="228" t="e">
        <v>#DIV/0!</v>
      </c>
    </row>
    <row r="64" spans="1:16" s="230" customFormat="1" x14ac:dyDescent="0.25">
      <c r="A64" s="227" t="s">
        <v>252</v>
      </c>
      <c r="B64" s="228"/>
      <c r="C64" s="229">
        <v>0</v>
      </c>
      <c r="D64" s="228"/>
      <c r="E64" s="228"/>
      <c r="F64" s="229">
        <v>0</v>
      </c>
      <c r="G64" s="228"/>
      <c r="H64" s="228">
        <v>1</v>
      </c>
      <c r="I64" s="229">
        <v>5.2631578947368418E-2</v>
      </c>
      <c r="J64" s="228" t="e">
        <v>#DIV/0!</v>
      </c>
      <c r="K64" s="228"/>
      <c r="L64" s="229"/>
      <c r="M64" s="228"/>
      <c r="N64" s="228">
        <v>1</v>
      </c>
      <c r="O64" s="229">
        <v>2.0833333333333332E-2</v>
      </c>
      <c r="P64" s="228" t="e">
        <v>#DIV/0!</v>
      </c>
    </row>
    <row r="65" spans="1:16" s="230" customFormat="1" x14ac:dyDescent="0.25">
      <c r="A65" s="227" t="s">
        <v>276</v>
      </c>
      <c r="B65" s="228"/>
      <c r="C65" s="229">
        <v>0</v>
      </c>
      <c r="D65" s="228"/>
      <c r="E65" s="228"/>
      <c r="F65" s="229">
        <v>0</v>
      </c>
      <c r="G65" s="228"/>
      <c r="H65" s="228">
        <v>1</v>
      </c>
      <c r="I65" s="229">
        <v>5.2631578947368418E-2</v>
      </c>
      <c r="J65" s="228" t="e">
        <v>#DIV/0!</v>
      </c>
      <c r="K65" s="228"/>
      <c r="L65" s="229"/>
      <c r="M65" s="228"/>
      <c r="N65" s="228">
        <v>1</v>
      </c>
      <c r="O65" s="229">
        <v>2.0833333333333332E-2</v>
      </c>
      <c r="P65" s="228" t="e">
        <v>#DIV/0!</v>
      </c>
    </row>
    <row r="66" spans="1:16" s="230" customFormat="1" x14ac:dyDescent="0.25">
      <c r="A66" s="227" t="s">
        <v>14</v>
      </c>
      <c r="B66" s="228">
        <v>1</v>
      </c>
      <c r="C66" s="229">
        <v>7.6923076923076927E-2</v>
      </c>
      <c r="D66" s="228" t="e">
        <v>#DIV/0!</v>
      </c>
      <c r="E66" s="228">
        <v>1</v>
      </c>
      <c r="F66" s="229">
        <v>6.25E-2</v>
      </c>
      <c r="G66" s="228" t="e">
        <v>#DIV/0!</v>
      </c>
      <c r="H66" s="228">
        <v>1</v>
      </c>
      <c r="I66" s="229">
        <v>5.2631578947368418E-2</v>
      </c>
      <c r="J66" s="228" t="e">
        <v>#DIV/0!</v>
      </c>
      <c r="K66" s="228"/>
      <c r="L66" s="229"/>
      <c r="M66" s="228"/>
      <c r="N66" s="228">
        <v>3</v>
      </c>
      <c r="O66" s="229">
        <v>6.25E-2</v>
      </c>
      <c r="P66" s="228">
        <v>0</v>
      </c>
    </row>
    <row r="67" spans="1:16" s="230" customFormat="1" x14ac:dyDescent="0.25">
      <c r="A67" s="227" t="s">
        <v>250</v>
      </c>
      <c r="B67" s="228">
        <v>1</v>
      </c>
      <c r="C67" s="229">
        <v>7.6923076923076927E-2</v>
      </c>
      <c r="D67" s="228" t="e">
        <v>#DIV/0!</v>
      </c>
      <c r="E67" s="228">
        <v>2</v>
      </c>
      <c r="F67" s="229">
        <v>0.125</v>
      </c>
      <c r="G67" s="228">
        <v>0</v>
      </c>
      <c r="H67" s="228">
        <v>2</v>
      </c>
      <c r="I67" s="229">
        <v>0.10526315789473684</v>
      </c>
      <c r="J67" s="228">
        <v>0</v>
      </c>
      <c r="K67" s="228"/>
      <c r="L67" s="229"/>
      <c r="M67" s="228"/>
      <c r="N67" s="228">
        <v>5</v>
      </c>
      <c r="O67" s="229">
        <v>0.10416666666666667</v>
      </c>
      <c r="P67" s="228">
        <v>0</v>
      </c>
    </row>
    <row r="68" spans="1:16" s="230" customFormat="1" x14ac:dyDescent="0.25">
      <c r="A68" s="227" t="s">
        <v>38</v>
      </c>
      <c r="B68" s="228">
        <v>2</v>
      </c>
      <c r="C68" s="229">
        <v>0.15384615384615385</v>
      </c>
      <c r="D68" s="228">
        <v>0</v>
      </c>
      <c r="E68" s="228">
        <v>1</v>
      </c>
      <c r="F68" s="229">
        <v>6.25E-2</v>
      </c>
      <c r="G68" s="228" t="e">
        <v>#DIV/0!</v>
      </c>
      <c r="H68" s="228"/>
      <c r="I68" s="229">
        <v>0</v>
      </c>
      <c r="J68" s="228"/>
      <c r="K68" s="228"/>
      <c r="L68" s="229"/>
      <c r="M68" s="228"/>
      <c r="N68" s="228">
        <v>3</v>
      </c>
      <c r="O68" s="229">
        <v>6.25E-2</v>
      </c>
      <c r="P68" s="228">
        <v>0</v>
      </c>
    </row>
    <row r="69" spans="1:16" s="230" customFormat="1" x14ac:dyDescent="0.25">
      <c r="A69" s="227" t="s">
        <v>274</v>
      </c>
      <c r="B69" s="228"/>
      <c r="C69" s="229">
        <v>0</v>
      </c>
      <c r="D69" s="228"/>
      <c r="E69" s="228">
        <v>1</v>
      </c>
      <c r="F69" s="229">
        <v>6.25E-2</v>
      </c>
      <c r="G69" s="228" t="e">
        <v>#DIV/0!</v>
      </c>
      <c r="H69" s="228">
        <v>1</v>
      </c>
      <c r="I69" s="229">
        <v>5.2631578947368418E-2</v>
      </c>
      <c r="J69" s="228" t="e">
        <v>#DIV/0!</v>
      </c>
      <c r="K69" s="228"/>
      <c r="L69" s="229"/>
      <c r="M69" s="228"/>
      <c r="N69" s="228">
        <v>2</v>
      </c>
      <c r="O69" s="229">
        <v>4.1666666666666664E-2</v>
      </c>
      <c r="P69" s="228">
        <v>0</v>
      </c>
    </row>
    <row r="70" spans="1:16" s="230" customFormat="1" x14ac:dyDescent="0.25">
      <c r="A70" s="227" t="s">
        <v>251</v>
      </c>
      <c r="B70" s="228"/>
      <c r="C70" s="229">
        <v>0</v>
      </c>
      <c r="D70" s="228"/>
      <c r="E70" s="228">
        <v>6</v>
      </c>
      <c r="F70" s="229">
        <v>0.375</v>
      </c>
      <c r="G70" s="228">
        <v>0</v>
      </c>
      <c r="H70" s="228">
        <v>6</v>
      </c>
      <c r="I70" s="229">
        <v>0.31578947368421051</v>
      </c>
      <c r="J70" s="228">
        <v>0</v>
      </c>
      <c r="K70" s="228"/>
      <c r="L70" s="229"/>
      <c r="M70" s="228"/>
      <c r="N70" s="228">
        <v>12</v>
      </c>
      <c r="O70" s="229">
        <v>0.25</v>
      </c>
      <c r="P70" s="228">
        <v>0</v>
      </c>
    </row>
    <row r="71" spans="1:16" s="230" customFormat="1" x14ac:dyDescent="0.25">
      <c r="A71" s="227" t="s">
        <v>279</v>
      </c>
      <c r="B71" s="228"/>
      <c r="C71" s="229">
        <v>0</v>
      </c>
      <c r="D71" s="228"/>
      <c r="E71" s="228"/>
      <c r="F71" s="229">
        <v>0</v>
      </c>
      <c r="G71" s="228"/>
      <c r="H71" s="228">
        <v>1</v>
      </c>
      <c r="I71" s="229">
        <v>5.2631578947368418E-2</v>
      </c>
      <c r="J71" s="228" t="e">
        <v>#DIV/0!</v>
      </c>
      <c r="K71" s="228"/>
      <c r="L71" s="229"/>
      <c r="M71" s="228"/>
      <c r="N71" s="228">
        <v>1</v>
      </c>
      <c r="O71" s="229">
        <v>2.0833333333333332E-2</v>
      </c>
      <c r="P71" s="228" t="e">
        <v>#DIV/0!</v>
      </c>
    </row>
    <row r="72" spans="1:16" s="230" customFormat="1" x14ac:dyDescent="0.25">
      <c r="A72" s="227" t="s">
        <v>238</v>
      </c>
      <c r="B72" s="228">
        <v>0</v>
      </c>
      <c r="C72" s="229">
        <v>0</v>
      </c>
      <c r="D72" s="228">
        <v>0</v>
      </c>
      <c r="E72" s="228">
        <v>0</v>
      </c>
      <c r="F72" s="229">
        <v>0</v>
      </c>
      <c r="G72" s="228">
        <v>0</v>
      </c>
      <c r="H72" s="228">
        <v>0</v>
      </c>
      <c r="I72" s="229">
        <v>0</v>
      </c>
      <c r="J72" s="228">
        <v>0</v>
      </c>
      <c r="K72" s="228"/>
      <c r="L72" s="229"/>
      <c r="M72" s="228"/>
      <c r="N72" s="228">
        <v>0</v>
      </c>
      <c r="O72" s="229">
        <v>0</v>
      </c>
      <c r="P72" s="228">
        <v>0</v>
      </c>
    </row>
    <row r="73" spans="1:16" s="230" customFormat="1" x14ac:dyDescent="0.25">
      <c r="A73" s="231" t="s">
        <v>176</v>
      </c>
      <c r="B73" s="228">
        <v>18</v>
      </c>
      <c r="C73" s="229">
        <v>0.17821782178217821</v>
      </c>
      <c r="D73" s="228">
        <v>0.45825756949558394</v>
      </c>
      <c r="E73" s="228">
        <v>11</v>
      </c>
      <c r="F73" s="229">
        <v>0.11956521739130435</v>
      </c>
      <c r="G73" s="228">
        <v>0.50897737770405149</v>
      </c>
      <c r="H73" s="228"/>
      <c r="I73" s="229">
        <v>0</v>
      </c>
      <c r="J73" s="228"/>
      <c r="K73" s="228"/>
      <c r="L73" s="229"/>
      <c r="M73" s="228"/>
      <c r="N73" s="228">
        <v>29</v>
      </c>
      <c r="O73" s="229">
        <v>0.11836734693877551</v>
      </c>
      <c r="P73" s="228">
        <v>0.49658699082414787</v>
      </c>
    </row>
    <row r="74" spans="1:16" s="230" customFormat="1" x14ac:dyDescent="0.25">
      <c r="A74" s="227" t="s">
        <v>127</v>
      </c>
      <c r="B74" s="228">
        <v>5</v>
      </c>
      <c r="C74" s="229">
        <v>0.27777777777777779</v>
      </c>
      <c r="D74" s="228">
        <v>0</v>
      </c>
      <c r="E74" s="228">
        <v>4</v>
      </c>
      <c r="F74" s="229">
        <v>0.36363636363636365</v>
      </c>
      <c r="G74" s="228">
        <v>0</v>
      </c>
      <c r="H74" s="228"/>
      <c r="I74" s="229"/>
      <c r="J74" s="228"/>
      <c r="K74" s="228"/>
      <c r="L74" s="229"/>
      <c r="M74" s="228"/>
      <c r="N74" s="228">
        <v>9</v>
      </c>
      <c r="O74" s="229">
        <v>0.31034482758620691</v>
      </c>
      <c r="P74" s="228">
        <v>0</v>
      </c>
    </row>
    <row r="75" spans="1:16" s="230" customFormat="1" x14ac:dyDescent="0.25">
      <c r="A75" s="227" t="s">
        <v>284</v>
      </c>
      <c r="B75" s="228">
        <v>1</v>
      </c>
      <c r="C75" s="229">
        <v>5.5555555555555552E-2</v>
      </c>
      <c r="D75" s="228" t="e">
        <v>#DIV/0!</v>
      </c>
      <c r="E75" s="228"/>
      <c r="F75" s="229">
        <v>0</v>
      </c>
      <c r="G75" s="228"/>
      <c r="H75" s="228"/>
      <c r="I75" s="229"/>
      <c r="J75" s="228"/>
      <c r="K75" s="228"/>
      <c r="L75" s="229"/>
      <c r="M75" s="228"/>
      <c r="N75" s="228">
        <v>1</v>
      </c>
      <c r="O75" s="229">
        <v>3.4482758620689655E-2</v>
      </c>
      <c r="P75" s="228" t="e">
        <v>#DIV/0!</v>
      </c>
    </row>
    <row r="76" spans="1:16" s="230" customFormat="1" x14ac:dyDescent="0.25">
      <c r="A76" s="227" t="s">
        <v>252</v>
      </c>
      <c r="B76" s="228">
        <v>1</v>
      </c>
      <c r="C76" s="229">
        <v>5.5555555555555552E-2</v>
      </c>
      <c r="D76" s="228" t="e">
        <v>#DIV/0!</v>
      </c>
      <c r="E76" s="228">
        <v>1</v>
      </c>
      <c r="F76" s="229">
        <v>9.0909090909090912E-2</v>
      </c>
      <c r="G76" s="228" t="e">
        <v>#DIV/0!</v>
      </c>
      <c r="H76" s="228"/>
      <c r="I76" s="229"/>
      <c r="J76" s="228"/>
      <c r="K76" s="228"/>
      <c r="L76" s="229"/>
      <c r="M76" s="228"/>
      <c r="N76" s="228">
        <v>2</v>
      </c>
      <c r="O76" s="229">
        <v>6.8965517241379309E-2</v>
      </c>
      <c r="P76" s="228">
        <v>0</v>
      </c>
    </row>
    <row r="77" spans="1:16" s="230" customFormat="1" x14ac:dyDescent="0.25">
      <c r="A77" s="227" t="s">
        <v>14</v>
      </c>
      <c r="B77" s="228">
        <v>3</v>
      </c>
      <c r="C77" s="229">
        <v>0.16666666666666666</v>
      </c>
      <c r="D77" s="228">
        <v>0</v>
      </c>
      <c r="E77" s="228">
        <v>2</v>
      </c>
      <c r="F77" s="229">
        <v>0.18181818181818182</v>
      </c>
      <c r="G77" s="228">
        <v>0</v>
      </c>
      <c r="H77" s="228"/>
      <c r="I77" s="229"/>
      <c r="J77" s="228"/>
      <c r="K77" s="228"/>
      <c r="L77" s="229"/>
      <c r="M77" s="228"/>
      <c r="N77" s="228">
        <v>5</v>
      </c>
      <c r="O77" s="229">
        <v>0.17241379310344829</v>
      </c>
      <c r="P77" s="228">
        <v>0</v>
      </c>
    </row>
    <row r="78" spans="1:16" s="230" customFormat="1" x14ac:dyDescent="0.25">
      <c r="A78" s="227" t="s">
        <v>278</v>
      </c>
      <c r="B78" s="228">
        <v>1</v>
      </c>
      <c r="C78" s="229">
        <v>5.5555555555555552E-2</v>
      </c>
      <c r="D78" s="228" t="e">
        <v>#DIV/0!</v>
      </c>
      <c r="E78" s="228"/>
      <c r="F78" s="229">
        <v>0</v>
      </c>
      <c r="G78" s="228"/>
      <c r="H78" s="228"/>
      <c r="I78" s="229"/>
      <c r="J78" s="228"/>
      <c r="K78" s="228"/>
      <c r="L78" s="229"/>
      <c r="M78" s="228"/>
      <c r="N78" s="228">
        <v>1</v>
      </c>
      <c r="O78" s="229">
        <v>3.4482758620689655E-2</v>
      </c>
      <c r="P78" s="228" t="e">
        <v>#DIV/0!</v>
      </c>
    </row>
    <row r="79" spans="1:16" s="230" customFormat="1" x14ac:dyDescent="0.25">
      <c r="A79" s="227" t="s">
        <v>250</v>
      </c>
      <c r="B79" s="228">
        <v>2</v>
      </c>
      <c r="C79" s="229">
        <v>0.1111111111111111</v>
      </c>
      <c r="D79" s="228">
        <v>0</v>
      </c>
      <c r="E79" s="228"/>
      <c r="F79" s="229">
        <v>0</v>
      </c>
      <c r="G79" s="228"/>
      <c r="H79" s="228"/>
      <c r="I79" s="229"/>
      <c r="J79" s="228"/>
      <c r="K79" s="228"/>
      <c r="L79" s="229"/>
      <c r="M79" s="228"/>
      <c r="N79" s="228">
        <v>2</v>
      </c>
      <c r="O79" s="229">
        <v>6.8965517241379309E-2</v>
      </c>
      <c r="P79" s="228">
        <v>0</v>
      </c>
    </row>
    <row r="80" spans="1:16" s="230" customFormat="1" x14ac:dyDescent="0.25">
      <c r="A80" s="227" t="s">
        <v>38</v>
      </c>
      <c r="B80" s="228">
        <v>1</v>
      </c>
      <c r="C80" s="229">
        <v>5.5555555555555552E-2</v>
      </c>
      <c r="D80" s="228" t="e">
        <v>#DIV/0!</v>
      </c>
      <c r="E80" s="228">
        <v>1</v>
      </c>
      <c r="F80" s="229">
        <v>9.0909090909090912E-2</v>
      </c>
      <c r="G80" s="228" t="e">
        <v>#DIV/0!</v>
      </c>
      <c r="H80" s="228"/>
      <c r="I80" s="229"/>
      <c r="J80" s="228"/>
      <c r="K80" s="228"/>
      <c r="L80" s="229"/>
      <c r="M80" s="228"/>
      <c r="N80" s="228">
        <v>2</v>
      </c>
      <c r="O80" s="229">
        <v>6.8965517241379309E-2</v>
      </c>
      <c r="P80" s="228">
        <v>0</v>
      </c>
    </row>
    <row r="81" spans="1:16" s="230" customFormat="1" x14ac:dyDescent="0.25">
      <c r="A81" s="227" t="s">
        <v>251</v>
      </c>
      <c r="B81" s="228">
        <v>3</v>
      </c>
      <c r="C81" s="229">
        <v>0.16666666666666666</v>
      </c>
      <c r="D81" s="228">
        <v>0</v>
      </c>
      <c r="E81" s="228">
        <v>2</v>
      </c>
      <c r="F81" s="229">
        <v>0.18181818181818182</v>
      </c>
      <c r="G81" s="228">
        <v>0</v>
      </c>
      <c r="H81" s="228"/>
      <c r="I81" s="229"/>
      <c r="J81" s="228"/>
      <c r="K81" s="228"/>
      <c r="L81" s="229"/>
      <c r="M81" s="228"/>
      <c r="N81" s="228">
        <v>5</v>
      </c>
      <c r="O81" s="229">
        <v>0.17241379310344829</v>
      </c>
      <c r="P81" s="228">
        <v>0</v>
      </c>
    </row>
    <row r="82" spans="1:16" s="230" customFormat="1" x14ac:dyDescent="0.25">
      <c r="A82" s="227" t="s">
        <v>279</v>
      </c>
      <c r="B82" s="228"/>
      <c r="C82" s="229">
        <v>0</v>
      </c>
      <c r="D82" s="228"/>
      <c r="E82" s="228">
        <v>1</v>
      </c>
      <c r="F82" s="229">
        <v>9.0909090909090912E-2</v>
      </c>
      <c r="G82" s="228" t="e">
        <v>#DIV/0!</v>
      </c>
      <c r="H82" s="228"/>
      <c r="I82" s="229"/>
      <c r="J82" s="228"/>
      <c r="K82" s="228"/>
      <c r="L82" s="229"/>
      <c r="M82" s="228"/>
      <c r="N82" s="228">
        <v>1</v>
      </c>
      <c r="O82" s="229">
        <v>3.4482758620689655E-2</v>
      </c>
      <c r="P82" s="228" t="e">
        <v>#DIV/0!</v>
      </c>
    </row>
    <row r="83" spans="1:16" s="230" customFormat="1" x14ac:dyDescent="0.25">
      <c r="A83" s="227" t="s">
        <v>489</v>
      </c>
      <c r="B83" s="228">
        <v>1</v>
      </c>
      <c r="C83" s="229">
        <v>5.5555555555555552E-2</v>
      </c>
      <c r="D83" s="228" t="e">
        <v>#DIV/0!</v>
      </c>
      <c r="E83" s="228"/>
      <c r="F83" s="229">
        <v>0</v>
      </c>
      <c r="G83" s="228"/>
      <c r="H83" s="228"/>
      <c r="I83" s="229"/>
      <c r="J83" s="228"/>
      <c r="K83" s="228"/>
      <c r="L83" s="229"/>
      <c r="M83" s="228"/>
      <c r="N83" s="228">
        <v>1</v>
      </c>
      <c r="O83" s="229">
        <v>3.4482758620689655E-2</v>
      </c>
      <c r="P83" s="228" t="e">
        <v>#DIV/0!</v>
      </c>
    </row>
    <row r="84" spans="1:16" s="230" customFormat="1" x14ac:dyDescent="0.25">
      <c r="A84" s="227" t="s">
        <v>238</v>
      </c>
      <c r="B84" s="228">
        <v>0</v>
      </c>
      <c r="C84" s="229">
        <v>0</v>
      </c>
      <c r="D84" s="228">
        <v>0</v>
      </c>
      <c r="E84" s="228">
        <v>0</v>
      </c>
      <c r="F84" s="229">
        <v>0</v>
      </c>
      <c r="G84" s="228">
        <v>0</v>
      </c>
      <c r="H84" s="228"/>
      <c r="I84" s="229"/>
      <c r="J84" s="228"/>
      <c r="K84" s="228"/>
      <c r="L84" s="229"/>
      <c r="M84" s="228"/>
      <c r="N84" s="228">
        <v>0</v>
      </c>
      <c r="O84" s="229">
        <v>0</v>
      </c>
      <c r="P84" s="228">
        <v>0</v>
      </c>
    </row>
    <row r="85" spans="1:16" s="230" customFormat="1" x14ac:dyDescent="0.25">
      <c r="A85" s="231" t="s">
        <v>48</v>
      </c>
      <c r="B85" s="228">
        <v>10</v>
      </c>
      <c r="C85" s="229">
        <v>9.9009900990099015E-2</v>
      </c>
      <c r="D85" s="228">
        <v>0.51176631571915898</v>
      </c>
      <c r="E85" s="228">
        <v>9</v>
      </c>
      <c r="F85" s="229">
        <v>9.7826086956521743E-2</v>
      </c>
      <c r="G85" s="228">
        <v>0.50323627974019647</v>
      </c>
      <c r="H85" s="228"/>
      <c r="I85" s="229">
        <v>0</v>
      </c>
      <c r="J85" s="228"/>
      <c r="K85" s="228"/>
      <c r="L85" s="229"/>
      <c r="M85" s="228"/>
      <c r="N85" s="228">
        <v>19</v>
      </c>
      <c r="O85" s="229">
        <v>7.7551020408163265E-2</v>
      </c>
      <c r="P85" s="228">
        <v>0.50248551655959151</v>
      </c>
    </row>
    <row r="86" spans="1:16" s="230" customFormat="1" x14ac:dyDescent="0.25">
      <c r="A86" s="227" t="s">
        <v>37</v>
      </c>
      <c r="B86" s="228"/>
      <c r="C86" s="229">
        <v>0</v>
      </c>
      <c r="D86" s="228"/>
      <c r="E86" s="228">
        <v>1</v>
      </c>
      <c r="F86" s="229">
        <v>0.1111111111111111</v>
      </c>
      <c r="G86" s="228" t="e">
        <v>#DIV/0!</v>
      </c>
      <c r="H86" s="228"/>
      <c r="I86" s="229"/>
      <c r="J86" s="228"/>
      <c r="K86" s="228"/>
      <c r="L86" s="229"/>
      <c r="M86" s="228"/>
      <c r="N86" s="228">
        <v>1</v>
      </c>
      <c r="O86" s="229">
        <v>5.2631578947368418E-2</v>
      </c>
      <c r="P86" s="228" t="e">
        <v>#DIV/0!</v>
      </c>
    </row>
    <row r="87" spans="1:16" s="230" customFormat="1" x14ac:dyDescent="0.25">
      <c r="A87" s="227" t="s">
        <v>127</v>
      </c>
      <c r="B87" s="228">
        <v>1</v>
      </c>
      <c r="C87" s="229">
        <v>0.1</v>
      </c>
      <c r="D87" s="228" t="e">
        <v>#DIV/0!</v>
      </c>
      <c r="E87" s="228">
        <v>3</v>
      </c>
      <c r="F87" s="229">
        <v>0.33333333333333331</v>
      </c>
      <c r="G87" s="228">
        <v>0</v>
      </c>
      <c r="H87" s="228"/>
      <c r="I87" s="229"/>
      <c r="J87" s="228"/>
      <c r="K87" s="228"/>
      <c r="L87" s="229"/>
      <c r="M87" s="228"/>
      <c r="N87" s="228">
        <v>4</v>
      </c>
      <c r="O87" s="229">
        <v>0.21052631578947367</v>
      </c>
      <c r="P87" s="228">
        <v>0</v>
      </c>
    </row>
    <row r="88" spans="1:16" s="230" customFormat="1" x14ac:dyDescent="0.25">
      <c r="A88" s="227" t="s">
        <v>252</v>
      </c>
      <c r="B88" s="228">
        <v>2</v>
      </c>
      <c r="C88" s="229">
        <v>0.2</v>
      </c>
      <c r="D88" s="228">
        <v>0</v>
      </c>
      <c r="E88" s="228">
        <v>1</v>
      </c>
      <c r="F88" s="229">
        <v>0.1111111111111111</v>
      </c>
      <c r="G88" s="228" t="e">
        <v>#DIV/0!</v>
      </c>
      <c r="H88" s="228"/>
      <c r="I88" s="229"/>
      <c r="J88" s="228"/>
      <c r="K88" s="228"/>
      <c r="L88" s="229"/>
      <c r="M88" s="228"/>
      <c r="N88" s="228">
        <v>3</v>
      </c>
      <c r="O88" s="229">
        <v>0.15789473684210525</v>
      </c>
      <c r="P88" s="228">
        <v>0</v>
      </c>
    </row>
    <row r="89" spans="1:16" s="230" customFormat="1" x14ac:dyDescent="0.25">
      <c r="A89" s="227" t="s">
        <v>14</v>
      </c>
      <c r="B89" s="228">
        <v>1</v>
      </c>
      <c r="C89" s="229">
        <v>0.1</v>
      </c>
      <c r="D89" s="228" t="e">
        <v>#DIV/0!</v>
      </c>
      <c r="E89" s="228"/>
      <c r="F89" s="229">
        <v>0</v>
      </c>
      <c r="G89" s="228"/>
      <c r="H89" s="228"/>
      <c r="I89" s="229"/>
      <c r="J89" s="228"/>
      <c r="K89" s="228"/>
      <c r="L89" s="229"/>
      <c r="M89" s="228"/>
      <c r="N89" s="228">
        <v>1</v>
      </c>
      <c r="O89" s="229">
        <v>5.2631578947368418E-2</v>
      </c>
      <c r="P89" s="228" t="e">
        <v>#DIV/0!</v>
      </c>
    </row>
    <row r="90" spans="1:16" s="230" customFormat="1" x14ac:dyDescent="0.25">
      <c r="A90" s="227" t="s">
        <v>250</v>
      </c>
      <c r="B90" s="228">
        <v>2</v>
      </c>
      <c r="C90" s="229">
        <v>0.2</v>
      </c>
      <c r="D90" s="228">
        <v>0</v>
      </c>
      <c r="E90" s="228">
        <v>1</v>
      </c>
      <c r="F90" s="229">
        <v>0.1111111111111111</v>
      </c>
      <c r="G90" s="228" t="e">
        <v>#DIV/0!</v>
      </c>
      <c r="H90" s="228"/>
      <c r="I90" s="229"/>
      <c r="J90" s="228"/>
      <c r="K90" s="228"/>
      <c r="L90" s="229"/>
      <c r="M90" s="228"/>
      <c r="N90" s="228">
        <v>3</v>
      </c>
      <c r="O90" s="229">
        <v>0.15789473684210525</v>
      </c>
      <c r="P90" s="228">
        <v>0</v>
      </c>
    </row>
    <row r="91" spans="1:16" s="230" customFormat="1" x14ac:dyDescent="0.25">
      <c r="A91" s="227" t="s">
        <v>251</v>
      </c>
      <c r="B91" s="228">
        <v>4</v>
      </c>
      <c r="C91" s="229">
        <v>0.4</v>
      </c>
      <c r="D91" s="228">
        <v>0</v>
      </c>
      <c r="E91" s="228">
        <v>3</v>
      </c>
      <c r="F91" s="229">
        <v>0.33333333333333331</v>
      </c>
      <c r="G91" s="228">
        <v>0</v>
      </c>
      <c r="H91" s="228"/>
      <c r="I91" s="229"/>
      <c r="J91" s="228"/>
      <c r="K91" s="228"/>
      <c r="L91" s="229"/>
      <c r="M91" s="228"/>
      <c r="N91" s="228">
        <v>7</v>
      </c>
      <c r="O91" s="229">
        <v>0.36842105263157893</v>
      </c>
      <c r="P91" s="228">
        <v>0</v>
      </c>
    </row>
    <row r="92" spans="1:16" s="230" customFormat="1" x14ac:dyDescent="0.25">
      <c r="A92" s="227" t="s">
        <v>238</v>
      </c>
      <c r="B92" s="228">
        <v>0</v>
      </c>
      <c r="C92" s="229">
        <v>0</v>
      </c>
      <c r="D92" s="228">
        <v>0</v>
      </c>
      <c r="E92" s="228">
        <v>0</v>
      </c>
      <c r="F92" s="229">
        <v>0</v>
      </c>
      <c r="G92" s="228">
        <v>0</v>
      </c>
      <c r="H92" s="228"/>
      <c r="I92" s="229"/>
      <c r="J92" s="228"/>
      <c r="K92" s="228"/>
      <c r="L92" s="229"/>
      <c r="M92" s="228"/>
      <c r="N92" s="228">
        <v>0</v>
      </c>
      <c r="O92" s="229">
        <v>0</v>
      </c>
      <c r="P92" s="228">
        <v>0</v>
      </c>
    </row>
    <row r="93" spans="1:16" s="230" customFormat="1" x14ac:dyDescent="0.25">
      <c r="A93" s="231" t="s">
        <v>229</v>
      </c>
      <c r="B93" s="228">
        <v>10</v>
      </c>
      <c r="C93" s="229">
        <v>9.9009900990099015E-2</v>
      </c>
      <c r="D93" s="228">
        <v>0.50686980186970187</v>
      </c>
      <c r="E93" s="228">
        <v>5</v>
      </c>
      <c r="F93" s="229">
        <v>5.434782608695652E-2</v>
      </c>
      <c r="G93" s="228">
        <v>0.41485111699905342</v>
      </c>
      <c r="H93" s="228"/>
      <c r="I93" s="229">
        <v>0</v>
      </c>
      <c r="J93" s="228"/>
      <c r="K93" s="228"/>
      <c r="L93" s="229"/>
      <c r="M93" s="228"/>
      <c r="N93" s="228">
        <v>15</v>
      </c>
      <c r="O93" s="229">
        <v>6.1224489795918366E-2</v>
      </c>
      <c r="P93" s="228">
        <v>0.4711864293980077</v>
      </c>
    </row>
    <row r="94" spans="1:16" s="230" customFormat="1" x14ac:dyDescent="0.25">
      <c r="A94" s="227" t="s">
        <v>37</v>
      </c>
      <c r="B94" s="228">
        <v>1</v>
      </c>
      <c r="C94" s="229">
        <v>0.1</v>
      </c>
      <c r="D94" s="228" t="e">
        <v>#DIV/0!</v>
      </c>
      <c r="E94" s="228"/>
      <c r="F94" s="229">
        <v>0</v>
      </c>
      <c r="G94" s="228"/>
      <c r="H94" s="228"/>
      <c r="I94" s="229"/>
      <c r="J94" s="228"/>
      <c r="K94" s="228"/>
      <c r="L94" s="229"/>
      <c r="M94" s="228"/>
      <c r="N94" s="228">
        <v>1</v>
      </c>
      <c r="O94" s="229">
        <v>6.6666666666666666E-2</v>
      </c>
      <c r="P94" s="228" t="e">
        <v>#DIV/0!</v>
      </c>
    </row>
    <row r="95" spans="1:16" s="230" customFormat="1" x14ac:dyDescent="0.25">
      <c r="A95" s="227" t="s">
        <v>106</v>
      </c>
      <c r="B95" s="228"/>
      <c r="C95" s="229">
        <v>0</v>
      </c>
      <c r="D95" s="228"/>
      <c r="E95" s="228">
        <v>1</v>
      </c>
      <c r="F95" s="229">
        <v>0.2</v>
      </c>
      <c r="G95" s="228" t="e">
        <v>#DIV/0!</v>
      </c>
      <c r="H95" s="228"/>
      <c r="I95" s="229"/>
      <c r="J95" s="228"/>
      <c r="K95" s="228"/>
      <c r="L95" s="229"/>
      <c r="M95" s="228"/>
      <c r="N95" s="228">
        <v>1</v>
      </c>
      <c r="O95" s="229">
        <v>6.6666666666666666E-2</v>
      </c>
      <c r="P95" s="228" t="e">
        <v>#DIV/0!</v>
      </c>
    </row>
    <row r="96" spans="1:16" s="230" customFormat="1" x14ac:dyDescent="0.25">
      <c r="A96" s="227" t="s">
        <v>14</v>
      </c>
      <c r="B96" s="228">
        <v>3</v>
      </c>
      <c r="C96" s="229">
        <v>0.3</v>
      </c>
      <c r="D96" s="228">
        <v>0</v>
      </c>
      <c r="E96" s="228">
        <v>1</v>
      </c>
      <c r="F96" s="229">
        <v>0.2</v>
      </c>
      <c r="G96" s="228" t="e">
        <v>#DIV/0!</v>
      </c>
      <c r="H96" s="228"/>
      <c r="I96" s="229"/>
      <c r="J96" s="228"/>
      <c r="K96" s="228"/>
      <c r="L96" s="229"/>
      <c r="M96" s="228"/>
      <c r="N96" s="228">
        <v>4</v>
      </c>
      <c r="O96" s="229">
        <v>0.26666666666666666</v>
      </c>
      <c r="P96" s="228">
        <v>0</v>
      </c>
    </row>
    <row r="97" spans="1:16" s="230" customFormat="1" x14ac:dyDescent="0.25">
      <c r="A97" s="227" t="s">
        <v>38</v>
      </c>
      <c r="B97" s="228"/>
      <c r="C97" s="229">
        <v>0</v>
      </c>
      <c r="D97" s="228"/>
      <c r="E97" s="228">
        <v>1</v>
      </c>
      <c r="F97" s="229">
        <v>0.2</v>
      </c>
      <c r="G97" s="228" t="e">
        <v>#DIV/0!</v>
      </c>
      <c r="H97" s="228"/>
      <c r="I97" s="229"/>
      <c r="J97" s="228"/>
      <c r="K97" s="228"/>
      <c r="L97" s="229"/>
      <c r="M97" s="228"/>
      <c r="N97" s="228">
        <v>1</v>
      </c>
      <c r="O97" s="229">
        <v>6.6666666666666666E-2</v>
      </c>
      <c r="P97" s="228" t="e">
        <v>#DIV/0!</v>
      </c>
    </row>
    <row r="98" spans="1:16" s="230" customFormat="1" x14ac:dyDescent="0.25">
      <c r="A98" s="227" t="s">
        <v>251</v>
      </c>
      <c r="B98" s="228">
        <v>5</v>
      </c>
      <c r="C98" s="229">
        <v>0.5</v>
      </c>
      <c r="D98" s="228">
        <v>0</v>
      </c>
      <c r="E98" s="228">
        <v>2</v>
      </c>
      <c r="F98" s="229">
        <v>0.4</v>
      </c>
      <c r="G98" s="228">
        <v>0</v>
      </c>
      <c r="H98" s="228"/>
      <c r="I98" s="229"/>
      <c r="J98" s="228"/>
      <c r="K98" s="228"/>
      <c r="L98" s="229"/>
      <c r="M98" s="228"/>
      <c r="N98" s="228">
        <v>7</v>
      </c>
      <c r="O98" s="229">
        <v>0.46666666666666667</v>
      </c>
      <c r="P98" s="228">
        <v>0</v>
      </c>
    </row>
    <row r="99" spans="1:16" s="230" customFormat="1" x14ac:dyDescent="0.25">
      <c r="A99" s="227" t="s">
        <v>283</v>
      </c>
      <c r="B99" s="228">
        <v>1</v>
      </c>
      <c r="C99" s="229">
        <v>0.1</v>
      </c>
      <c r="D99" s="228" t="e">
        <v>#DIV/0!</v>
      </c>
      <c r="E99" s="228"/>
      <c r="F99" s="229">
        <v>0</v>
      </c>
      <c r="G99" s="228"/>
      <c r="H99" s="228"/>
      <c r="I99" s="229"/>
      <c r="J99" s="228"/>
      <c r="K99" s="228"/>
      <c r="L99" s="229"/>
      <c r="M99" s="228"/>
      <c r="N99" s="228">
        <v>1</v>
      </c>
      <c r="O99" s="229">
        <v>6.6666666666666666E-2</v>
      </c>
      <c r="P99" s="228" t="e">
        <v>#DIV/0!</v>
      </c>
    </row>
    <row r="100" spans="1:16" s="230" customFormat="1" x14ac:dyDescent="0.25">
      <c r="A100" s="227" t="s">
        <v>238</v>
      </c>
      <c r="B100" s="228">
        <v>0</v>
      </c>
      <c r="C100" s="229">
        <v>0</v>
      </c>
      <c r="D100" s="228">
        <v>0</v>
      </c>
      <c r="E100" s="228">
        <v>0</v>
      </c>
      <c r="F100" s="229">
        <v>0</v>
      </c>
      <c r="G100" s="228">
        <v>0</v>
      </c>
      <c r="H100" s="228"/>
      <c r="I100" s="229"/>
      <c r="J100" s="228"/>
      <c r="K100" s="228"/>
      <c r="L100" s="229"/>
      <c r="M100" s="228"/>
      <c r="N100" s="228">
        <v>0</v>
      </c>
      <c r="O100" s="229">
        <v>0</v>
      </c>
      <c r="P100" s="228">
        <v>0</v>
      </c>
    </row>
    <row r="101" spans="1:16" s="230" customFormat="1" x14ac:dyDescent="0.25">
      <c r="A101" s="231" t="s">
        <v>238</v>
      </c>
      <c r="B101" s="228"/>
      <c r="C101" s="229">
        <v>0</v>
      </c>
      <c r="D101" s="228"/>
      <c r="E101" s="228"/>
      <c r="F101" s="229">
        <v>0</v>
      </c>
      <c r="G101" s="228"/>
      <c r="H101" s="228"/>
      <c r="I101" s="229">
        <v>0</v>
      </c>
      <c r="J101" s="228"/>
      <c r="K101" s="228"/>
      <c r="L101" s="229"/>
      <c r="M101" s="228"/>
      <c r="N101" s="228"/>
      <c r="O101" s="229">
        <v>0</v>
      </c>
      <c r="P101" s="228"/>
    </row>
    <row r="102" spans="1:16" s="230" customFormat="1" x14ac:dyDescent="0.25">
      <c r="A102" s="227" t="s">
        <v>238</v>
      </c>
      <c r="B102" s="228"/>
      <c r="C102" s="229"/>
      <c r="D102" s="228"/>
      <c r="E102" s="228"/>
      <c r="F102" s="229"/>
      <c r="G102" s="228"/>
      <c r="H102" s="228"/>
      <c r="I102" s="229"/>
      <c r="J102" s="228"/>
      <c r="K102" s="228"/>
      <c r="L102" s="229"/>
      <c r="M102" s="228"/>
      <c r="N102" s="228"/>
      <c r="O102" s="229"/>
      <c r="P102" s="228"/>
    </row>
    <row r="103" spans="1:16" x14ac:dyDescent="0.25">
      <c r="A103" s="181" t="s">
        <v>239</v>
      </c>
      <c r="B103" s="60">
        <v>101</v>
      </c>
      <c r="C103" s="203">
        <v>1</v>
      </c>
      <c r="D103" s="60">
        <v>0.49895947801725837</v>
      </c>
      <c r="E103" s="60">
        <v>92</v>
      </c>
      <c r="F103" s="203">
        <v>1</v>
      </c>
      <c r="G103" s="60">
        <v>0.5012777647068084</v>
      </c>
      <c r="H103" s="60">
        <v>52</v>
      </c>
      <c r="I103" s="203">
        <v>1</v>
      </c>
      <c r="J103" s="60">
        <v>0.49844478627922684</v>
      </c>
      <c r="K103" s="60"/>
      <c r="L103" s="203"/>
      <c r="M103" s="60"/>
      <c r="N103" s="60">
        <v>245</v>
      </c>
      <c r="O103" s="203">
        <v>1</v>
      </c>
      <c r="P103" s="60">
        <v>0.49968901907069008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workbookViewId="0">
      <selection sqref="A1:XFD1048576"/>
    </sheetView>
  </sheetViews>
  <sheetFormatPr defaultRowHeight="12" x14ac:dyDescent="0.2"/>
  <cols>
    <col min="1" max="1" width="31.42578125" style="61" customWidth="1"/>
    <col min="2" max="16384" width="9.140625" style="61"/>
  </cols>
  <sheetData>
    <row r="1" spans="1:25" x14ac:dyDescent="0.2">
      <c r="B1" s="176" t="s">
        <v>135</v>
      </c>
      <c r="C1" s="176" t="s">
        <v>135</v>
      </c>
      <c r="D1" s="176" t="s">
        <v>135</v>
      </c>
      <c r="E1" s="176" t="s">
        <v>109</v>
      </c>
      <c r="F1" s="176" t="s">
        <v>109</v>
      </c>
      <c r="G1" s="176" t="s">
        <v>109</v>
      </c>
      <c r="H1" s="176" t="s">
        <v>233</v>
      </c>
      <c r="I1" s="176" t="s">
        <v>233</v>
      </c>
      <c r="J1" s="176" t="s">
        <v>233</v>
      </c>
      <c r="K1" s="176" t="s">
        <v>176</v>
      </c>
      <c r="L1" s="176" t="s">
        <v>176</v>
      </c>
      <c r="M1" s="176" t="s">
        <v>176</v>
      </c>
      <c r="N1" s="176" t="s">
        <v>48</v>
      </c>
      <c r="O1" s="176" t="s">
        <v>48</v>
      </c>
      <c r="P1" s="176" t="s">
        <v>48</v>
      </c>
      <c r="Q1" s="176" t="s">
        <v>229</v>
      </c>
      <c r="R1" s="176" t="s">
        <v>229</v>
      </c>
      <c r="S1" s="176" t="s">
        <v>229</v>
      </c>
      <c r="T1" s="176" t="s">
        <v>207</v>
      </c>
      <c r="U1" s="176" t="s">
        <v>207</v>
      </c>
      <c r="V1" s="176" t="s">
        <v>207</v>
      </c>
      <c r="W1" s="176" t="s">
        <v>0</v>
      </c>
      <c r="X1" s="176" t="s">
        <v>0</v>
      </c>
      <c r="Y1" s="176" t="s">
        <v>0</v>
      </c>
    </row>
    <row r="2" spans="1:25" x14ac:dyDescent="0.2">
      <c r="A2" s="238" t="s">
        <v>529</v>
      </c>
      <c r="B2" s="239" t="s">
        <v>530</v>
      </c>
      <c r="C2" s="239" t="s">
        <v>531</v>
      </c>
      <c r="D2" s="239" t="s">
        <v>532</v>
      </c>
      <c r="E2" s="239" t="s">
        <v>530</v>
      </c>
      <c r="F2" s="239" t="s">
        <v>531</v>
      </c>
      <c r="G2" s="239" t="s">
        <v>532</v>
      </c>
      <c r="H2" s="240" t="s">
        <v>530</v>
      </c>
      <c r="I2" s="240" t="s">
        <v>531</v>
      </c>
      <c r="J2" s="240" t="s">
        <v>532</v>
      </c>
      <c r="K2" s="240" t="s">
        <v>530</v>
      </c>
      <c r="L2" s="240" t="s">
        <v>531</v>
      </c>
      <c r="M2" s="240" t="s">
        <v>532</v>
      </c>
      <c r="N2" s="240" t="s">
        <v>530</v>
      </c>
      <c r="O2" s="240" t="s">
        <v>531</v>
      </c>
      <c r="P2" s="240" t="s">
        <v>532</v>
      </c>
      <c r="Q2" s="240" t="s">
        <v>530</v>
      </c>
      <c r="R2" s="240" t="s">
        <v>531</v>
      </c>
      <c r="S2" s="240" t="s">
        <v>532</v>
      </c>
      <c r="T2" s="240" t="s">
        <v>530</v>
      </c>
      <c r="U2" s="240" t="s">
        <v>531</v>
      </c>
      <c r="V2" s="240" t="s">
        <v>532</v>
      </c>
      <c r="W2" s="240" t="s">
        <v>530</v>
      </c>
      <c r="X2" s="240" t="s">
        <v>531</v>
      </c>
      <c r="Y2" s="240" t="s">
        <v>532</v>
      </c>
    </row>
    <row r="3" spans="1:25" x14ac:dyDescent="0.2">
      <c r="A3" s="238" t="s">
        <v>533</v>
      </c>
      <c r="B3" s="176">
        <v>0.14734806629834254</v>
      </c>
      <c r="C3" s="176">
        <v>1.4413711201333865</v>
      </c>
      <c r="D3" s="176">
        <v>0.10713627161648674</v>
      </c>
      <c r="E3" s="176">
        <v>0.6176243093922652</v>
      </c>
      <c r="F3" s="176">
        <v>3.548403301684544</v>
      </c>
      <c r="G3" s="176">
        <v>0.26375074026662393</v>
      </c>
      <c r="H3" s="176">
        <v>1.2283916513198281</v>
      </c>
      <c r="I3" s="176">
        <v>5.0360233557561473</v>
      </c>
      <c r="J3" s="176">
        <v>0.37432466806975551</v>
      </c>
      <c r="K3" s="203">
        <v>0.93893298059964725</v>
      </c>
      <c r="L3" s="176">
        <v>4.2106264129640785</v>
      </c>
      <c r="M3" s="176">
        <v>0.31384156290812604</v>
      </c>
      <c r="N3" s="229">
        <v>1.2907848324514992</v>
      </c>
      <c r="O3" s="241">
        <v>4.6663988032605364</v>
      </c>
      <c r="P3" s="241">
        <v>0.34781283114047418</v>
      </c>
      <c r="Q3" s="229">
        <v>0.52380952380952372</v>
      </c>
      <c r="R3" s="241">
        <v>3.3361017273041753</v>
      </c>
      <c r="S3" s="241">
        <v>0.24865834140355339</v>
      </c>
      <c r="T3" s="229">
        <v>0.66573556797020483</v>
      </c>
      <c r="U3" s="241">
        <v>3.6760014100050675</v>
      </c>
      <c r="V3" s="241">
        <v>0.27475724548433844</v>
      </c>
      <c r="W3" s="229">
        <v>0.6983240223463687</v>
      </c>
      <c r="X3" s="241">
        <v>3.4159748218444221</v>
      </c>
      <c r="Y3" s="241">
        <v>0.25532194578035633</v>
      </c>
    </row>
    <row r="4" spans="1:25" x14ac:dyDescent="0.2">
      <c r="A4" s="238" t="s">
        <v>534</v>
      </c>
      <c r="B4" s="176">
        <v>5.4660220994475139</v>
      </c>
      <c r="C4" s="176">
        <v>15.14440672986264</v>
      </c>
      <c r="D4" s="176">
        <v>1.1256748870693092</v>
      </c>
      <c r="E4" s="176">
        <v>13.090386740331487</v>
      </c>
      <c r="F4" s="176">
        <v>21.066960793427782</v>
      </c>
      <c r="G4" s="176">
        <v>1.5658948636973429</v>
      </c>
      <c r="H4" s="176">
        <v>8.1234604928527574</v>
      </c>
      <c r="I4" s="176">
        <v>16.161183607624316</v>
      </c>
      <c r="J4" s="176">
        <v>1.2012513171972816</v>
      </c>
      <c r="K4" s="203">
        <v>7.5427469135802436</v>
      </c>
      <c r="L4" s="176">
        <v>14.502755181833104</v>
      </c>
      <c r="M4" s="176">
        <v>1.0809715482538713</v>
      </c>
      <c r="N4" s="229">
        <v>10.40917107583774</v>
      </c>
      <c r="O4" s="241">
        <v>17.694376228915946</v>
      </c>
      <c r="P4" s="241">
        <v>1.3188609355770811</v>
      </c>
      <c r="Q4" s="229">
        <v>11.584656084656084</v>
      </c>
      <c r="R4" s="241">
        <v>19.147411764078583</v>
      </c>
      <c r="S4" s="241">
        <v>1.4271638099219626</v>
      </c>
      <c r="T4" s="229">
        <v>5.8914161567792842</v>
      </c>
      <c r="U4" s="241">
        <v>15.340439673110087</v>
      </c>
      <c r="V4" s="241">
        <v>1.1465982949926514</v>
      </c>
      <c r="W4" s="229">
        <v>16.446750022169013</v>
      </c>
      <c r="X4" s="241">
        <v>19.024005848380909</v>
      </c>
      <c r="Y4" s="241">
        <v>1.4219209575797955</v>
      </c>
    </row>
    <row r="5" spans="1:25" x14ac:dyDescent="0.2">
      <c r="A5" s="238" t="s">
        <v>535</v>
      </c>
      <c r="B5" s="176">
        <v>2.1077900552486191</v>
      </c>
      <c r="C5" s="176">
        <v>6.872880407006341</v>
      </c>
      <c r="D5" s="176">
        <v>0.51085717743846548</v>
      </c>
      <c r="E5" s="176">
        <v>3.341160220994476</v>
      </c>
      <c r="F5" s="176">
        <v>7.743211599112545</v>
      </c>
      <c r="G5" s="176">
        <v>0.57554838547735143</v>
      </c>
      <c r="H5" s="176">
        <v>5.1530088573182482</v>
      </c>
      <c r="I5" s="176">
        <v>10.491627775865556</v>
      </c>
      <c r="J5" s="176">
        <v>0.77983655104050453</v>
      </c>
      <c r="K5" s="203">
        <v>5.4420352733686057</v>
      </c>
      <c r="L5" s="176">
        <v>9.5917159479479484</v>
      </c>
      <c r="M5" s="176">
        <v>0.71492429601601482</v>
      </c>
      <c r="N5" s="229">
        <v>7.7857142857142829</v>
      </c>
      <c r="O5" s="241">
        <v>11.76439849695312</v>
      </c>
      <c r="P5" s="241">
        <v>0.87686649178611764</v>
      </c>
      <c r="Q5" s="229">
        <v>12.991843033509692</v>
      </c>
      <c r="R5" s="241">
        <v>16.198947373043278</v>
      </c>
      <c r="S5" s="241">
        <v>1.2073982496688804</v>
      </c>
      <c r="T5" s="229">
        <v>7.167908131595282</v>
      </c>
      <c r="U5" s="241">
        <v>12.095653731660212</v>
      </c>
      <c r="V5" s="241">
        <v>0.90407160688187493</v>
      </c>
      <c r="W5" s="229">
        <v>8.254633324465722</v>
      </c>
      <c r="X5" s="241">
        <v>10.993759502761341</v>
      </c>
      <c r="Y5" s="241">
        <v>0.82171216536388991</v>
      </c>
    </row>
    <row r="6" spans="1:25" x14ac:dyDescent="0.2">
      <c r="A6" s="238" t="s">
        <v>536</v>
      </c>
      <c r="B6" s="176">
        <v>0</v>
      </c>
      <c r="C6" s="176">
        <v>0</v>
      </c>
      <c r="D6" s="176">
        <v>0</v>
      </c>
      <c r="E6" s="176">
        <v>0.42353591160220994</v>
      </c>
      <c r="F6" s="176">
        <v>3.5662846656932401</v>
      </c>
      <c r="G6" s="176">
        <v>0.26507985158608177</v>
      </c>
      <c r="H6" s="176">
        <v>0.40646408839779002</v>
      </c>
      <c r="I6" s="176">
        <v>2.8856362065857764</v>
      </c>
      <c r="J6" s="176">
        <v>0.21448765005540862</v>
      </c>
      <c r="K6" s="203">
        <v>0.1388888888888889</v>
      </c>
      <c r="L6" s="176">
        <v>1.8633899812498247</v>
      </c>
      <c r="M6" s="176">
        <v>0.13888888888888887</v>
      </c>
      <c r="N6" s="229">
        <v>0.81018518518518523</v>
      </c>
      <c r="O6" s="241">
        <v>3.7806242015120772</v>
      </c>
      <c r="P6" s="241">
        <v>0.28179109039872891</v>
      </c>
      <c r="Q6" s="229">
        <v>0</v>
      </c>
      <c r="R6" s="241">
        <v>0</v>
      </c>
      <c r="S6" s="241">
        <v>0</v>
      </c>
      <c r="T6" s="229">
        <v>0.13966480446927373</v>
      </c>
      <c r="U6" s="241">
        <v>1.8685877318798396</v>
      </c>
      <c r="V6" s="241">
        <v>0.13966480446927373</v>
      </c>
      <c r="W6" s="229">
        <v>0</v>
      </c>
      <c r="X6" s="241">
        <v>0</v>
      </c>
      <c r="Y6" s="241">
        <v>0</v>
      </c>
    </row>
    <row r="7" spans="1:25" x14ac:dyDescent="0.2">
      <c r="A7" s="238" t="s">
        <v>537</v>
      </c>
      <c r="B7" s="176">
        <v>0</v>
      </c>
      <c r="C7" s="176">
        <v>0</v>
      </c>
      <c r="D7" s="176">
        <v>0</v>
      </c>
      <c r="E7" s="176">
        <v>0.6910497237569061</v>
      </c>
      <c r="F7" s="176">
        <v>3.2539520420495225</v>
      </c>
      <c r="G7" s="176">
        <v>0.24186435050244234</v>
      </c>
      <c r="H7" s="176">
        <v>0.21707182320441989</v>
      </c>
      <c r="I7" s="176">
        <v>2.1352534953155358</v>
      </c>
      <c r="J7" s="176">
        <v>0.1587121423821839</v>
      </c>
      <c r="K7" s="203">
        <v>0</v>
      </c>
      <c r="L7" s="176">
        <v>0</v>
      </c>
      <c r="M7" s="176">
        <v>0</v>
      </c>
      <c r="N7" s="229">
        <v>0</v>
      </c>
      <c r="O7" s="241">
        <v>0</v>
      </c>
      <c r="P7" s="241">
        <v>0</v>
      </c>
      <c r="Q7" s="229">
        <v>0</v>
      </c>
      <c r="R7" s="241">
        <v>0</v>
      </c>
      <c r="S7" s="241">
        <v>0</v>
      </c>
      <c r="T7" s="229">
        <v>0.60432739203688923</v>
      </c>
      <c r="U7" s="241">
        <v>2.6773080086818166</v>
      </c>
      <c r="V7" s="241">
        <v>0.20011139597945943</v>
      </c>
      <c r="W7" s="229">
        <v>1.0288640595903165</v>
      </c>
      <c r="X7" s="241">
        <v>4.9743283983925801</v>
      </c>
      <c r="Y7" s="241">
        <v>0.37179876078311469</v>
      </c>
    </row>
    <row r="8" spans="1:25" x14ac:dyDescent="0.2">
      <c r="A8" s="238" t="s">
        <v>538</v>
      </c>
      <c r="B8" s="176">
        <v>59.756740331491706</v>
      </c>
      <c r="C8" s="176">
        <v>31.954510790670664</v>
      </c>
      <c r="D8" s="176">
        <v>2.3751600816897414</v>
      </c>
      <c r="E8" s="176">
        <v>77.225856353591169</v>
      </c>
      <c r="F8" s="176">
        <v>22.62049731650291</v>
      </c>
      <c r="G8" s="176">
        <v>1.6813683240556347</v>
      </c>
      <c r="H8" s="176">
        <v>83.793635008331123</v>
      </c>
      <c r="I8" s="176">
        <v>18.528531479935985</v>
      </c>
      <c r="J8" s="176">
        <v>1.3772148987592763</v>
      </c>
      <c r="K8" s="203">
        <v>70.10882275132272</v>
      </c>
      <c r="L8" s="176">
        <v>23.643945989925623</v>
      </c>
      <c r="M8" s="176">
        <v>1.7623156829935749</v>
      </c>
      <c r="N8" s="229">
        <v>78.042989417989375</v>
      </c>
      <c r="O8" s="241">
        <v>20.408896811466001</v>
      </c>
      <c r="P8" s="241">
        <v>1.5211893538738894</v>
      </c>
      <c r="Q8" s="229">
        <v>73.126322751322746</v>
      </c>
      <c r="R8" s="241">
        <v>24.369804545096954</v>
      </c>
      <c r="S8" s="241">
        <v>1.8164179853740041</v>
      </c>
      <c r="T8" s="229">
        <v>72.545003103662282</v>
      </c>
      <c r="U8" s="241">
        <v>27.741773397150528</v>
      </c>
      <c r="V8" s="241">
        <v>2.073517497220239</v>
      </c>
      <c r="W8" s="229">
        <v>65.385297508202484</v>
      </c>
      <c r="X8" s="241">
        <v>21.83137167391504</v>
      </c>
      <c r="Y8" s="241">
        <v>1.6317533311994674</v>
      </c>
    </row>
    <row r="9" spans="1:25" x14ac:dyDescent="0.2">
      <c r="A9" s="238" t="s">
        <v>539</v>
      </c>
      <c r="B9" s="176">
        <v>0</v>
      </c>
      <c r="C9" s="176">
        <v>0</v>
      </c>
      <c r="D9" s="176">
        <v>0</v>
      </c>
      <c r="E9" s="176">
        <v>0</v>
      </c>
      <c r="F9" s="176">
        <v>0</v>
      </c>
      <c r="G9" s="176">
        <v>0</v>
      </c>
      <c r="H9" s="176">
        <v>0.13812154696132597</v>
      </c>
      <c r="I9" s="176">
        <v>1.8582353656179158</v>
      </c>
      <c r="J9" s="176">
        <v>0.13812154696132597</v>
      </c>
      <c r="K9" s="203">
        <v>0.17901234567901234</v>
      </c>
      <c r="L9" s="176">
        <v>1.3805217309115869</v>
      </c>
      <c r="M9" s="176">
        <v>0.1028980144911327</v>
      </c>
      <c r="N9" s="229">
        <v>0.3179012345679012</v>
      </c>
      <c r="O9" s="241">
        <v>2.3082588726630417</v>
      </c>
      <c r="P9" s="241">
        <v>0.17204745829805307</v>
      </c>
      <c r="Q9" s="229">
        <v>0</v>
      </c>
      <c r="R9" s="241">
        <v>0</v>
      </c>
      <c r="S9" s="241">
        <v>0</v>
      </c>
      <c r="T9" s="229">
        <v>0</v>
      </c>
      <c r="U9" s="241">
        <v>0</v>
      </c>
      <c r="V9" s="241">
        <v>0</v>
      </c>
      <c r="W9" s="229">
        <v>0.12569832402234637</v>
      </c>
      <c r="X9" s="241">
        <v>1.1931965087446079</v>
      </c>
      <c r="Y9" s="241">
        <v>8.9183694318481208E-2</v>
      </c>
    </row>
    <row r="10" spans="1:25" x14ac:dyDescent="0.2">
      <c r="A10" s="238" t="s">
        <v>540</v>
      </c>
      <c r="B10" s="176">
        <v>0</v>
      </c>
      <c r="C10" s="176">
        <v>0</v>
      </c>
      <c r="D10" s="176">
        <v>0</v>
      </c>
      <c r="E10" s="176">
        <v>0.12276243093922651</v>
      </c>
      <c r="F10" s="176">
        <v>1.6515995929612035</v>
      </c>
      <c r="G10" s="176">
        <v>0.12276243093922652</v>
      </c>
      <c r="H10" s="176">
        <v>6.9060773480662987E-2</v>
      </c>
      <c r="I10" s="176">
        <v>0.9291176828089579</v>
      </c>
      <c r="J10" s="176">
        <v>6.9060773480662987E-2</v>
      </c>
      <c r="K10" s="203">
        <v>0.25462962962962959</v>
      </c>
      <c r="L10" s="176">
        <v>2.0630608950221072</v>
      </c>
      <c r="M10" s="176">
        <v>0.15377148009969963</v>
      </c>
      <c r="N10" s="229">
        <v>0.20282186948853614</v>
      </c>
      <c r="O10" s="241">
        <v>1.964068552907601</v>
      </c>
      <c r="P10" s="241">
        <v>0.14639302655903461</v>
      </c>
      <c r="Q10" s="229">
        <v>0</v>
      </c>
      <c r="R10" s="241">
        <v>0</v>
      </c>
      <c r="S10" s="241">
        <v>0</v>
      </c>
      <c r="T10" s="229">
        <v>0</v>
      </c>
      <c r="U10" s="241">
        <v>0</v>
      </c>
      <c r="V10" s="241">
        <v>0</v>
      </c>
      <c r="W10" s="229">
        <v>0</v>
      </c>
      <c r="X10" s="241">
        <v>0</v>
      </c>
      <c r="Y10" s="241">
        <v>0</v>
      </c>
    </row>
    <row r="11" spans="1:25" x14ac:dyDescent="0.2">
      <c r="A11" s="238" t="s">
        <v>541</v>
      </c>
      <c r="B11" s="176">
        <v>0</v>
      </c>
      <c r="C11" s="176">
        <v>0</v>
      </c>
      <c r="D11" s="176">
        <v>0</v>
      </c>
      <c r="E11" s="176">
        <v>0</v>
      </c>
      <c r="F11" s="176">
        <v>0</v>
      </c>
      <c r="G11" s="176">
        <v>0</v>
      </c>
      <c r="H11" s="176">
        <v>0</v>
      </c>
      <c r="I11" s="176">
        <v>0</v>
      </c>
      <c r="J11" s="176">
        <v>0</v>
      </c>
      <c r="K11" s="203">
        <v>0</v>
      </c>
      <c r="L11" s="176">
        <v>0</v>
      </c>
      <c r="M11" s="176">
        <v>0</v>
      </c>
      <c r="N11" s="229">
        <v>0</v>
      </c>
      <c r="O11" s="241">
        <v>0</v>
      </c>
      <c r="P11" s="241">
        <v>0</v>
      </c>
      <c r="Q11" s="229">
        <v>0</v>
      </c>
      <c r="R11" s="241">
        <v>0</v>
      </c>
      <c r="S11" s="241">
        <v>0</v>
      </c>
      <c r="T11" s="229">
        <v>0</v>
      </c>
      <c r="U11" s="241">
        <v>0</v>
      </c>
      <c r="V11" s="241">
        <v>0</v>
      </c>
      <c r="W11" s="229">
        <v>0</v>
      </c>
      <c r="X11" s="241">
        <v>0</v>
      </c>
      <c r="Y11" s="241">
        <v>0</v>
      </c>
    </row>
    <row r="12" spans="1:25" x14ac:dyDescent="0.2">
      <c r="A12" s="238" t="s">
        <v>542</v>
      </c>
      <c r="B12" s="176">
        <v>0</v>
      </c>
      <c r="C12" s="176">
        <v>0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>
        <v>0</v>
      </c>
      <c r="K12" s="203">
        <v>0</v>
      </c>
      <c r="L12" s="176">
        <v>0</v>
      </c>
      <c r="M12" s="176">
        <v>0</v>
      </c>
      <c r="N12" s="229">
        <v>0</v>
      </c>
      <c r="O12" s="241">
        <v>0</v>
      </c>
      <c r="P12" s="241">
        <v>0</v>
      </c>
      <c r="Q12" s="229">
        <v>0</v>
      </c>
      <c r="R12" s="241">
        <v>0</v>
      </c>
      <c r="S12" s="241">
        <v>0</v>
      </c>
      <c r="T12" s="229">
        <v>0</v>
      </c>
      <c r="U12" s="241">
        <v>0</v>
      </c>
      <c r="V12" s="241">
        <v>0</v>
      </c>
      <c r="W12" s="229">
        <v>0</v>
      </c>
      <c r="X12" s="241">
        <v>0</v>
      </c>
      <c r="Y12" s="241">
        <v>0</v>
      </c>
    </row>
    <row r="13" spans="1:25" x14ac:dyDescent="0.2">
      <c r="A13" s="238" t="s">
        <v>543</v>
      </c>
      <c r="B13" s="176">
        <v>26.286132596685082</v>
      </c>
      <c r="C13" s="176">
        <v>29.970631503821799</v>
      </c>
      <c r="D13" s="176">
        <v>2.227699495612165</v>
      </c>
      <c r="E13" s="176">
        <v>2.167458563535912</v>
      </c>
      <c r="F13" s="176">
        <v>6.7996360323097145</v>
      </c>
      <c r="G13" s="176">
        <v>0.5054129659427119</v>
      </c>
      <c r="H13" s="176">
        <v>0.870841006752609</v>
      </c>
      <c r="I13" s="176">
        <v>4.2437532428790288</v>
      </c>
      <c r="J13" s="176">
        <v>0.31543569435494112</v>
      </c>
      <c r="K13" s="203">
        <v>9.6102821869488473</v>
      </c>
      <c r="L13" s="176">
        <v>15.823639650532579</v>
      </c>
      <c r="M13" s="176">
        <v>1.1794244636683953</v>
      </c>
      <c r="N13" s="229">
        <v>1.0169753086419753</v>
      </c>
      <c r="O13" s="241">
        <v>7.5429068944023614</v>
      </c>
      <c r="P13" s="241">
        <v>0.56221508546118359</v>
      </c>
      <c r="Q13" s="229">
        <v>0.59082892416225741</v>
      </c>
      <c r="R13" s="241">
        <v>4.6316328530680506</v>
      </c>
      <c r="S13" s="241">
        <v>0.34522153020938184</v>
      </c>
      <c r="T13" s="229">
        <v>12.662498891549166</v>
      </c>
      <c r="U13" s="241">
        <v>23.966685872260889</v>
      </c>
      <c r="V13" s="241">
        <v>1.7913542077889828</v>
      </c>
      <c r="W13" s="229">
        <v>7.748514675888976</v>
      </c>
      <c r="X13" s="241">
        <v>13.464072645553557</v>
      </c>
      <c r="Y13" s="241">
        <v>1.0063520386648126</v>
      </c>
    </row>
    <row r="14" spans="1:25" x14ac:dyDescent="0.2">
      <c r="A14" s="238" t="s">
        <v>544</v>
      </c>
      <c r="B14" s="176">
        <v>6.2360773480662974</v>
      </c>
      <c r="C14" s="176">
        <v>14.333821138001069</v>
      </c>
      <c r="D14" s="176">
        <v>1.0654245345230091</v>
      </c>
      <c r="E14" s="176">
        <v>2.3201104972375686</v>
      </c>
      <c r="F14" s="176">
        <v>6.5984171493329686</v>
      </c>
      <c r="G14" s="176">
        <v>0.49045648415961102</v>
      </c>
      <c r="H14" s="176">
        <v>0</v>
      </c>
      <c r="I14" s="176">
        <v>0</v>
      </c>
      <c r="J14" s="176">
        <v>0</v>
      </c>
      <c r="K14" s="203">
        <v>5.7843156966490321</v>
      </c>
      <c r="L14" s="176">
        <v>11.714469933012774</v>
      </c>
      <c r="M14" s="176">
        <v>0.87314503635313234</v>
      </c>
      <c r="N14" s="229">
        <v>0.12345679012345678</v>
      </c>
      <c r="O14" s="241">
        <v>1.1679378188610752</v>
      </c>
      <c r="P14" s="241">
        <v>8.7052945215539995E-2</v>
      </c>
      <c r="Q14" s="229">
        <v>1.0337301587301588</v>
      </c>
      <c r="R14" s="241">
        <v>5.4258511450625768</v>
      </c>
      <c r="S14" s="241">
        <v>0.40441906653849979</v>
      </c>
      <c r="T14" s="229">
        <v>0</v>
      </c>
      <c r="U14" s="241">
        <v>0</v>
      </c>
      <c r="V14" s="241">
        <v>0</v>
      </c>
      <c r="W14" s="229">
        <v>0</v>
      </c>
      <c r="X14" s="241">
        <v>0</v>
      </c>
      <c r="Y14" s="241">
        <v>0</v>
      </c>
    </row>
    <row r="15" spans="1:25" x14ac:dyDescent="0.2">
      <c r="A15" s="238" t="s">
        <v>545</v>
      </c>
      <c r="B15" s="176">
        <v>0</v>
      </c>
      <c r="C15" s="176">
        <v>0</v>
      </c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>
        <v>0</v>
      </c>
      <c r="K15" s="203">
        <v>0</v>
      </c>
      <c r="L15" s="176">
        <v>0</v>
      </c>
      <c r="M15" s="176">
        <v>0</v>
      </c>
      <c r="N15" s="229">
        <v>0</v>
      </c>
      <c r="O15" s="241">
        <v>0</v>
      </c>
      <c r="P15" s="241">
        <v>0</v>
      </c>
      <c r="Q15" s="229">
        <v>0.14880952380952381</v>
      </c>
      <c r="R15" s="241">
        <v>1.4109422012743491</v>
      </c>
      <c r="S15" s="241">
        <v>0.10516542247908783</v>
      </c>
      <c r="T15" s="229">
        <v>0.32344595193757208</v>
      </c>
      <c r="U15" s="241">
        <v>1.9329518803509118</v>
      </c>
      <c r="V15" s="241">
        <v>0.14447560679751126</v>
      </c>
      <c r="W15" s="229">
        <v>0.31191806331471134</v>
      </c>
      <c r="X15" s="241">
        <v>1.8499999167455679</v>
      </c>
      <c r="Y15" s="241">
        <v>0.1382754859363797</v>
      </c>
    </row>
    <row r="16" spans="1:25" x14ac:dyDescent="0.2">
      <c r="A16" s="238" t="s">
        <v>546</v>
      </c>
      <c r="B16" s="176">
        <v>16.243093922651934</v>
      </c>
      <c r="C16" s="176">
        <v>11.936243562128869</v>
      </c>
      <c r="D16" s="176">
        <v>0.88721399679108137</v>
      </c>
      <c r="E16" s="176">
        <v>15.414364640883978</v>
      </c>
      <c r="F16" s="176">
        <v>12.223366205740204</v>
      </c>
      <c r="G16" s="176">
        <v>0.90855565481621303</v>
      </c>
      <c r="H16" s="176">
        <v>14.19889502762431</v>
      </c>
      <c r="I16" s="176">
        <v>10.700166088795466</v>
      </c>
      <c r="J16" s="176">
        <v>0.79533708176741069</v>
      </c>
      <c r="K16" s="203">
        <v>16.833333333333332</v>
      </c>
      <c r="L16" s="176">
        <v>11.840419364459056</v>
      </c>
      <c r="M16" s="176">
        <v>0.88253275270117681</v>
      </c>
      <c r="N16" s="229">
        <v>14.888888888888889</v>
      </c>
      <c r="O16" s="241">
        <v>10.648727932469875</v>
      </c>
      <c r="P16" s="241">
        <v>0.79370931769678099</v>
      </c>
      <c r="Q16" s="229">
        <v>14.055555555555555</v>
      </c>
      <c r="R16" s="241">
        <v>12.084304526564658</v>
      </c>
      <c r="S16" s="241">
        <v>0.90071087940689953</v>
      </c>
      <c r="T16" s="229">
        <v>15.754189944134078</v>
      </c>
      <c r="U16" s="241">
        <v>12.264222277669223</v>
      </c>
      <c r="V16" s="241">
        <v>0.91667101156400532</v>
      </c>
      <c r="W16" s="229">
        <v>14.022346368715084</v>
      </c>
      <c r="X16" s="241">
        <v>10.836867632374307</v>
      </c>
      <c r="Y16" s="241">
        <v>0.80998551639441418</v>
      </c>
    </row>
    <row r="29" spans="1:7" x14ac:dyDescent="0.2">
      <c r="A29" s="61" t="s">
        <v>547</v>
      </c>
    </row>
    <row r="30" spans="1:7" x14ac:dyDescent="0.2">
      <c r="B30" s="176" t="s">
        <v>135</v>
      </c>
      <c r="C30" s="176" t="s">
        <v>109</v>
      </c>
      <c r="D30" s="176" t="s">
        <v>233</v>
      </c>
      <c r="E30" s="176" t="s">
        <v>176</v>
      </c>
      <c r="F30" s="176" t="s">
        <v>48</v>
      </c>
      <c r="G30" s="176" t="s">
        <v>229</v>
      </c>
    </row>
    <row r="31" spans="1:7" x14ac:dyDescent="0.2">
      <c r="A31" s="242" t="s">
        <v>529</v>
      </c>
      <c r="B31" s="239" t="s">
        <v>530</v>
      </c>
      <c r="C31" s="239" t="s">
        <v>530</v>
      </c>
      <c r="D31" s="240" t="s">
        <v>530</v>
      </c>
      <c r="E31" s="240" t="s">
        <v>530</v>
      </c>
      <c r="F31" s="240" t="s">
        <v>530</v>
      </c>
      <c r="G31" s="240" t="s">
        <v>530</v>
      </c>
    </row>
    <row r="32" spans="1:7" x14ac:dyDescent="0.2">
      <c r="A32" s="242" t="s">
        <v>533</v>
      </c>
      <c r="B32" s="176">
        <v>0.14734806629834254</v>
      </c>
      <c r="C32" s="176">
        <v>0.6176243093922652</v>
      </c>
      <c r="D32" s="176">
        <v>1.2283916513198281</v>
      </c>
      <c r="E32" s="203">
        <v>0.93893298059964725</v>
      </c>
      <c r="F32" s="229">
        <v>1.2907848324514992</v>
      </c>
      <c r="G32" s="229">
        <v>0.52380952380952372</v>
      </c>
    </row>
    <row r="33" spans="1:7" x14ac:dyDescent="0.2">
      <c r="A33" s="242" t="s">
        <v>534</v>
      </c>
      <c r="B33" s="176">
        <v>5.4660220994475139</v>
      </c>
      <c r="C33" s="176">
        <v>13.090386740331487</v>
      </c>
      <c r="D33" s="176">
        <v>8.1234604928527574</v>
      </c>
      <c r="E33" s="203">
        <v>7.5427469135802436</v>
      </c>
      <c r="F33" s="229">
        <v>10.40917107583774</v>
      </c>
      <c r="G33" s="229">
        <v>11.584656084656084</v>
      </c>
    </row>
    <row r="34" spans="1:7" x14ac:dyDescent="0.2">
      <c r="A34" s="242" t="s">
        <v>535</v>
      </c>
      <c r="B34" s="176">
        <v>2.1077900552486191</v>
      </c>
      <c r="C34" s="176">
        <v>3.341160220994476</v>
      </c>
      <c r="D34" s="176">
        <v>5.1530088573182482</v>
      </c>
      <c r="E34" s="203">
        <v>5.4420352733686057</v>
      </c>
      <c r="F34" s="229">
        <v>7.7857142857142829</v>
      </c>
      <c r="G34" s="229">
        <v>12.991843033509692</v>
      </c>
    </row>
    <row r="35" spans="1:7" x14ac:dyDescent="0.2">
      <c r="A35" s="242" t="s">
        <v>536</v>
      </c>
      <c r="B35" s="176">
        <v>0</v>
      </c>
      <c r="C35" s="176">
        <v>0.42353591160220994</v>
      </c>
      <c r="D35" s="176">
        <v>0.40646408839779002</v>
      </c>
      <c r="E35" s="203">
        <v>0.1388888888888889</v>
      </c>
      <c r="F35" s="229">
        <v>0.81018518518518523</v>
      </c>
      <c r="G35" s="229">
        <v>0</v>
      </c>
    </row>
    <row r="36" spans="1:7" x14ac:dyDescent="0.2">
      <c r="A36" s="242" t="s">
        <v>537</v>
      </c>
      <c r="B36" s="176">
        <v>0</v>
      </c>
      <c r="C36" s="176">
        <v>0.6910497237569061</v>
      </c>
      <c r="D36" s="176">
        <v>0.21707182320441989</v>
      </c>
      <c r="E36" s="203">
        <v>0</v>
      </c>
      <c r="F36" s="229">
        <v>0</v>
      </c>
      <c r="G36" s="229">
        <v>0</v>
      </c>
    </row>
    <row r="37" spans="1:7" x14ac:dyDescent="0.2">
      <c r="A37" s="242" t="s">
        <v>538</v>
      </c>
      <c r="B37" s="176">
        <v>59.756740331491706</v>
      </c>
      <c r="C37" s="176">
        <v>77.225856353591169</v>
      </c>
      <c r="D37" s="176">
        <v>83.793635008331123</v>
      </c>
      <c r="E37" s="203">
        <v>70.10882275132272</v>
      </c>
      <c r="F37" s="229">
        <v>78.042989417989375</v>
      </c>
      <c r="G37" s="229">
        <v>73.126322751322746</v>
      </c>
    </row>
    <row r="38" spans="1:7" x14ac:dyDescent="0.2">
      <c r="A38" s="242" t="s">
        <v>539</v>
      </c>
      <c r="B38" s="176">
        <v>0</v>
      </c>
      <c r="C38" s="176">
        <v>0</v>
      </c>
      <c r="D38" s="176">
        <v>0.13812154696132597</v>
      </c>
      <c r="E38" s="203">
        <v>0.17901234567901234</v>
      </c>
      <c r="F38" s="229">
        <v>0.3179012345679012</v>
      </c>
      <c r="G38" s="229">
        <v>0</v>
      </c>
    </row>
    <row r="39" spans="1:7" x14ac:dyDescent="0.2">
      <c r="A39" s="242" t="s">
        <v>540</v>
      </c>
      <c r="B39" s="176">
        <v>0</v>
      </c>
      <c r="C39" s="176">
        <v>0.12276243093922651</v>
      </c>
      <c r="D39" s="176">
        <v>6.9060773480662987E-2</v>
      </c>
      <c r="E39" s="203">
        <v>0.25462962962962959</v>
      </c>
      <c r="F39" s="229">
        <v>0.20282186948853614</v>
      </c>
      <c r="G39" s="229">
        <v>0</v>
      </c>
    </row>
    <row r="40" spans="1:7" x14ac:dyDescent="0.2">
      <c r="A40" s="242" t="s">
        <v>541</v>
      </c>
      <c r="B40" s="176">
        <v>0</v>
      </c>
      <c r="C40" s="176">
        <v>0</v>
      </c>
      <c r="D40" s="176">
        <v>0</v>
      </c>
      <c r="E40" s="203">
        <v>0</v>
      </c>
      <c r="F40" s="229">
        <v>0</v>
      </c>
      <c r="G40" s="229">
        <v>0</v>
      </c>
    </row>
    <row r="41" spans="1:7" x14ac:dyDescent="0.2">
      <c r="A41" s="242" t="s">
        <v>542</v>
      </c>
      <c r="B41" s="176">
        <v>0</v>
      </c>
      <c r="C41" s="176">
        <v>0</v>
      </c>
      <c r="D41" s="176">
        <v>0</v>
      </c>
      <c r="E41" s="203">
        <v>0</v>
      </c>
      <c r="F41" s="229">
        <v>0</v>
      </c>
      <c r="G41" s="229">
        <v>0</v>
      </c>
    </row>
    <row r="42" spans="1:7" x14ac:dyDescent="0.2">
      <c r="A42" s="242" t="s">
        <v>543</v>
      </c>
      <c r="B42" s="176">
        <v>26.286132596685082</v>
      </c>
      <c r="C42" s="176">
        <v>2.167458563535912</v>
      </c>
      <c r="D42" s="176">
        <v>0.870841006752609</v>
      </c>
      <c r="E42" s="203">
        <v>9.6102821869488473</v>
      </c>
      <c r="F42" s="229">
        <v>1.0169753086419753</v>
      </c>
      <c r="G42" s="229">
        <v>0.59082892416225741</v>
      </c>
    </row>
    <row r="43" spans="1:7" x14ac:dyDescent="0.2">
      <c r="A43" s="242" t="s">
        <v>544</v>
      </c>
      <c r="B43" s="176">
        <v>6.2360773480662974</v>
      </c>
      <c r="C43" s="176">
        <v>2.3201104972375686</v>
      </c>
      <c r="D43" s="176">
        <v>0</v>
      </c>
      <c r="E43" s="203">
        <v>5.7843156966490321</v>
      </c>
      <c r="F43" s="229">
        <v>0.12345679012345678</v>
      </c>
      <c r="G43" s="229">
        <v>1.0337301587301588</v>
      </c>
    </row>
    <row r="44" spans="1:7" x14ac:dyDescent="0.2">
      <c r="A44" s="242" t="s">
        <v>545</v>
      </c>
      <c r="B44" s="176">
        <v>0</v>
      </c>
      <c r="C44" s="176">
        <v>0</v>
      </c>
      <c r="D44" s="176">
        <v>0</v>
      </c>
      <c r="E44" s="203">
        <v>0</v>
      </c>
      <c r="F44" s="229">
        <v>0</v>
      </c>
      <c r="G44" s="229">
        <v>0.14880952380952381</v>
      </c>
    </row>
    <row r="45" spans="1:7" x14ac:dyDescent="0.2">
      <c r="A45" s="242" t="s">
        <v>546</v>
      </c>
      <c r="B45" s="176">
        <v>16.243093922651934</v>
      </c>
      <c r="C45" s="176">
        <v>15.414364640883978</v>
      </c>
      <c r="D45" s="176">
        <v>14.19889502762431</v>
      </c>
      <c r="E45" s="208">
        <v>16.833333333333332</v>
      </c>
      <c r="F45" s="229">
        <v>14.888888888888889</v>
      </c>
      <c r="G45" s="229">
        <v>14.055555555555555</v>
      </c>
    </row>
    <row r="48" spans="1:7" x14ac:dyDescent="0.2">
      <c r="A48" s="243" t="s">
        <v>548</v>
      </c>
    </row>
    <row r="49" spans="1:3" x14ac:dyDescent="0.2">
      <c r="B49" s="176" t="s">
        <v>207</v>
      </c>
      <c r="C49" s="176" t="s">
        <v>0</v>
      </c>
    </row>
    <row r="50" spans="1:3" x14ac:dyDescent="0.2">
      <c r="A50" s="242" t="s">
        <v>529</v>
      </c>
      <c r="B50" s="240" t="s">
        <v>530</v>
      </c>
      <c r="C50" s="240" t="s">
        <v>530</v>
      </c>
    </row>
    <row r="51" spans="1:3" x14ac:dyDescent="0.2">
      <c r="A51" s="242" t="s">
        <v>533</v>
      </c>
      <c r="B51" s="229">
        <v>0.66573556797020483</v>
      </c>
      <c r="C51" s="229">
        <v>0.6983240223463687</v>
      </c>
    </row>
    <row r="52" spans="1:3" x14ac:dyDescent="0.2">
      <c r="A52" s="242" t="s">
        <v>534</v>
      </c>
      <c r="B52" s="229">
        <v>5.8914161567792842</v>
      </c>
      <c r="C52" s="229">
        <v>16.446750022169013</v>
      </c>
    </row>
    <row r="53" spans="1:3" x14ac:dyDescent="0.2">
      <c r="A53" s="242" t="s">
        <v>535</v>
      </c>
      <c r="B53" s="229">
        <v>7.167908131595282</v>
      </c>
      <c r="C53" s="229">
        <v>8.254633324465722</v>
      </c>
    </row>
    <row r="54" spans="1:3" x14ac:dyDescent="0.2">
      <c r="A54" s="242" t="s">
        <v>536</v>
      </c>
      <c r="B54" s="229">
        <v>0.13966480446927373</v>
      </c>
      <c r="C54" s="229">
        <v>0</v>
      </c>
    </row>
    <row r="55" spans="1:3" x14ac:dyDescent="0.2">
      <c r="A55" s="242" t="s">
        <v>537</v>
      </c>
      <c r="B55" s="229">
        <v>0.60432739203688923</v>
      </c>
      <c r="C55" s="229">
        <v>1.0288640595903165</v>
      </c>
    </row>
    <row r="56" spans="1:3" x14ac:dyDescent="0.2">
      <c r="A56" s="242" t="s">
        <v>538</v>
      </c>
      <c r="B56" s="229">
        <v>72.545003103662282</v>
      </c>
      <c r="C56" s="229">
        <v>65.385297508202484</v>
      </c>
    </row>
    <row r="57" spans="1:3" x14ac:dyDescent="0.2">
      <c r="A57" s="242" t="s">
        <v>539</v>
      </c>
      <c r="B57" s="229">
        <v>0</v>
      </c>
      <c r="C57" s="229">
        <v>0.12569832402234637</v>
      </c>
    </row>
    <row r="58" spans="1:3" x14ac:dyDescent="0.2">
      <c r="A58" s="242" t="s">
        <v>540</v>
      </c>
      <c r="B58" s="229">
        <v>0</v>
      </c>
      <c r="C58" s="229">
        <v>0</v>
      </c>
    </row>
    <row r="59" spans="1:3" x14ac:dyDescent="0.2">
      <c r="A59" s="242" t="s">
        <v>541</v>
      </c>
      <c r="B59" s="229">
        <v>0</v>
      </c>
      <c r="C59" s="229">
        <v>0</v>
      </c>
    </row>
    <row r="60" spans="1:3" x14ac:dyDescent="0.2">
      <c r="A60" s="242" t="s">
        <v>542</v>
      </c>
      <c r="B60" s="229">
        <v>0</v>
      </c>
      <c r="C60" s="229">
        <v>0</v>
      </c>
    </row>
    <row r="61" spans="1:3" x14ac:dyDescent="0.2">
      <c r="A61" s="242" t="s">
        <v>543</v>
      </c>
      <c r="B61" s="229">
        <v>12.662498891549166</v>
      </c>
      <c r="C61" s="229">
        <v>7.748514675888976</v>
      </c>
    </row>
    <row r="62" spans="1:3" x14ac:dyDescent="0.2">
      <c r="A62" s="242" t="s">
        <v>544</v>
      </c>
      <c r="B62" s="229">
        <v>0</v>
      </c>
      <c r="C62" s="229">
        <v>0</v>
      </c>
    </row>
    <row r="63" spans="1:3" x14ac:dyDescent="0.2">
      <c r="A63" s="242" t="s">
        <v>545</v>
      </c>
      <c r="B63" s="229">
        <v>0.32344595193757208</v>
      </c>
      <c r="C63" s="229">
        <v>0.31191806331471134</v>
      </c>
    </row>
    <row r="64" spans="1:3" x14ac:dyDescent="0.2">
      <c r="A64" s="242" t="s">
        <v>546</v>
      </c>
      <c r="B64" s="229">
        <v>15.754189944134078</v>
      </c>
      <c r="C64" s="229">
        <v>14.022346368715084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workbookViewId="0">
      <selection activeCell="I41" sqref="I41"/>
    </sheetView>
  </sheetViews>
  <sheetFormatPr defaultRowHeight="12" x14ac:dyDescent="0.2"/>
  <cols>
    <col min="1" max="1" width="27.140625" style="61" customWidth="1"/>
    <col min="2" max="9" width="9.5703125" style="61" customWidth="1"/>
    <col min="10" max="12" width="9.140625" style="61"/>
    <col min="13" max="13" width="29.7109375" style="61" customWidth="1"/>
    <col min="14" max="21" width="9.42578125" style="61" customWidth="1"/>
    <col min="22" max="16384" width="9.140625" style="61"/>
  </cols>
  <sheetData>
    <row r="1" spans="1:21" x14ac:dyDescent="0.2">
      <c r="A1" s="414" t="s">
        <v>529</v>
      </c>
      <c r="B1" s="413" t="s">
        <v>549</v>
      </c>
      <c r="C1" s="413"/>
      <c r="D1" s="413" t="s">
        <v>550</v>
      </c>
      <c r="E1" s="413"/>
      <c r="F1" s="413" t="s">
        <v>551</v>
      </c>
      <c r="G1" s="413"/>
      <c r="H1" s="413" t="s">
        <v>135</v>
      </c>
      <c r="I1" s="413"/>
      <c r="M1" s="414" t="s">
        <v>529</v>
      </c>
      <c r="N1" s="413" t="s">
        <v>552</v>
      </c>
      <c r="O1" s="413"/>
      <c r="P1" s="413" t="s">
        <v>553</v>
      </c>
      <c r="Q1" s="413"/>
      <c r="R1" s="413" t="s">
        <v>554</v>
      </c>
      <c r="S1" s="413"/>
      <c r="T1" s="413" t="s">
        <v>109</v>
      </c>
      <c r="U1" s="413"/>
    </row>
    <row r="2" spans="1:21" x14ac:dyDescent="0.2">
      <c r="A2" s="414"/>
      <c r="B2" s="239" t="s">
        <v>530</v>
      </c>
      <c r="C2" s="239" t="s">
        <v>478</v>
      </c>
      <c r="D2" s="239" t="s">
        <v>530</v>
      </c>
      <c r="E2" s="239" t="s">
        <v>478</v>
      </c>
      <c r="F2" s="239" t="s">
        <v>530</v>
      </c>
      <c r="G2" s="239" t="s">
        <v>478</v>
      </c>
      <c r="H2" s="239" t="s">
        <v>530</v>
      </c>
      <c r="I2" s="239" t="s">
        <v>478</v>
      </c>
      <c r="M2" s="414"/>
      <c r="N2" s="239" t="s">
        <v>530</v>
      </c>
      <c r="O2" s="239" t="s">
        <v>478</v>
      </c>
      <c r="P2" s="239" t="s">
        <v>530</v>
      </c>
      <c r="Q2" s="239" t="s">
        <v>478</v>
      </c>
      <c r="R2" s="239" t="s">
        <v>530</v>
      </c>
      <c r="S2" s="239" t="s">
        <v>478</v>
      </c>
      <c r="T2" s="239" t="s">
        <v>530</v>
      </c>
      <c r="U2" s="239" t="s">
        <v>478</v>
      </c>
    </row>
    <row r="3" spans="1:21" x14ac:dyDescent="0.2">
      <c r="A3" s="391" t="s">
        <v>533</v>
      </c>
      <c r="B3" s="392">
        <v>0</v>
      </c>
      <c r="C3" s="392">
        <v>0</v>
      </c>
      <c r="D3" s="392">
        <v>0</v>
      </c>
      <c r="E3" s="392">
        <v>0</v>
      </c>
      <c r="F3" s="392">
        <v>0.44</v>
      </c>
      <c r="G3" s="392">
        <v>0.32</v>
      </c>
      <c r="H3" s="392">
        <v>0.14734806629834254</v>
      </c>
      <c r="I3" s="392">
        <v>0.10713627161648674</v>
      </c>
      <c r="M3" s="391" t="s">
        <v>533</v>
      </c>
      <c r="N3" s="392">
        <v>1.03</v>
      </c>
      <c r="O3" s="392">
        <v>0.68</v>
      </c>
      <c r="P3" s="392">
        <v>0.42</v>
      </c>
      <c r="Q3" s="392">
        <v>0.28999999999999998</v>
      </c>
      <c r="R3" s="392">
        <v>0.41</v>
      </c>
      <c r="S3" s="392">
        <v>0.28999999999999998</v>
      </c>
      <c r="T3" s="392">
        <v>0.6176243093922652</v>
      </c>
      <c r="U3" s="392">
        <v>0.26375074026662393</v>
      </c>
    </row>
    <row r="4" spans="1:21" x14ac:dyDescent="0.2">
      <c r="A4" s="391" t="s">
        <v>534</v>
      </c>
      <c r="B4" s="392">
        <v>4.55</v>
      </c>
      <c r="C4" s="392">
        <v>1.81</v>
      </c>
      <c r="D4" s="392">
        <v>5.77</v>
      </c>
      <c r="E4" s="392">
        <v>2.0099999999999998</v>
      </c>
      <c r="F4" s="392">
        <v>6.07</v>
      </c>
      <c r="G4" s="392">
        <v>2.0499999999999998</v>
      </c>
      <c r="H4" s="392">
        <v>5.4660220994475139</v>
      </c>
      <c r="I4" s="392">
        <v>1.1256748870693092</v>
      </c>
      <c r="M4" s="391" t="s">
        <v>534</v>
      </c>
      <c r="N4" s="392">
        <v>12.4</v>
      </c>
      <c r="O4" s="392">
        <v>2.77</v>
      </c>
      <c r="P4" s="392">
        <v>13.79</v>
      </c>
      <c r="Q4" s="392">
        <v>2.87</v>
      </c>
      <c r="R4" s="392">
        <v>13.09</v>
      </c>
      <c r="S4" s="392">
        <v>2.5299999999999998</v>
      </c>
      <c r="T4" s="392">
        <v>13.090386740331487</v>
      </c>
      <c r="U4" s="392">
        <v>1.5658948636973429</v>
      </c>
    </row>
    <row r="5" spans="1:21" x14ac:dyDescent="0.2">
      <c r="A5" s="391" t="s">
        <v>535</v>
      </c>
      <c r="B5" s="392">
        <v>2.75</v>
      </c>
      <c r="C5" s="392">
        <v>1.29</v>
      </c>
      <c r="D5" s="392">
        <v>2.0299999999999998</v>
      </c>
      <c r="E5" s="392">
        <v>0.61</v>
      </c>
      <c r="F5" s="392">
        <v>1.55</v>
      </c>
      <c r="G5" s="392">
        <v>0.59</v>
      </c>
      <c r="H5" s="392">
        <v>2.1077900552486191</v>
      </c>
      <c r="I5" s="392">
        <v>0.51085717743846548</v>
      </c>
      <c r="M5" s="391" t="s">
        <v>535</v>
      </c>
      <c r="N5" s="392">
        <v>3.99</v>
      </c>
      <c r="O5" s="392">
        <v>1.23</v>
      </c>
      <c r="P5" s="392">
        <v>1.99</v>
      </c>
      <c r="Q5" s="392">
        <v>0.64</v>
      </c>
      <c r="R5" s="392">
        <v>4.03</v>
      </c>
      <c r="S5" s="392">
        <v>1.02</v>
      </c>
      <c r="T5" s="392">
        <v>3.341160220994476</v>
      </c>
      <c r="U5" s="392">
        <v>0.57554838547735143</v>
      </c>
    </row>
    <row r="6" spans="1:21" x14ac:dyDescent="0.2">
      <c r="A6" s="391" t="s">
        <v>536</v>
      </c>
      <c r="B6" s="392">
        <v>0</v>
      </c>
      <c r="C6" s="392">
        <v>0</v>
      </c>
      <c r="D6" s="392">
        <v>0</v>
      </c>
      <c r="E6" s="392">
        <v>0</v>
      </c>
      <c r="F6" s="392">
        <v>0</v>
      </c>
      <c r="G6" s="392">
        <v>0</v>
      </c>
      <c r="H6" s="392">
        <v>0</v>
      </c>
      <c r="I6" s="392">
        <v>0</v>
      </c>
      <c r="M6" s="391" t="s">
        <v>536</v>
      </c>
      <c r="N6" s="392">
        <v>0</v>
      </c>
      <c r="O6" s="392">
        <v>0</v>
      </c>
      <c r="P6" s="392">
        <v>0.17</v>
      </c>
      <c r="Q6" s="392">
        <v>0.17</v>
      </c>
      <c r="R6" s="392">
        <v>1.0900000000000001</v>
      </c>
      <c r="S6" s="392">
        <v>0.77</v>
      </c>
      <c r="T6" s="392">
        <v>0.42353591160220994</v>
      </c>
      <c r="U6" s="392">
        <v>0.26507985158608177</v>
      </c>
    </row>
    <row r="7" spans="1:21" x14ac:dyDescent="0.2">
      <c r="A7" s="391" t="s">
        <v>537</v>
      </c>
      <c r="B7" s="392">
        <v>0</v>
      </c>
      <c r="C7" s="392">
        <v>0</v>
      </c>
      <c r="D7" s="392">
        <v>0</v>
      </c>
      <c r="E7" s="392">
        <v>0</v>
      </c>
      <c r="F7" s="392">
        <v>0</v>
      </c>
      <c r="G7" s="392">
        <v>0</v>
      </c>
      <c r="H7" s="392">
        <v>0</v>
      </c>
      <c r="I7" s="392">
        <v>0</v>
      </c>
      <c r="M7" s="391" t="s">
        <v>537</v>
      </c>
      <c r="N7" s="392">
        <v>0.63</v>
      </c>
      <c r="O7" s="392">
        <v>0.36</v>
      </c>
      <c r="P7" s="392">
        <v>1.45</v>
      </c>
      <c r="Q7" s="392">
        <v>0.62</v>
      </c>
      <c r="R7" s="392">
        <v>0</v>
      </c>
      <c r="S7" s="392">
        <v>0</v>
      </c>
      <c r="T7" s="392">
        <v>0.6910497237569061</v>
      </c>
      <c r="U7" s="392">
        <v>0.24186435050244234</v>
      </c>
    </row>
    <row r="8" spans="1:21" x14ac:dyDescent="0.2">
      <c r="A8" s="391" t="s">
        <v>538</v>
      </c>
      <c r="B8" s="392">
        <v>56.32</v>
      </c>
      <c r="C8" s="392">
        <v>4.13</v>
      </c>
      <c r="D8" s="392">
        <v>64.55</v>
      </c>
      <c r="E8" s="392">
        <v>4.2</v>
      </c>
      <c r="F8" s="392">
        <v>58.43</v>
      </c>
      <c r="G8" s="392">
        <v>4.01</v>
      </c>
      <c r="H8" s="392">
        <v>59.756740331491706</v>
      </c>
      <c r="I8" s="392">
        <v>2.3751600816897414</v>
      </c>
      <c r="M8" s="391" t="s">
        <v>538</v>
      </c>
      <c r="N8" s="392">
        <v>75.56</v>
      </c>
      <c r="O8" s="392">
        <v>3.04</v>
      </c>
      <c r="P8" s="392">
        <v>76.27</v>
      </c>
      <c r="Q8" s="392">
        <v>3.06</v>
      </c>
      <c r="R8" s="392">
        <v>79.8</v>
      </c>
      <c r="S8" s="392">
        <v>2.65</v>
      </c>
      <c r="T8" s="392">
        <v>77.225856353591169</v>
      </c>
      <c r="U8" s="392">
        <v>1.6813683240556347</v>
      </c>
    </row>
    <row r="9" spans="1:21" x14ac:dyDescent="0.2">
      <c r="A9" s="391" t="s">
        <v>539</v>
      </c>
      <c r="B9" s="392">
        <v>0</v>
      </c>
      <c r="C9" s="392">
        <v>0</v>
      </c>
      <c r="D9" s="392">
        <v>0</v>
      </c>
      <c r="E9" s="392">
        <v>0</v>
      </c>
      <c r="F9" s="392">
        <v>0</v>
      </c>
      <c r="G9" s="392">
        <v>0</v>
      </c>
      <c r="H9" s="392">
        <v>0</v>
      </c>
      <c r="I9" s="392">
        <v>0</v>
      </c>
      <c r="M9" s="391" t="s">
        <v>539</v>
      </c>
      <c r="N9" s="392">
        <v>0</v>
      </c>
      <c r="O9" s="392">
        <v>0</v>
      </c>
      <c r="P9" s="392">
        <v>0</v>
      </c>
      <c r="Q9" s="392">
        <v>0</v>
      </c>
      <c r="R9" s="392">
        <v>0</v>
      </c>
      <c r="S9" s="392">
        <v>0</v>
      </c>
      <c r="T9" s="392">
        <v>0</v>
      </c>
      <c r="U9" s="392">
        <v>0</v>
      </c>
    </row>
    <row r="10" spans="1:21" x14ac:dyDescent="0.2">
      <c r="A10" s="391" t="s">
        <v>540</v>
      </c>
      <c r="B10" s="392">
        <v>0</v>
      </c>
      <c r="C10" s="392">
        <v>0</v>
      </c>
      <c r="D10" s="392">
        <v>0</v>
      </c>
      <c r="E10" s="392">
        <v>0</v>
      </c>
      <c r="F10" s="392">
        <v>0</v>
      </c>
      <c r="G10" s="392">
        <v>0</v>
      </c>
      <c r="H10" s="392">
        <v>0</v>
      </c>
      <c r="I10" s="392">
        <v>0</v>
      </c>
      <c r="M10" s="391" t="s">
        <v>540</v>
      </c>
      <c r="N10" s="392">
        <v>0.37</v>
      </c>
      <c r="O10" s="392">
        <v>0.37</v>
      </c>
      <c r="P10" s="392">
        <v>0</v>
      </c>
      <c r="Q10" s="392">
        <v>0</v>
      </c>
      <c r="R10" s="392">
        <v>0</v>
      </c>
      <c r="S10" s="392">
        <v>0</v>
      </c>
      <c r="T10" s="392">
        <v>0.12276243093922651</v>
      </c>
      <c r="U10" s="392">
        <v>0.12276243093922652</v>
      </c>
    </row>
    <row r="11" spans="1:21" x14ac:dyDescent="0.2">
      <c r="A11" s="391" t="s">
        <v>541</v>
      </c>
      <c r="B11" s="392">
        <v>0</v>
      </c>
      <c r="C11" s="392">
        <v>0</v>
      </c>
      <c r="D11" s="392">
        <v>0</v>
      </c>
      <c r="E11" s="392">
        <v>0</v>
      </c>
      <c r="F11" s="392">
        <v>0</v>
      </c>
      <c r="G11" s="392">
        <v>0</v>
      </c>
      <c r="H11" s="392">
        <v>0</v>
      </c>
      <c r="I11" s="392">
        <v>0</v>
      </c>
      <c r="M11" s="391" t="s">
        <v>541</v>
      </c>
      <c r="N11" s="392">
        <v>0</v>
      </c>
      <c r="O11" s="392">
        <v>0</v>
      </c>
      <c r="P11" s="392">
        <v>0</v>
      </c>
      <c r="Q11" s="392">
        <v>0</v>
      </c>
      <c r="R11" s="392">
        <v>0</v>
      </c>
      <c r="S11" s="392">
        <v>0</v>
      </c>
      <c r="T11" s="392">
        <v>0</v>
      </c>
      <c r="U11" s="392">
        <v>0</v>
      </c>
    </row>
    <row r="12" spans="1:21" x14ac:dyDescent="0.2">
      <c r="A12" s="391" t="s">
        <v>542</v>
      </c>
      <c r="B12" s="392">
        <v>0</v>
      </c>
      <c r="C12" s="392">
        <v>0</v>
      </c>
      <c r="D12" s="392">
        <v>0</v>
      </c>
      <c r="E12" s="392">
        <v>0</v>
      </c>
      <c r="F12" s="392">
        <v>0</v>
      </c>
      <c r="G12" s="392">
        <v>0</v>
      </c>
      <c r="H12" s="392">
        <v>0</v>
      </c>
      <c r="I12" s="392">
        <v>0</v>
      </c>
      <c r="M12" s="391" t="s">
        <v>542</v>
      </c>
      <c r="N12" s="392">
        <v>0</v>
      </c>
      <c r="O12" s="392">
        <v>0</v>
      </c>
      <c r="P12" s="392">
        <v>0</v>
      </c>
      <c r="Q12" s="392">
        <v>0</v>
      </c>
      <c r="R12" s="392">
        <v>0</v>
      </c>
      <c r="S12" s="392">
        <v>0</v>
      </c>
      <c r="T12" s="392">
        <v>0</v>
      </c>
      <c r="U12" s="392">
        <v>0</v>
      </c>
    </row>
    <row r="13" spans="1:21" x14ac:dyDescent="0.2">
      <c r="A13" s="391" t="s">
        <v>543</v>
      </c>
      <c r="B13" s="392">
        <v>32.299999999999997</v>
      </c>
      <c r="C13" s="392">
        <v>3.78</v>
      </c>
      <c r="D13" s="392">
        <v>24.28</v>
      </c>
      <c r="E13" s="392">
        <v>3.98</v>
      </c>
      <c r="F13" s="392">
        <v>22.34</v>
      </c>
      <c r="G13" s="392">
        <v>3.75</v>
      </c>
      <c r="H13" s="392">
        <v>26.286132596685082</v>
      </c>
      <c r="I13" s="392">
        <v>2.227699495612165</v>
      </c>
      <c r="M13" s="391" t="s">
        <v>543</v>
      </c>
      <c r="N13" s="392">
        <v>3.99</v>
      </c>
      <c r="O13" s="392">
        <v>1.29</v>
      </c>
      <c r="P13" s="392">
        <v>1.84</v>
      </c>
      <c r="Q13" s="392">
        <v>0.65</v>
      </c>
      <c r="R13" s="392">
        <v>0.7</v>
      </c>
      <c r="S13" s="392">
        <v>0.41</v>
      </c>
      <c r="T13" s="392">
        <v>2.167458563535912</v>
      </c>
      <c r="U13" s="392">
        <v>0.5054129659427119</v>
      </c>
    </row>
    <row r="14" spans="1:21" x14ac:dyDescent="0.2">
      <c r="A14" s="391" t="s">
        <v>544</v>
      </c>
      <c r="B14" s="392">
        <v>4.08</v>
      </c>
      <c r="C14" s="392">
        <v>1.6</v>
      </c>
      <c r="D14" s="392">
        <v>3.37</v>
      </c>
      <c r="E14" s="392">
        <v>1.07</v>
      </c>
      <c r="F14" s="392">
        <v>11.18</v>
      </c>
      <c r="G14" s="392">
        <v>2.4300000000000002</v>
      </c>
      <c r="H14" s="392">
        <v>6.2360773480662974</v>
      </c>
      <c r="I14" s="392">
        <v>1.0654245345230091</v>
      </c>
      <c r="M14" s="391" t="s">
        <v>544</v>
      </c>
      <c r="N14" s="392">
        <v>2.0299999999999998</v>
      </c>
      <c r="O14" s="392">
        <v>0.76</v>
      </c>
      <c r="P14" s="392">
        <v>4.08</v>
      </c>
      <c r="Q14" s="392">
        <v>1.18</v>
      </c>
      <c r="R14" s="392">
        <v>0.88</v>
      </c>
      <c r="S14" s="392">
        <v>0.38</v>
      </c>
      <c r="T14" s="392">
        <v>2.3201104972375686</v>
      </c>
      <c r="U14" s="392">
        <v>0.49045648415961102</v>
      </c>
    </row>
    <row r="15" spans="1:21" x14ac:dyDescent="0.2">
      <c r="A15" s="391" t="s">
        <v>545</v>
      </c>
      <c r="B15" s="392">
        <v>0</v>
      </c>
      <c r="C15" s="392">
        <v>0</v>
      </c>
      <c r="D15" s="392">
        <v>0</v>
      </c>
      <c r="E15" s="392">
        <v>0</v>
      </c>
      <c r="F15" s="392">
        <v>0</v>
      </c>
      <c r="G15" s="392">
        <v>0</v>
      </c>
      <c r="H15" s="392">
        <v>0</v>
      </c>
      <c r="I15" s="392">
        <v>0</v>
      </c>
      <c r="M15" s="391" t="s">
        <v>545</v>
      </c>
      <c r="N15" s="392">
        <v>0</v>
      </c>
      <c r="O15" s="392">
        <v>0</v>
      </c>
      <c r="P15" s="392">
        <v>0</v>
      </c>
      <c r="Q15" s="392">
        <v>0</v>
      </c>
      <c r="R15" s="392">
        <v>0</v>
      </c>
      <c r="S15" s="392">
        <v>0</v>
      </c>
      <c r="T15" s="392">
        <v>0</v>
      </c>
      <c r="U15" s="392">
        <v>0</v>
      </c>
    </row>
    <row r="18" spans="1:21" x14ac:dyDescent="0.2">
      <c r="A18" s="414" t="s">
        <v>529</v>
      </c>
      <c r="B18" s="413" t="s">
        <v>555</v>
      </c>
      <c r="C18" s="413"/>
      <c r="D18" s="413" t="s">
        <v>556</v>
      </c>
      <c r="E18" s="413"/>
      <c r="F18" s="413" t="s">
        <v>557</v>
      </c>
      <c r="G18" s="413"/>
      <c r="H18" s="413" t="s">
        <v>558</v>
      </c>
      <c r="I18" s="413"/>
      <c r="M18" s="414" t="s">
        <v>529</v>
      </c>
      <c r="N18" s="413" t="s">
        <v>559</v>
      </c>
      <c r="O18" s="413"/>
      <c r="P18" s="413" t="s">
        <v>560</v>
      </c>
      <c r="Q18" s="413"/>
      <c r="R18" s="413" t="s">
        <v>561</v>
      </c>
      <c r="S18" s="413"/>
      <c r="T18" s="413" t="s">
        <v>176</v>
      </c>
      <c r="U18" s="413"/>
    </row>
    <row r="19" spans="1:21" x14ac:dyDescent="0.2">
      <c r="A19" s="414"/>
      <c r="B19" s="239" t="s">
        <v>530</v>
      </c>
      <c r="C19" s="239" t="s">
        <v>478</v>
      </c>
      <c r="D19" s="393" t="s">
        <v>530</v>
      </c>
      <c r="E19" s="393" t="s">
        <v>478</v>
      </c>
      <c r="F19" s="393" t="s">
        <v>530</v>
      </c>
      <c r="G19" s="393" t="s">
        <v>478</v>
      </c>
      <c r="H19" s="393" t="s">
        <v>530</v>
      </c>
      <c r="I19" s="393" t="s">
        <v>478</v>
      </c>
      <c r="M19" s="414"/>
      <c r="N19" s="393" t="s">
        <v>530</v>
      </c>
      <c r="O19" s="393" t="s">
        <v>478</v>
      </c>
      <c r="P19" s="393" t="s">
        <v>530</v>
      </c>
      <c r="Q19" s="393" t="s">
        <v>478</v>
      </c>
      <c r="R19" s="393" t="s">
        <v>530</v>
      </c>
      <c r="S19" s="393" t="s">
        <v>478</v>
      </c>
      <c r="T19" s="393" t="s">
        <v>530</v>
      </c>
      <c r="U19" s="393" t="s">
        <v>478</v>
      </c>
    </row>
    <row r="20" spans="1:21" x14ac:dyDescent="0.2">
      <c r="A20" s="391" t="s">
        <v>533</v>
      </c>
      <c r="B20" s="392">
        <v>1.21</v>
      </c>
      <c r="C20" s="392">
        <v>0.66</v>
      </c>
      <c r="D20" s="391">
        <v>1.0648148148148147</v>
      </c>
      <c r="E20" s="391">
        <v>0.46613009587530263</v>
      </c>
      <c r="F20" s="392">
        <v>1.41</v>
      </c>
      <c r="G20" s="392">
        <v>0.78</v>
      </c>
      <c r="H20" s="392">
        <v>1.2283916513198281</v>
      </c>
      <c r="I20" s="392">
        <v>0.37432466806975551</v>
      </c>
      <c r="M20" s="391" t="s">
        <v>533</v>
      </c>
      <c r="N20" s="391">
        <v>1.5066137566137565</v>
      </c>
      <c r="O20" s="391">
        <v>0.77091282785930892</v>
      </c>
      <c r="P20" s="391">
        <v>0.93518518518518523</v>
      </c>
      <c r="Q20" s="391">
        <v>0.47044951165797549</v>
      </c>
      <c r="R20" s="392">
        <v>0.38</v>
      </c>
      <c r="S20" s="392">
        <v>0.26</v>
      </c>
      <c r="T20" s="392">
        <v>0.93893298059964725</v>
      </c>
      <c r="U20" s="392">
        <v>0.31384156290812604</v>
      </c>
    </row>
    <row r="21" spans="1:21" x14ac:dyDescent="0.2">
      <c r="A21" s="391" t="s">
        <v>534</v>
      </c>
      <c r="B21" s="392">
        <v>4.8899999999999997</v>
      </c>
      <c r="C21" s="392">
        <v>1.65</v>
      </c>
      <c r="D21" s="391">
        <v>5.4867724867724856</v>
      </c>
      <c r="E21" s="391">
        <v>1.3338325633719097</v>
      </c>
      <c r="F21" s="392">
        <v>13.9</v>
      </c>
      <c r="G21" s="392">
        <v>2.76</v>
      </c>
      <c r="H21" s="392">
        <v>8.1234604928527574</v>
      </c>
      <c r="I21" s="392">
        <v>1.2012513171972816</v>
      </c>
      <c r="M21" s="391" t="s">
        <v>534</v>
      </c>
      <c r="N21" s="391">
        <v>10.765211640211636</v>
      </c>
      <c r="O21" s="391">
        <v>2.3687461929150553</v>
      </c>
      <c r="P21" s="391">
        <v>4.1005291005291005</v>
      </c>
      <c r="Q21" s="391">
        <v>1.3082958219862355</v>
      </c>
      <c r="R21" s="392">
        <v>7.76</v>
      </c>
      <c r="S21" s="392">
        <v>1.71</v>
      </c>
      <c r="T21" s="392">
        <v>7.5427469135802436</v>
      </c>
      <c r="U21" s="392">
        <v>1.0809715482538713</v>
      </c>
    </row>
    <row r="22" spans="1:21" x14ac:dyDescent="0.2">
      <c r="A22" s="391" t="s">
        <v>535</v>
      </c>
      <c r="B22" s="392">
        <v>4.1900000000000004</v>
      </c>
      <c r="C22" s="392">
        <v>1.31</v>
      </c>
      <c r="D22" s="391">
        <v>9.7612433862433843</v>
      </c>
      <c r="E22" s="391">
        <v>1.7037662678813741</v>
      </c>
      <c r="F22" s="392">
        <v>1.57</v>
      </c>
      <c r="G22" s="392">
        <v>0.6</v>
      </c>
      <c r="H22" s="392">
        <v>5.1530088573182482</v>
      </c>
      <c r="I22" s="392">
        <v>0.77983655104050453</v>
      </c>
      <c r="M22" s="391" t="s">
        <v>535</v>
      </c>
      <c r="N22" s="391">
        <v>6.6124338624338614</v>
      </c>
      <c r="O22" s="391">
        <v>1.4240885777556247</v>
      </c>
      <c r="P22" s="391">
        <v>4.3743386243386242</v>
      </c>
      <c r="Q22" s="391">
        <v>1.208533193459385</v>
      </c>
      <c r="R22" s="392">
        <v>5.34</v>
      </c>
      <c r="S22" s="392">
        <v>1.06</v>
      </c>
      <c r="T22" s="392">
        <v>5.4420352733686057</v>
      </c>
      <c r="U22" s="392">
        <v>0.71492429601601482</v>
      </c>
    </row>
    <row r="23" spans="1:21" x14ac:dyDescent="0.2">
      <c r="A23" s="391" t="s">
        <v>536</v>
      </c>
      <c r="B23" s="392">
        <v>0.21</v>
      </c>
      <c r="C23" s="392">
        <v>0.21</v>
      </c>
      <c r="D23" s="391">
        <v>0.54166666666666663</v>
      </c>
      <c r="E23" s="391">
        <v>0.39007671030794755</v>
      </c>
      <c r="F23" s="392">
        <v>0.47</v>
      </c>
      <c r="G23" s="392">
        <v>0.47</v>
      </c>
      <c r="H23" s="392">
        <v>0.40646408839779002</v>
      </c>
      <c r="I23" s="392">
        <v>0.21448765005540862</v>
      </c>
      <c r="M23" s="391" t="s">
        <v>536</v>
      </c>
      <c r="N23" s="391">
        <v>0.41666666666666669</v>
      </c>
      <c r="O23" s="391">
        <v>0.41666666666666669</v>
      </c>
      <c r="P23" s="391">
        <v>0</v>
      </c>
      <c r="Q23" s="391">
        <v>0</v>
      </c>
      <c r="R23" s="392">
        <v>0</v>
      </c>
      <c r="S23" s="392">
        <v>0</v>
      </c>
      <c r="T23" s="392">
        <v>0.1388888888888889</v>
      </c>
      <c r="U23" s="392">
        <v>0.13888888888888887</v>
      </c>
    </row>
    <row r="24" spans="1:21" x14ac:dyDescent="0.2">
      <c r="A24" s="391" t="s">
        <v>537</v>
      </c>
      <c r="B24" s="392">
        <v>0</v>
      </c>
      <c r="C24" s="392">
        <v>0</v>
      </c>
      <c r="D24" s="391">
        <v>0</v>
      </c>
      <c r="E24" s="391">
        <v>0</v>
      </c>
      <c r="F24" s="392">
        <v>0.64</v>
      </c>
      <c r="G24" s="392">
        <v>0.47</v>
      </c>
      <c r="H24" s="392">
        <v>0.21707182320441989</v>
      </c>
      <c r="I24" s="392">
        <v>0.1587121423821839</v>
      </c>
      <c r="M24" s="391" t="s">
        <v>537</v>
      </c>
      <c r="N24" s="391">
        <v>0</v>
      </c>
      <c r="O24" s="391">
        <v>0</v>
      </c>
      <c r="P24" s="391">
        <v>0</v>
      </c>
      <c r="Q24" s="391">
        <v>0</v>
      </c>
      <c r="R24" s="392">
        <v>0</v>
      </c>
      <c r="S24" s="392">
        <v>0</v>
      </c>
      <c r="T24" s="392">
        <v>0</v>
      </c>
      <c r="U24" s="392">
        <v>0</v>
      </c>
    </row>
    <row r="25" spans="1:21" x14ac:dyDescent="0.2">
      <c r="A25" s="391" t="s">
        <v>538</v>
      </c>
      <c r="B25" s="392">
        <v>88.76</v>
      </c>
      <c r="C25" s="392">
        <v>2.09</v>
      </c>
      <c r="D25" s="391">
        <v>81.733465608465607</v>
      </c>
      <c r="E25" s="391">
        <v>2.1318675835437042</v>
      </c>
      <c r="F25" s="392">
        <v>80.930000000000007</v>
      </c>
      <c r="G25" s="392">
        <v>2.77</v>
      </c>
      <c r="H25" s="392">
        <v>83.793635008331123</v>
      </c>
      <c r="I25" s="392">
        <v>1.3772148987592763</v>
      </c>
      <c r="M25" s="391" t="s">
        <v>538</v>
      </c>
      <c r="N25" s="391">
        <v>77.550925925925924</v>
      </c>
      <c r="O25" s="391">
        <v>2.8299589599054733</v>
      </c>
      <c r="P25" s="391">
        <v>73.161375661375644</v>
      </c>
      <c r="Q25" s="391">
        <v>2.9618499853753688</v>
      </c>
      <c r="R25" s="392">
        <v>59.61</v>
      </c>
      <c r="S25" s="392">
        <v>2.92</v>
      </c>
      <c r="T25" s="392">
        <v>70.10882275132272</v>
      </c>
      <c r="U25" s="392">
        <v>1.7623156829935749</v>
      </c>
    </row>
    <row r="26" spans="1:21" x14ac:dyDescent="0.2">
      <c r="A26" s="391" t="s">
        <v>539</v>
      </c>
      <c r="B26" s="392">
        <v>0</v>
      </c>
      <c r="C26" s="392">
        <v>0</v>
      </c>
      <c r="D26" s="391">
        <v>0.41666666666666669</v>
      </c>
      <c r="E26" s="391">
        <v>0.41666666666666669</v>
      </c>
      <c r="F26" s="392">
        <v>0</v>
      </c>
      <c r="G26" s="392">
        <v>0</v>
      </c>
      <c r="H26" s="392">
        <v>0.13812154696132597</v>
      </c>
      <c r="I26" s="392">
        <v>0.13812154696132597</v>
      </c>
      <c r="M26" s="391" t="s">
        <v>539</v>
      </c>
      <c r="N26" s="391">
        <v>0.53703703703703698</v>
      </c>
      <c r="O26" s="391">
        <v>0.30513915205699649</v>
      </c>
      <c r="P26" s="391">
        <v>0</v>
      </c>
      <c r="Q26" s="391">
        <v>0</v>
      </c>
      <c r="R26" s="392">
        <v>0</v>
      </c>
      <c r="S26" s="392">
        <v>0</v>
      </c>
      <c r="T26" s="392">
        <v>0.17901234567901234</v>
      </c>
      <c r="U26" s="392">
        <v>0.1028980144911327</v>
      </c>
    </row>
    <row r="27" spans="1:21" x14ac:dyDescent="0.2">
      <c r="A27" s="391" t="s">
        <v>540</v>
      </c>
      <c r="B27" s="392">
        <v>0.21</v>
      </c>
      <c r="C27" s="392">
        <v>0.21</v>
      </c>
      <c r="D27" s="391">
        <v>0</v>
      </c>
      <c r="E27" s="391">
        <v>0</v>
      </c>
      <c r="F27" s="392">
        <v>0</v>
      </c>
      <c r="G27" s="392">
        <v>0</v>
      </c>
      <c r="H27" s="392">
        <v>6.9060773480662987E-2</v>
      </c>
      <c r="I27" s="392">
        <v>6.9060773480662987E-2</v>
      </c>
      <c r="M27" s="391" t="s">
        <v>540</v>
      </c>
      <c r="N27" s="391">
        <v>0.37037037037037035</v>
      </c>
      <c r="O27" s="391">
        <v>0.37037037037037035</v>
      </c>
      <c r="P27" s="391">
        <v>0.18518518518518517</v>
      </c>
      <c r="Q27" s="391">
        <v>0.18518518518518517</v>
      </c>
      <c r="R27" s="392">
        <v>0.21</v>
      </c>
      <c r="S27" s="392">
        <v>0.21</v>
      </c>
      <c r="T27" s="392">
        <v>0.25462962962962959</v>
      </c>
      <c r="U27" s="392">
        <v>0.15377148009969963</v>
      </c>
    </row>
    <row r="28" spans="1:21" x14ac:dyDescent="0.2">
      <c r="A28" s="391" t="s">
        <v>541</v>
      </c>
      <c r="B28" s="392">
        <v>0</v>
      </c>
      <c r="C28" s="392">
        <v>0</v>
      </c>
      <c r="D28" s="391">
        <v>0</v>
      </c>
      <c r="E28" s="391">
        <v>0</v>
      </c>
      <c r="F28" s="392">
        <v>0</v>
      </c>
      <c r="G28" s="392">
        <v>0</v>
      </c>
      <c r="H28" s="392">
        <v>0</v>
      </c>
      <c r="I28" s="392">
        <v>0</v>
      </c>
      <c r="M28" s="391" t="s">
        <v>541</v>
      </c>
      <c r="N28" s="391">
        <v>0</v>
      </c>
      <c r="O28" s="391">
        <v>0</v>
      </c>
      <c r="P28" s="391">
        <v>0</v>
      </c>
      <c r="Q28" s="391">
        <v>0</v>
      </c>
      <c r="R28" s="392">
        <v>0</v>
      </c>
      <c r="S28" s="392">
        <v>0</v>
      </c>
      <c r="T28" s="392">
        <v>0</v>
      </c>
      <c r="U28" s="392">
        <v>0</v>
      </c>
    </row>
    <row r="29" spans="1:21" x14ac:dyDescent="0.2">
      <c r="A29" s="391" t="s">
        <v>542</v>
      </c>
      <c r="B29" s="392">
        <v>0</v>
      </c>
      <c r="C29" s="392">
        <v>0</v>
      </c>
      <c r="D29" s="391">
        <v>0</v>
      </c>
      <c r="E29" s="391">
        <v>0</v>
      </c>
      <c r="F29" s="392">
        <v>0</v>
      </c>
      <c r="G29" s="392">
        <v>0</v>
      </c>
      <c r="H29" s="392">
        <v>0</v>
      </c>
      <c r="I29" s="392">
        <v>0</v>
      </c>
      <c r="M29" s="391" t="s">
        <v>542</v>
      </c>
      <c r="N29" s="391">
        <v>0</v>
      </c>
      <c r="O29" s="391">
        <v>0</v>
      </c>
      <c r="P29" s="391">
        <v>0</v>
      </c>
      <c r="Q29" s="391">
        <v>0</v>
      </c>
      <c r="R29" s="392">
        <v>0</v>
      </c>
      <c r="S29" s="392">
        <v>0</v>
      </c>
      <c r="T29" s="392">
        <v>0</v>
      </c>
      <c r="U29" s="392">
        <v>0</v>
      </c>
    </row>
    <row r="30" spans="1:21" x14ac:dyDescent="0.2">
      <c r="A30" s="391" t="s">
        <v>543</v>
      </c>
      <c r="B30" s="392">
        <v>0.54</v>
      </c>
      <c r="C30" s="392">
        <v>0.4</v>
      </c>
      <c r="D30" s="391">
        <v>0.99537037037037046</v>
      </c>
      <c r="E30" s="391">
        <v>0.67097152132393134</v>
      </c>
      <c r="F30" s="392">
        <v>1.08</v>
      </c>
      <c r="G30" s="392">
        <v>0.54</v>
      </c>
      <c r="H30" s="392">
        <v>0.870841006752609</v>
      </c>
      <c r="I30" s="392">
        <v>0.31543569435494112</v>
      </c>
      <c r="M30" s="391" t="s">
        <v>543</v>
      </c>
      <c r="N30" s="391">
        <v>2.0555555555555554</v>
      </c>
      <c r="O30" s="391">
        <v>1.5462516579969796</v>
      </c>
      <c r="P30" s="391">
        <v>13.046957671957669</v>
      </c>
      <c r="Q30" s="391">
        <v>2.2691500187230247</v>
      </c>
      <c r="R30" s="392">
        <v>13.73</v>
      </c>
      <c r="S30" s="392">
        <v>1.91</v>
      </c>
      <c r="T30" s="392">
        <v>9.6102821869488473</v>
      </c>
      <c r="U30" s="392">
        <v>1.1794244636683953</v>
      </c>
    </row>
    <row r="31" spans="1:21" x14ac:dyDescent="0.2">
      <c r="A31" s="391" t="s">
        <v>544</v>
      </c>
      <c r="B31" s="392">
        <v>0</v>
      </c>
      <c r="C31" s="392">
        <v>0</v>
      </c>
      <c r="D31" s="391">
        <v>0</v>
      </c>
      <c r="E31" s="391">
        <v>0</v>
      </c>
      <c r="F31" s="392">
        <v>0</v>
      </c>
      <c r="G31" s="392">
        <v>0</v>
      </c>
      <c r="H31" s="392">
        <v>0</v>
      </c>
      <c r="I31" s="392">
        <v>0</v>
      </c>
      <c r="M31" s="391" t="s">
        <v>544</v>
      </c>
      <c r="N31" s="391">
        <v>0.18518518518518517</v>
      </c>
      <c r="O31" s="391">
        <v>0.18518518518518517</v>
      </c>
      <c r="P31" s="391">
        <v>4.1964285714285721</v>
      </c>
      <c r="Q31" s="391">
        <v>1.1471740196423288</v>
      </c>
      <c r="R31" s="392">
        <v>12.97</v>
      </c>
      <c r="S31" s="392">
        <v>2.0299999999999998</v>
      </c>
      <c r="T31" s="392">
        <v>5.7843156966490321</v>
      </c>
      <c r="U31" s="392">
        <v>0.87314503635313234</v>
      </c>
    </row>
    <row r="32" spans="1:21" x14ac:dyDescent="0.2">
      <c r="A32" s="391" t="s">
        <v>545</v>
      </c>
      <c r="B32" s="392">
        <v>0</v>
      </c>
      <c r="C32" s="392">
        <v>0</v>
      </c>
      <c r="D32" s="391">
        <v>0</v>
      </c>
      <c r="E32" s="391">
        <v>0</v>
      </c>
      <c r="F32" s="392">
        <v>0</v>
      </c>
      <c r="G32" s="392">
        <v>0</v>
      </c>
      <c r="H32" s="392">
        <v>0</v>
      </c>
      <c r="I32" s="392">
        <v>0</v>
      </c>
      <c r="M32" s="391" t="s">
        <v>545</v>
      </c>
      <c r="N32" s="391">
        <v>0</v>
      </c>
      <c r="O32" s="391">
        <v>0</v>
      </c>
      <c r="P32" s="391">
        <v>0</v>
      </c>
      <c r="Q32" s="391">
        <v>0</v>
      </c>
      <c r="R32" s="392">
        <v>0</v>
      </c>
      <c r="S32" s="392">
        <v>0</v>
      </c>
      <c r="T32" s="392">
        <v>0</v>
      </c>
      <c r="U32" s="392">
        <v>0</v>
      </c>
    </row>
    <row r="40" spans="1:21" x14ac:dyDescent="0.2">
      <c r="A40" s="414" t="s">
        <v>529</v>
      </c>
      <c r="B40" s="413" t="s">
        <v>562</v>
      </c>
      <c r="C40" s="413"/>
      <c r="D40" s="413" t="s">
        <v>563</v>
      </c>
      <c r="E40" s="413"/>
      <c r="F40" s="413" t="s">
        <v>564</v>
      </c>
      <c r="G40" s="413"/>
      <c r="H40" s="413" t="s">
        <v>565</v>
      </c>
      <c r="I40" s="413"/>
      <c r="M40" s="414" t="s">
        <v>529</v>
      </c>
      <c r="N40" s="413" t="s">
        <v>566</v>
      </c>
      <c r="O40" s="413"/>
      <c r="P40" s="413" t="s">
        <v>567</v>
      </c>
      <c r="Q40" s="413"/>
      <c r="R40" s="413" t="s">
        <v>568</v>
      </c>
      <c r="S40" s="413"/>
      <c r="T40" s="413" t="s">
        <v>229</v>
      </c>
      <c r="U40" s="413"/>
    </row>
    <row r="41" spans="1:21" x14ac:dyDescent="0.2">
      <c r="A41" s="414"/>
      <c r="B41" s="393" t="s">
        <v>530</v>
      </c>
      <c r="C41" s="393" t="s">
        <v>478</v>
      </c>
      <c r="D41" s="393" t="s">
        <v>530</v>
      </c>
      <c r="E41" s="393" t="s">
        <v>478</v>
      </c>
      <c r="F41" s="393" t="s">
        <v>530</v>
      </c>
      <c r="G41" s="393" t="s">
        <v>478</v>
      </c>
      <c r="H41" s="393" t="s">
        <v>530</v>
      </c>
      <c r="I41" s="393" t="s">
        <v>478</v>
      </c>
      <c r="M41" s="414"/>
      <c r="N41" s="393" t="s">
        <v>530</v>
      </c>
      <c r="O41" s="393" t="s">
        <v>478</v>
      </c>
      <c r="P41" s="393" t="s">
        <v>530</v>
      </c>
      <c r="Q41" s="393" t="s">
        <v>478</v>
      </c>
      <c r="R41" s="393" t="s">
        <v>530</v>
      </c>
      <c r="S41" s="393" t="s">
        <v>478</v>
      </c>
      <c r="T41" s="393" t="s">
        <v>530</v>
      </c>
      <c r="U41" s="393" t="s">
        <v>478</v>
      </c>
    </row>
    <row r="42" spans="1:21" x14ac:dyDescent="0.2">
      <c r="A42" s="391" t="s">
        <v>533</v>
      </c>
      <c r="B42" s="391">
        <v>1.5066137566137565</v>
      </c>
      <c r="C42" s="391">
        <v>0.77091282785930892</v>
      </c>
      <c r="D42" s="391">
        <v>1.0648148148148147</v>
      </c>
      <c r="E42" s="391">
        <v>0.46613009587530263</v>
      </c>
      <c r="F42" s="391">
        <v>1.300925925925926</v>
      </c>
      <c r="G42" s="391">
        <v>0.5364939105860218</v>
      </c>
      <c r="H42" s="392">
        <v>1.2907848324514992</v>
      </c>
      <c r="I42" s="392">
        <v>0.34781283114047418</v>
      </c>
      <c r="M42" s="391" t="s">
        <v>533</v>
      </c>
      <c r="N42" s="391">
        <v>0.65476190476190477</v>
      </c>
      <c r="O42" s="391">
        <v>0.37237170980729251</v>
      </c>
      <c r="P42" s="391">
        <v>0.41666666666666669</v>
      </c>
      <c r="Q42" s="391">
        <v>0.41666666666666669</v>
      </c>
      <c r="R42" s="391">
        <v>0.5</v>
      </c>
      <c r="S42" s="391">
        <v>0.5</v>
      </c>
      <c r="T42" s="392">
        <v>0.52380952380952372</v>
      </c>
      <c r="U42" s="392">
        <v>0.24865834140355339</v>
      </c>
    </row>
    <row r="43" spans="1:21" x14ac:dyDescent="0.2">
      <c r="A43" s="391" t="s">
        <v>534</v>
      </c>
      <c r="B43" s="391">
        <v>10.765211640211636</v>
      </c>
      <c r="C43" s="391">
        <v>2.3687461929150553</v>
      </c>
      <c r="D43" s="391">
        <v>5.4867724867724856</v>
      </c>
      <c r="E43" s="391">
        <v>1.3338325633719097</v>
      </c>
      <c r="F43" s="391">
        <v>14.975529100529098</v>
      </c>
      <c r="G43" s="391">
        <v>2.7704012661273425</v>
      </c>
      <c r="H43" s="392">
        <v>10.40917107583774</v>
      </c>
      <c r="I43" s="392">
        <v>1.3188609355770811</v>
      </c>
      <c r="M43" s="391" t="s">
        <v>534</v>
      </c>
      <c r="N43" s="391">
        <v>10.315476190476188</v>
      </c>
      <c r="O43" s="391">
        <v>1.9475314087813391</v>
      </c>
      <c r="P43" s="391">
        <v>7.2328042328042326</v>
      </c>
      <c r="Q43" s="391">
        <v>2.0504973817767516</v>
      </c>
      <c r="R43" s="391">
        <v>17.205687830687829</v>
      </c>
      <c r="S43" s="391">
        <v>3.1075813369596985</v>
      </c>
      <c r="T43" s="392">
        <v>11.584656084656084</v>
      </c>
      <c r="U43" s="392">
        <v>1.4271638099219626</v>
      </c>
    </row>
    <row r="44" spans="1:21" x14ac:dyDescent="0.2">
      <c r="A44" s="391" t="s">
        <v>535</v>
      </c>
      <c r="B44" s="391">
        <v>6.6124338624338614</v>
      </c>
      <c r="C44" s="391">
        <v>1.4240885777556247</v>
      </c>
      <c r="D44" s="391">
        <v>9.7612433862433843</v>
      </c>
      <c r="E44" s="391">
        <v>1.7037662678813741</v>
      </c>
      <c r="F44" s="391">
        <v>6.9834656084656066</v>
      </c>
      <c r="G44" s="391">
        <v>1.4025014440564547</v>
      </c>
      <c r="H44" s="392">
        <v>7.7857142857142829</v>
      </c>
      <c r="I44" s="392">
        <v>0.87686649178611764</v>
      </c>
      <c r="M44" s="391" t="s">
        <v>535</v>
      </c>
      <c r="N44" s="391">
        <v>12.928571428571427</v>
      </c>
      <c r="O44" s="391">
        <v>1.8212493286082061</v>
      </c>
      <c r="P44" s="391">
        <v>10.876322751322752</v>
      </c>
      <c r="Q44" s="391">
        <v>2.1229378834532993</v>
      </c>
      <c r="R44" s="391">
        <v>15.170634920634921</v>
      </c>
      <c r="S44" s="391">
        <v>2.2996412574785858</v>
      </c>
      <c r="T44" s="392">
        <v>12.991843033509692</v>
      </c>
      <c r="U44" s="392">
        <v>1.2073982496688804</v>
      </c>
    </row>
    <row r="45" spans="1:21" x14ac:dyDescent="0.2">
      <c r="A45" s="391" t="s">
        <v>536</v>
      </c>
      <c r="B45" s="391">
        <v>0.41666666666666669</v>
      </c>
      <c r="C45" s="391">
        <v>0.41666666666666669</v>
      </c>
      <c r="D45" s="391">
        <v>0.54166666666666663</v>
      </c>
      <c r="E45" s="391">
        <v>0.39007671030794755</v>
      </c>
      <c r="F45" s="391">
        <v>1.4722222222222223</v>
      </c>
      <c r="G45" s="391">
        <v>0.62103523787913317</v>
      </c>
      <c r="H45" s="392">
        <v>0.81018518518518523</v>
      </c>
      <c r="I45" s="392">
        <v>0.28179109039872891</v>
      </c>
      <c r="M45" s="391" t="s">
        <v>536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1">
        <v>0</v>
      </c>
      <c r="T45" s="392">
        <v>0</v>
      </c>
      <c r="U45" s="392">
        <v>0</v>
      </c>
    </row>
    <row r="46" spans="1:21" x14ac:dyDescent="0.2">
      <c r="A46" s="391" t="s">
        <v>537</v>
      </c>
      <c r="B46" s="391">
        <v>0</v>
      </c>
      <c r="C46" s="391">
        <v>0</v>
      </c>
      <c r="D46" s="391">
        <v>0</v>
      </c>
      <c r="E46" s="391">
        <v>0</v>
      </c>
      <c r="F46" s="391">
        <v>0</v>
      </c>
      <c r="G46" s="391">
        <v>0</v>
      </c>
      <c r="H46" s="392">
        <v>0</v>
      </c>
      <c r="I46" s="392">
        <v>0</v>
      </c>
      <c r="M46" s="391" t="s">
        <v>537</v>
      </c>
      <c r="N46" s="391">
        <v>0</v>
      </c>
      <c r="O46" s="391">
        <v>0</v>
      </c>
      <c r="P46" s="391">
        <v>0</v>
      </c>
      <c r="Q46" s="391">
        <v>0</v>
      </c>
      <c r="R46" s="391">
        <v>0</v>
      </c>
      <c r="S46" s="391">
        <v>0</v>
      </c>
      <c r="T46" s="392">
        <v>0</v>
      </c>
      <c r="U46" s="392">
        <v>0</v>
      </c>
    </row>
    <row r="47" spans="1:21" x14ac:dyDescent="0.2">
      <c r="A47" s="391" t="s">
        <v>538</v>
      </c>
      <c r="B47" s="391">
        <v>77.550925925925924</v>
      </c>
      <c r="C47" s="391">
        <v>2.8299589599054733</v>
      </c>
      <c r="D47" s="391">
        <v>81.733465608465607</v>
      </c>
      <c r="E47" s="391">
        <v>2.1318675835437042</v>
      </c>
      <c r="F47" s="391">
        <v>74.844576719576708</v>
      </c>
      <c r="G47" s="391">
        <v>2.8459828121251514</v>
      </c>
      <c r="H47" s="392">
        <v>78.042989417989375</v>
      </c>
      <c r="I47" s="392">
        <v>1.5211893538738894</v>
      </c>
      <c r="M47" s="391" t="s">
        <v>538</v>
      </c>
      <c r="N47" s="391">
        <v>74.93452380952381</v>
      </c>
      <c r="O47" s="391">
        <v>2.325767067011947</v>
      </c>
      <c r="P47" s="391">
        <v>78.696428571428541</v>
      </c>
      <c r="Q47" s="391">
        <v>3.1980877415086306</v>
      </c>
      <c r="R47" s="391">
        <v>65.748015873015888</v>
      </c>
      <c r="S47" s="391">
        <v>3.5901192417066432</v>
      </c>
      <c r="T47" s="392">
        <v>73.126322751322746</v>
      </c>
      <c r="U47" s="392">
        <v>1.8164179853740041</v>
      </c>
    </row>
    <row r="48" spans="1:21" x14ac:dyDescent="0.2">
      <c r="A48" s="391" t="s">
        <v>539</v>
      </c>
      <c r="B48" s="391">
        <v>0.53703703703703698</v>
      </c>
      <c r="C48" s="391">
        <v>0.30513915205699649</v>
      </c>
      <c r="D48" s="391">
        <v>0.41666666666666669</v>
      </c>
      <c r="E48" s="391">
        <v>0.41666666666666669</v>
      </c>
      <c r="F48" s="391">
        <v>0</v>
      </c>
      <c r="G48" s="391">
        <v>0</v>
      </c>
      <c r="H48" s="392">
        <v>0.3179012345679012</v>
      </c>
      <c r="I48" s="392">
        <v>0.17204745829805307</v>
      </c>
      <c r="M48" s="391" t="s">
        <v>539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>
        <v>0</v>
      </c>
      <c r="T48" s="392">
        <v>0</v>
      </c>
      <c r="U48" s="392">
        <v>0</v>
      </c>
    </row>
    <row r="49" spans="1:21" x14ac:dyDescent="0.2">
      <c r="A49" s="391" t="s">
        <v>540</v>
      </c>
      <c r="B49" s="391">
        <v>0.37037037037037035</v>
      </c>
      <c r="C49" s="391">
        <v>0.37037037037037035</v>
      </c>
      <c r="D49" s="391">
        <v>0</v>
      </c>
      <c r="E49" s="391">
        <v>0</v>
      </c>
      <c r="F49" s="391">
        <v>0.23809523809523808</v>
      </c>
      <c r="G49" s="391">
        <v>0.23809523809523808</v>
      </c>
      <c r="H49" s="392">
        <v>0.20282186948853614</v>
      </c>
      <c r="I49" s="392">
        <v>0.14639302655903461</v>
      </c>
      <c r="M49" s="391" t="s">
        <v>540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>
        <v>0</v>
      </c>
      <c r="T49" s="392">
        <v>0</v>
      </c>
      <c r="U49" s="392">
        <v>0</v>
      </c>
    </row>
    <row r="50" spans="1:21" x14ac:dyDescent="0.2">
      <c r="A50" s="391" t="s">
        <v>541</v>
      </c>
      <c r="B50" s="391">
        <v>0</v>
      </c>
      <c r="C50" s="391">
        <v>0</v>
      </c>
      <c r="D50" s="391">
        <v>0</v>
      </c>
      <c r="E50" s="391">
        <v>0</v>
      </c>
      <c r="F50" s="391">
        <v>0</v>
      </c>
      <c r="G50" s="391">
        <v>0</v>
      </c>
      <c r="H50" s="392">
        <v>0</v>
      </c>
      <c r="I50" s="392">
        <v>0</v>
      </c>
      <c r="M50" s="391" t="s">
        <v>541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>
        <v>0</v>
      </c>
      <c r="T50" s="392">
        <v>0</v>
      </c>
      <c r="U50" s="392">
        <v>0</v>
      </c>
    </row>
    <row r="51" spans="1:21" x14ac:dyDescent="0.2">
      <c r="A51" s="391" t="s">
        <v>542</v>
      </c>
      <c r="B51" s="391">
        <v>0</v>
      </c>
      <c r="C51" s="391">
        <v>0</v>
      </c>
      <c r="D51" s="391">
        <v>0</v>
      </c>
      <c r="E51" s="391">
        <v>0</v>
      </c>
      <c r="F51" s="391">
        <v>0</v>
      </c>
      <c r="G51" s="391">
        <v>0</v>
      </c>
      <c r="H51" s="392">
        <v>0</v>
      </c>
      <c r="I51" s="392">
        <v>0</v>
      </c>
      <c r="M51" s="391" t="s">
        <v>542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>
        <v>0</v>
      </c>
      <c r="T51" s="392">
        <v>0</v>
      </c>
      <c r="U51" s="392">
        <v>0</v>
      </c>
    </row>
    <row r="52" spans="1:21" x14ac:dyDescent="0.2">
      <c r="A52" s="391" t="s">
        <v>543</v>
      </c>
      <c r="B52" s="391">
        <v>2.0555555555555554</v>
      </c>
      <c r="C52" s="391">
        <v>1.5462516579969796</v>
      </c>
      <c r="D52" s="391">
        <v>0.99537037037037046</v>
      </c>
      <c r="E52" s="391">
        <v>0.67097152132393134</v>
      </c>
      <c r="F52" s="391">
        <v>0</v>
      </c>
      <c r="G52" s="391">
        <v>0</v>
      </c>
      <c r="H52" s="392">
        <v>1.0169753086419753</v>
      </c>
      <c r="I52" s="392">
        <v>0.56221508546118359</v>
      </c>
      <c r="M52" s="391" t="s">
        <v>543</v>
      </c>
      <c r="N52" s="391">
        <v>0</v>
      </c>
      <c r="O52" s="391">
        <v>0</v>
      </c>
      <c r="P52" s="391">
        <v>1.2962962962962963</v>
      </c>
      <c r="Q52" s="391">
        <v>0.91836207484511356</v>
      </c>
      <c r="R52" s="391">
        <v>0.47619047619047616</v>
      </c>
      <c r="S52" s="391">
        <v>0.47619047619047616</v>
      </c>
      <c r="T52" s="392">
        <v>0.59082892416225741</v>
      </c>
      <c r="U52" s="392">
        <v>0.34522153020938184</v>
      </c>
    </row>
    <row r="53" spans="1:21" x14ac:dyDescent="0.2">
      <c r="A53" s="391" t="s">
        <v>544</v>
      </c>
      <c r="B53" s="391">
        <v>0.18518518518518517</v>
      </c>
      <c r="C53" s="391">
        <v>0.18518518518518517</v>
      </c>
      <c r="D53" s="391">
        <v>0</v>
      </c>
      <c r="E53" s="391">
        <v>0</v>
      </c>
      <c r="F53" s="391">
        <v>0.18518518518518517</v>
      </c>
      <c r="G53" s="391">
        <v>0.18518518518518517</v>
      </c>
      <c r="H53" s="392">
        <v>0.12345679012345678</v>
      </c>
      <c r="I53" s="392">
        <v>8.7052945215539995E-2</v>
      </c>
      <c r="M53" s="391" t="s">
        <v>544</v>
      </c>
      <c r="N53" s="391">
        <v>0.95833333333333337</v>
      </c>
      <c r="O53" s="391">
        <v>0.70333062226697884</v>
      </c>
      <c r="P53" s="391">
        <v>1.4814814814814814</v>
      </c>
      <c r="Q53" s="391">
        <v>0.85442717784293176</v>
      </c>
      <c r="R53" s="391">
        <v>0.66137566137566139</v>
      </c>
      <c r="S53" s="391">
        <v>0.50799769084179125</v>
      </c>
      <c r="T53" s="392">
        <v>1.0337301587301588</v>
      </c>
      <c r="U53" s="392">
        <v>0.40441906653849979</v>
      </c>
    </row>
    <row r="54" spans="1:21" x14ac:dyDescent="0.2">
      <c r="A54" s="391" t="s">
        <v>545</v>
      </c>
      <c r="B54" s="391">
        <v>0</v>
      </c>
      <c r="C54" s="391">
        <v>0</v>
      </c>
      <c r="D54" s="391">
        <v>0</v>
      </c>
      <c r="E54" s="391">
        <v>0</v>
      </c>
      <c r="F54" s="391">
        <v>0</v>
      </c>
      <c r="G54" s="391">
        <v>0</v>
      </c>
      <c r="H54" s="392">
        <v>0</v>
      </c>
      <c r="I54" s="392">
        <v>0</v>
      </c>
      <c r="M54" s="391" t="s">
        <v>545</v>
      </c>
      <c r="N54" s="391">
        <v>0.20833333333333334</v>
      </c>
      <c r="O54" s="391">
        <v>0.20833333333333334</v>
      </c>
      <c r="P54" s="391">
        <v>0</v>
      </c>
      <c r="Q54" s="391">
        <v>0</v>
      </c>
      <c r="R54" s="391">
        <v>0.23809523809523808</v>
      </c>
      <c r="S54" s="391">
        <v>0.23809523809523808</v>
      </c>
      <c r="T54" s="392">
        <v>0.14880952380952381</v>
      </c>
      <c r="U54" s="392">
        <v>0.10516542247908783</v>
      </c>
    </row>
    <row r="64" spans="1:21" x14ac:dyDescent="0.2">
      <c r="A64" s="415" t="s">
        <v>529</v>
      </c>
      <c r="B64" s="399" t="s">
        <v>569</v>
      </c>
      <c r="C64" s="399"/>
      <c r="D64" s="399" t="s">
        <v>570</v>
      </c>
      <c r="E64" s="399"/>
      <c r="F64" s="399" t="s">
        <v>571</v>
      </c>
      <c r="G64" s="399"/>
      <c r="H64" s="399" t="s">
        <v>207</v>
      </c>
      <c r="I64" s="399"/>
      <c r="M64" s="414" t="s">
        <v>529</v>
      </c>
      <c r="N64" s="413" t="s">
        <v>572</v>
      </c>
      <c r="O64" s="413"/>
      <c r="P64" s="413" t="s">
        <v>573</v>
      </c>
      <c r="Q64" s="413"/>
      <c r="R64" s="413" t="s">
        <v>574</v>
      </c>
      <c r="S64" s="413"/>
      <c r="T64" s="413" t="s">
        <v>0</v>
      </c>
      <c r="U64" s="413"/>
    </row>
    <row r="65" spans="1:21" x14ac:dyDescent="0.2">
      <c r="A65" s="415"/>
      <c r="B65" s="245" t="s">
        <v>530</v>
      </c>
      <c r="C65" s="245" t="s">
        <v>478</v>
      </c>
      <c r="D65" s="245" t="s">
        <v>530</v>
      </c>
      <c r="E65" s="245" t="s">
        <v>478</v>
      </c>
      <c r="F65" s="245" t="s">
        <v>530</v>
      </c>
      <c r="G65" s="245" t="s">
        <v>478</v>
      </c>
      <c r="H65" s="245" t="s">
        <v>530</v>
      </c>
      <c r="I65" s="245" t="s">
        <v>478</v>
      </c>
      <c r="M65" s="414"/>
      <c r="N65" s="393" t="s">
        <v>530</v>
      </c>
      <c r="O65" s="393" t="s">
        <v>478</v>
      </c>
      <c r="P65" s="393" t="s">
        <v>530</v>
      </c>
      <c r="Q65" s="393" t="s">
        <v>478</v>
      </c>
      <c r="R65" s="393" t="s">
        <v>530</v>
      </c>
      <c r="S65" s="393" t="s">
        <v>478</v>
      </c>
      <c r="T65" s="393" t="s">
        <v>530</v>
      </c>
      <c r="U65" s="393" t="s">
        <v>478</v>
      </c>
    </row>
    <row r="66" spans="1:21" x14ac:dyDescent="0.2">
      <c r="A66" s="244" t="s">
        <v>533</v>
      </c>
      <c r="B66" s="246">
        <v>0.69679849340866296</v>
      </c>
      <c r="C66" s="246">
        <v>0.41691676377086723</v>
      </c>
      <c r="D66" s="246">
        <v>0.16949152542372881</v>
      </c>
      <c r="E66" s="246">
        <v>0.16949152542372881</v>
      </c>
      <c r="F66" s="246">
        <v>1.1156648451730418</v>
      </c>
      <c r="G66" s="246">
        <v>0.67856749642186776</v>
      </c>
      <c r="H66" s="229">
        <v>0.66573556797020483</v>
      </c>
      <c r="I66" s="229">
        <v>0.27475724548433844</v>
      </c>
      <c r="M66" s="391" t="s">
        <v>533</v>
      </c>
      <c r="N66" s="391">
        <v>0.18518518518518517</v>
      </c>
      <c r="O66" s="391">
        <v>0.18518518518518517</v>
      </c>
      <c r="P66" s="391">
        <v>0.21186440677966101</v>
      </c>
      <c r="Q66" s="391">
        <v>0.21186440677966104</v>
      </c>
      <c r="R66" s="391">
        <v>1.6898148148148147</v>
      </c>
      <c r="S66" s="391">
        <v>0.69569227709830117</v>
      </c>
      <c r="T66" s="392">
        <v>0.6983240223463687</v>
      </c>
      <c r="U66" s="392">
        <v>0.25532194578035633</v>
      </c>
    </row>
    <row r="67" spans="1:21" x14ac:dyDescent="0.2">
      <c r="A67" s="244" t="s">
        <v>534</v>
      </c>
      <c r="B67" s="246">
        <v>9.1781006187785827</v>
      </c>
      <c r="C67" s="246">
        <v>2.6326834663126393</v>
      </c>
      <c r="D67" s="246">
        <v>3.7046004842615012</v>
      </c>
      <c r="E67" s="246">
        <v>1.4932964474007024</v>
      </c>
      <c r="F67" s="246">
        <v>4.8276086390840485</v>
      </c>
      <c r="G67" s="246">
        <v>1.6154368752164106</v>
      </c>
      <c r="H67" s="229">
        <v>5.8914161567792842</v>
      </c>
      <c r="I67" s="229">
        <v>1.1465982949926514</v>
      </c>
      <c r="M67" s="391" t="s">
        <v>534</v>
      </c>
      <c r="N67" s="391">
        <v>19.263888888888889</v>
      </c>
      <c r="O67" s="391">
        <v>2.4285426026568322</v>
      </c>
      <c r="P67" s="391">
        <v>15.106268496099004</v>
      </c>
      <c r="Q67" s="391">
        <v>2.2600452205851163</v>
      </c>
      <c r="R67" s="391">
        <v>14.947751322751323</v>
      </c>
      <c r="S67" s="391">
        <v>2.6758112423350604</v>
      </c>
      <c r="T67" s="392">
        <v>16.446750022169013</v>
      </c>
      <c r="U67" s="392">
        <v>1.4219209575797955</v>
      </c>
    </row>
    <row r="68" spans="1:21" x14ac:dyDescent="0.2">
      <c r="A68" s="244" t="s">
        <v>535</v>
      </c>
      <c r="B68" s="246">
        <v>8.5862254506322291</v>
      </c>
      <c r="C68" s="246">
        <v>1.812125750319816</v>
      </c>
      <c r="D68" s="246">
        <v>6.3149044928705935</v>
      </c>
      <c r="E68" s="246">
        <v>1.5965817821697361</v>
      </c>
      <c r="F68" s="246">
        <v>6.6211293260473578</v>
      </c>
      <c r="G68" s="246">
        <v>1.2699035555572853</v>
      </c>
      <c r="H68" s="229">
        <v>7.167908131595282</v>
      </c>
      <c r="I68" s="229">
        <v>0.90407160688187493</v>
      </c>
      <c r="M68" s="391" t="s">
        <v>535</v>
      </c>
      <c r="N68" s="391">
        <v>9.2070105820105788</v>
      </c>
      <c r="O68" s="391">
        <v>1.6209718314947443</v>
      </c>
      <c r="P68" s="391">
        <v>8.0145278450363175</v>
      </c>
      <c r="Q68" s="391">
        <v>1.2452479759643063</v>
      </c>
      <c r="R68" s="391">
        <v>7.5383597883597888</v>
      </c>
      <c r="S68" s="391">
        <v>1.3877123162107563</v>
      </c>
      <c r="T68" s="392">
        <v>8.254633324465722</v>
      </c>
      <c r="U68" s="392">
        <v>0.82171216536388991</v>
      </c>
    </row>
    <row r="69" spans="1:21" x14ac:dyDescent="0.2">
      <c r="A69" s="244" t="s">
        <v>536</v>
      </c>
      <c r="B69" s="246">
        <v>0</v>
      </c>
      <c r="C69" s="246">
        <v>0</v>
      </c>
      <c r="D69" s="246">
        <v>0.42372881355932202</v>
      </c>
      <c r="E69" s="246">
        <v>0.42372881355932207</v>
      </c>
      <c r="F69" s="246">
        <v>0</v>
      </c>
      <c r="G69" s="246">
        <v>0</v>
      </c>
      <c r="H69" s="229">
        <v>0.13966480446927373</v>
      </c>
      <c r="I69" s="229">
        <v>0.13966480446927373</v>
      </c>
      <c r="M69" s="391" t="s">
        <v>536</v>
      </c>
      <c r="N69" s="391">
        <v>0</v>
      </c>
      <c r="O69" s="391">
        <v>0</v>
      </c>
      <c r="P69" s="391">
        <v>0</v>
      </c>
      <c r="Q69" s="391">
        <v>0</v>
      </c>
      <c r="R69" s="391">
        <v>0</v>
      </c>
      <c r="S69" s="391">
        <v>0</v>
      </c>
      <c r="T69" s="392">
        <v>0</v>
      </c>
      <c r="U69" s="392">
        <v>0</v>
      </c>
    </row>
    <row r="70" spans="1:21" x14ac:dyDescent="0.2">
      <c r="A70" s="244" t="s">
        <v>537</v>
      </c>
      <c r="B70" s="246">
        <v>0.35781544256120529</v>
      </c>
      <c r="C70" s="246">
        <v>0.25118242208348812</v>
      </c>
      <c r="D70" s="246">
        <v>0.85216572504708088</v>
      </c>
      <c r="E70" s="246">
        <v>0.42380907812503482</v>
      </c>
      <c r="F70" s="246">
        <v>0.60304449648711944</v>
      </c>
      <c r="G70" s="246">
        <v>0.34599512382604064</v>
      </c>
      <c r="H70" s="229">
        <v>0.60432739203688923</v>
      </c>
      <c r="I70" s="229">
        <v>0.20011139597945943</v>
      </c>
      <c r="M70" s="391" t="s">
        <v>537</v>
      </c>
      <c r="N70" s="391">
        <v>1.5555555555555556</v>
      </c>
      <c r="O70" s="391">
        <v>0.83566320044940268</v>
      </c>
      <c r="P70" s="391">
        <v>0.18832391713747645</v>
      </c>
      <c r="Q70" s="391">
        <v>0.18832391713747645</v>
      </c>
      <c r="R70" s="391">
        <v>1.3287037037037037</v>
      </c>
      <c r="S70" s="391">
        <v>0.70254508436724217</v>
      </c>
      <c r="T70" s="392">
        <v>1.0288640595903165</v>
      </c>
      <c r="U70" s="392">
        <v>0.37179876078311469</v>
      </c>
    </row>
    <row r="71" spans="1:21" x14ac:dyDescent="0.2">
      <c r="A71" s="244" t="s">
        <v>538</v>
      </c>
      <c r="B71" s="246">
        <v>68.224374495560951</v>
      </c>
      <c r="C71" s="246">
        <v>3.9186031347063035</v>
      </c>
      <c r="D71" s="246">
        <v>77.711191821361297</v>
      </c>
      <c r="E71" s="246">
        <v>3.248850464678354</v>
      </c>
      <c r="F71" s="246">
        <v>71.727166276346594</v>
      </c>
      <c r="G71" s="246">
        <v>3.5300165301816779</v>
      </c>
      <c r="H71" s="229">
        <v>72.545003103662282</v>
      </c>
      <c r="I71" s="229">
        <v>2.073517497220239</v>
      </c>
      <c r="M71" s="391" t="s">
        <v>538</v>
      </c>
      <c r="N71" s="391">
        <v>62.524470899470884</v>
      </c>
      <c r="O71" s="391">
        <v>2.8656294430002309</v>
      </c>
      <c r="P71" s="391">
        <v>65.108286252354048</v>
      </c>
      <c r="Q71" s="391">
        <v>2.6219110129835408</v>
      </c>
      <c r="R71" s="391">
        <v>68.518518518518519</v>
      </c>
      <c r="S71" s="391">
        <v>2.9667465425569666</v>
      </c>
      <c r="T71" s="392">
        <v>65.385297508202484</v>
      </c>
      <c r="U71" s="392">
        <v>1.6317533311994674</v>
      </c>
    </row>
    <row r="72" spans="1:21" x14ac:dyDescent="0.2">
      <c r="A72" s="244" t="s">
        <v>539</v>
      </c>
      <c r="B72" s="246">
        <v>0</v>
      </c>
      <c r="C72" s="246">
        <v>0</v>
      </c>
      <c r="D72" s="246">
        <v>0</v>
      </c>
      <c r="E72" s="246">
        <v>0</v>
      </c>
      <c r="F72" s="246">
        <v>0</v>
      </c>
      <c r="G72" s="246">
        <v>0</v>
      </c>
      <c r="H72" s="229">
        <v>0</v>
      </c>
      <c r="I72" s="229">
        <v>0</v>
      </c>
      <c r="M72" s="391" t="s">
        <v>539</v>
      </c>
      <c r="N72" s="391">
        <v>0</v>
      </c>
      <c r="O72" s="391">
        <v>0</v>
      </c>
      <c r="P72" s="391">
        <v>0.38135593220338981</v>
      </c>
      <c r="Q72" s="391">
        <v>0.26902723846058768</v>
      </c>
      <c r="R72" s="391">
        <v>0</v>
      </c>
      <c r="S72" s="391">
        <v>0</v>
      </c>
      <c r="T72" s="392">
        <v>0.12569832402234637</v>
      </c>
      <c r="U72" s="392">
        <v>8.9183694318481208E-2</v>
      </c>
    </row>
    <row r="73" spans="1:21" x14ac:dyDescent="0.2">
      <c r="A73" s="244" t="s">
        <v>540</v>
      </c>
      <c r="B73" s="246">
        <v>0</v>
      </c>
      <c r="C73" s="246">
        <v>0</v>
      </c>
      <c r="D73" s="246">
        <v>0</v>
      </c>
      <c r="E73" s="246">
        <v>0</v>
      </c>
      <c r="F73" s="246">
        <v>0</v>
      </c>
      <c r="G73" s="246">
        <v>0</v>
      </c>
      <c r="H73" s="229">
        <v>0</v>
      </c>
      <c r="I73" s="229">
        <v>0</v>
      </c>
      <c r="M73" s="391" t="s">
        <v>540</v>
      </c>
      <c r="N73" s="391">
        <v>0</v>
      </c>
      <c r="O73" s="391">
        <v>0</v>
      </c>
      <c r="P73" s="391">
        <v>0</v>
      </c>
      <c r="Q73" s="391">
        <v>0</v>
      </c>
      <c r="R73" s="391">
        <v>0</v>
      </c>
      <c r="S73" s="391">
        <v>0</v>
      </c>
      <c r="T73" s="392">
        <v>0</v>
      </c>
      <c r="U73" s="392">
        <v>0</v>
      </c>
    </row>
    <row r="74" spans="1:21" x14ac:dyDescent="0.2">
      <c r="A74" s="244" t="s">
        <v>541</v>
      </c>
      <c r="B74" s="246">
        <v>0</v>
      </c>
      <c r="C74" s="246">
        <v>0</v>
      </c>
      <c r="D74" s="246">
        <v>0</v>
      </c>
      <c r="E74" s="246">
        <v>0</v>
      </c>
      <c r="F74" s="246">
        <v>0</v>
      </c>
      <c r="G74" s="246">
        <v>0</v>
      </c>
      <c r="H74" s="229">
        <v>0</v>
      </c>
      <c r="I74" s="229">
        <v>0</v>
      </c>
      <c r="M74" s="391" t="s">
        <v>541</v>
      </c>
      <c r="N74" s="391">
        <v>0</v>
      </c>
      <c r="O74" s="391">
        <v>0</v>
      </c>
      <c r="P74" s="391">
        <v>0</v>
      </c>
      <c r="Q74" s="391">
        <v>0</v>
      </c>
      <c r="R74" s="391">
        <v>0</v>
      </c>
      <c r="S74" s="391">
        <v>0</v>
      </c>
      <c r="T74" s="392">
        <v>0</v>
      </c>
      <c r="U74" s="392">
        <v>0</v>
      </c>
    </row>
    <row r="75" spans="1:21" x14ac:dyDescent="0.2">
      <c r="A75" s="244" t="s">
        <v>542</v>
      </c>
      <c r="B75" s="246">
        <v>0</v>
      </c>
      <c r="C75" s="246">
        <v>0</v>
      </c>
      <c r="D75" s="246">
        <v>0</v>
      </c>
      <c r="E75" s="246">
        <v>0</v>
      </c>
      <c r="F75" s="246">
        <v>0</v>
      </c>
      <c r="G75" s="246">
        <v>0</v>
      </c>
      <c r="H75" s="229">
        <v>0</v>
      </c>
      <c r="I75" s="229">
        <v>0</v>
      </c>
      <c r="M75" s="391" t="s">
        <v>542</v>
      </c>
      <c r="N75" s="391">
        <v>0</v>
      </c>
      <c r="O75" s="391">
        <v>0</v>
      </c>
      <c r="P75" s="391">
        <v>0</v>
      </c>
      <c r="Q75" s="391">
        <v>0</v>
      </c>
      <c r="R75" s="391">
        <v>0</v>
      </c>
      <c r="S75" s="391">
        <v>0</v>
      </c>
      <c r="T75" s="392">
        <v>0</v>
      </c>
      <c r="U75" s="392">
        <v>0</v>
      </c>
    </row>
    <row r="76" spans="1:21" x14ac:dyDescent="0.2">
      <c r="A76" s="244" t="s">
        <v>543</v>
      </c>
      <c r="B76" s="246">
        <v>12.144874899112187</v>
      </c>
      <c r="C76" s="246">
        <v>3.1636090253109153</v>
      </c>
      <c r="D76" s="246">
        <v>10.654425612052727</v>
      </c>
      <c r="E76" s="246">
        <v>2.8576721104416021</v>
      </c>
      <c r="F76" s="246">
        <v>15.105386416861821</v>
      </c>
      <c r="G76" s="246">
        <v>3.2823401613684804</v>
      </c>
      <c r="H76" s="229">
        <v>12.662498891549166</v>
      </c>
      <c r="I76" s="229">
        <v>1.7913542077889828</v>
      </c>
      <c r="M76" s="391" t="s">
        <v>543</v>
      </c>
      <c r="N76" s="391">
        <v>6.6851851851851851</v>
      </c>
      <c r="O76" s="391">
        <v>1.6819744113784718</v>
      </c>
      <c r="P76" s="391">
        <v>10.801049233252622</v>
      </c>
      <c r="Q76" s="391">
        <v>1.9299071448478464</v>
      </c>
      <c r="R76" s="391">
        <v>5.8101851851851851</v>
      </c>
      <c r="S76" s="391">
        <v>1.564512868456436</v>
      </c>
      <c r="T76" s="392">
        <v>7.748514675888976</v>
      </c>
      <c r="U76" s="392">
        <v>1.0063520386648126</v>
      </c>
    </row>
    <row r="77" spans="1:21" x14ac:dyDescent="0.2">
      <c r="A77" s="244" t="s">
        <v>544</v>
      </c>
      <c r="B77" s="246">
        <v>0</v>
      </c>
      <c r="C77" s="246">
        <v>0</v>
      </c>
      <c r="D77" s="246">
        <v>0</v>
      </c>
      <c r="E77" s="246">
        <v>0</v>
      </c>
      <c r="F77" s="246">
        <v>0</v>
      </c>
      <c r="G77" s="246">
        <v>0</v>
      </c>
      <c r="H77" s="229">
        <v>0</v>
      </c>
      <c r="I77" s="229">
        <v>0</v>
      </c>
      <c r="M77" s="391" t="s">
        <v>544</v>
      </c>
      <c r="N77" s="391">
        <v>0</v>
      </c>
      <c r="O77" s="391">
        <v>0</v>
      </c>
      <c r="P77" s="391">
        <v>0</v>
      </c>
      <c r="Q77" s="391">
        <v>0</v>
      </c>
      <c r="R77" s="391">
        <v>0</v>
      </c>
      <c r="S77" s="391">
        <v>0</v>
      </c>
      <c r="T77" s="392">
        <v>0</v>
      </c>
      <c r="U77" s="392">
        <v>0</v>
      </c>
    </row>
    <row r="78" spans="1:21" x14ac:dyDescent="0.2">
      <c r="A78" s="244" t="s">
        <v>545</v>
      </c>
      <c r="B78" s="246">
        <v>0.8118105999461932</v>
      </c>
      <c r="C78" s="246">
        <v>0.39904374014691579</v>
      </c>
      <c r="D78" s="246">
        <v>0.16949152542372881</v>
      </c>
      <c r="E78" s="246">
        <v>0.16949152542372881</v>
      </c>
      <c r="F78" s="246">
        <v>0</v>
      </c>
      <c r="G78" s="246">
        <v>0</v>
      </c>
      <c r="H78" s="229">
        <v>0.32344595193757208</v>
      </c>
      <c r="I78" s="229">
        <v>0.14447560679751126</v>
      </c>
      <c r="M78" s="391" t="s">
        <v>545</v>
      </c>
      <c r="N78" s="391">
        <v>0.57870370370370372</v>
      </c>
      <c r="O78" s="391">
        <v>0.32895558989932711</v>
      </c>
      <c r="P78" s="391">
        <v>0.18832391713747645</v>
      </c>
      <c r="Q78" s="391">
        <v>0.18832391713747645</v>
      </c>
      <c r="R78" s="391">
        <v>0.16666666666666666</v>
      </c>
      <c r="S78" s="391">
        <v>0.16666666666666666</v>
      </c>
      <c r="T78" s="392">
        <v>0.31191806331471134</v>
      </c>
      <c r="U78" s="392">
        <v>0.1382754859363797</v>
      </c>
    </row>
  </sheetData>
  <mergeCells count="40">
    <mergeCell ref="A64:A65"/>
    <mergeCell ref="B64:C64"/>
    <mergeCell ref="D64:E64"/>
    <mergeCell ref="F64:G64"/>
    <mergeCell ref="H64:I64"/>
    <mergeCell ref="M64:M65"/>
    <mergeCell ref="N18:O18"/>
    <mergeCell ref="P18:Q18"/>
    <mergeCell ref="R18:S18"/>
    <mergeCell ref="T18:U18"/>
    <mergeCell ref="M40:M41"/>
    <mergeCell ref="N64:O64"/>
    <mergeCell ref="P64:Q64"/>
    <mergeCell ref="R64:S64"/>
    <mergeCell ref="T64:U64"/>
    <mergeCell ref="N40:O40"/>
    <mergeCell ref="P40:Q40"/>
    <mergeCell ref="R40:S40"/>
    <mergeCell ref="T40:U40"/>
    <mergeCell ref="A40:A41"/>
    <mergeCell ref="B40:C40"/>
    <mergeCell ref="D40:E40"/>
    <mergeCell ref="F40:G40"/>
    <mergeCell ref="H40:I40"/>
    <mergeCell ref="N1:O1"/>
    <mergeCell ref="P1:Q1"/>
    <mergeCell ref="R1:S1"/>
    <mergeCell ref="T1:U1"/>
    <mergeCell ref="A18:A19"/>
    <mergeCell ref="B18:C18"/>
    <mergeCell ref="D18:E18"/>
    <mergeCell ref="F18:G18"/>
    <mergeCell ref="H18:I18"/>
    <mergeCell ref="M18:M19"/>
    <mergeCell ref="A1:A2"/>
    <mergeCell ref="B1:C1"/>
    <mergeCell ref="D1:E1"/>
    <mergeCell ref="F1:G1"/>
    <mergeCell ref="H1:I1"/>
    <mergeCell ref="M1:M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opLeftCell="A33" zoomScale="80" zoomScaleNormal="80" workbookViewId="0">
      <selection activeCell="D7" sqref="D7"/>
    </sheetView>
  </sheetViews>
  <sheetFormatPr defaultRowHeight="15" x14ac:dyDescent="0.25"/>
  <cols>
    <col min="1" max="1" width="7.5703125" customWidth="1"/>
    <col min="2" max="2" width="16.85546875" style="372" customWidth="1"/>
    <col min="3" max="5" width="10.5703125" customWidth="1"/>
    <col min="6" max="6" width="11.140625" customWidth="1"/>
    <col min="7" max="7" width="32.28515625" customWidth="1"/>
    <col min="8" max="8" width="12.85546875" customWidth="1"/>
    <col min="9" max="9" width="11.140625" customWidth="1"/>
    <col min="10" max="10" width="10.7109375" customWidth="1"/>
    <col min="11" max="11" width="9.7109375" customWidth="1"/>
    <col min="12" max="12" width="8.42578125" style="22" customWidth="1"/>
    <col min="13" max="13" width="9.7109375" style="22" customWidth="1"/>
    <col min="14" max="14" width="13.140625" customWidth="1"/>
    <col min="15" max="16" width="13.140625" style="22" customWidth="1"/>
    <col min="17" max="19" width="5.85546875" style="332" customWidth="1"/>
    <col min="20" max="20" width="10.42578125" style="22" customWidth="1"/>
    <col min="21" max="21" width="9.28515625" customWidth="1"/>
    <col min="22" max="22" width="9.7109375" customWidth="1"/>
    <col min="23" max="23" width="11.140625" style="22" customWidth="1"/>
    <col min="24" max="24" width="10.42578125" style="325" customWidth="1"/>
    <col min="25" max="25" width="10" style="22" customWidth="1"/>
    <col min="26" max="28" width="6.140625" style="332" customWidth="1"/>
  </cols>
  <sheetData>
    <row r="1" spans="1:28" x14ac:dyDescent="0.25">
      <c r="A1" s="79"/>
      <c r="B1" s="366"/>
      <c r="C1" s="79"/>
      <c r="D1" s="79"/>
      <c r="E1" s="79"/>
      <c r="F1" s="79"/>
      <c r="G1" s="79"/>
      <c r="H1" s="79"/>
      <c r="I1" s="79"/>
      <c r="J1" s="79"/>
      <c r="K1" s="79"/>
      <c r="L1" s="132"/>
      <c r="M1" s="132"/>
      <c r="N1" s="79"/>
      <c r="O1" s="132"/>
      <c r="P1" s="132"/>
      <c r="Q1" s="377"/>
      <c r="R1" s="377"/>
      <c r="S1" s="377"/>
      <c r="T1" s="132"/>
      <c r="U1" s="79"/>
      <c r="V1" s="79"/>
      <c r="W1" s="132"/>
      <c r="X1" s="326"/>
      <c r="Y1" s="132"/>
      <c r="Z1" s="377"/>
      <c r="AA1" s="377"/>
    </row>
    <row r="2" spans="1:28" ht="20.25" x14ac:dyDescent="0.25">
      <c r="A2" s="79"/>
      <c r="B2" s="421" t="s">
        <v>578</v>
      </c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343"/>
      <c r="Y2" s="286"/>
      <c r="Z2" s="388"/>
      <c r="AA2" s="388"/>
    </row>
    <row r="3" spans="1:28" ht="15.75" thickBot="1" x14ac:dyDescent="0.3">
      <c r="A3" s="79"/>
      <c r="B3" s="366"/>
      <c r="C3" s="79"/>
      <c r="D3" s="79"/>
      <c r="E3" s="79"/>
      <c r="F3" s="79"/>
      <c r="G3" s="79"/>
      <c r="H3" s="79"/>
      <c r="I3" s="79"/>
      <c r="J3" s="79"/>
      <c r="K3" s="79"/>
      <c r="L3" s="132"/>
      <c r="M3" s="132"/>
      <c r="N3" s="79"/>
      <c r="O3" s="132"/>
      <c r="P3" s="132"/>
      <c r="Q3" s="377"/>
      <c r="R3" s="377"/>
      <c r="S3" s="377"/>
      <c r="T3" s="132"/>
      <c r="U3" s="79"/>
      <c r="V3" s="79"/>
      <c r="W3" s="132"/>
      <c r="X3" s="326"/>
      <c r="Y3" s="132"/>
      <c r="Z3" s="377"/>
      <c r="AA3" s="377"/>
    </row>
    <row r="4" spans="1:28" ht="17.25" thickTop="1" thickBot="1" x14ac:dyDescent="0.3">
      <c r="A4" s="251"/>
      <c r="B4" s="423" t="s">
        <v>579</v>
      </c>
      <c r="C4" s="424"/>
      <c r="D4" s="424"/>
      <c r="E4" s="424"/>
      <c r="F4" s="425"/>
      <c r="G4" s="419" t="s">
        <v>580</v>
      </c>
      <c r="H4" s="420"/>
      <c r="I4" s="420"/>
      <c r="J4" s="420"/>
      <c r="K4" s="420"/>
      <c r="L4" s="420"/>
      <c r="M4" s="420"/>
      <c r="N4" s="420"/>
      <c r="O4" s="420"/>
      <c r="P4" s="420"/>
      <c r="Q4" s="420"/>
      <c r="R4" s="420"/>
      <c r="S4" s="420"/>
      <c r="T4" s="420"/>
      <c r="U4" s="420"/>
      <c r="V4" s="420"/>
      <c r="W4" s="420"/>
      <c r="X4" s="420"/>
      <c r="Y4" s="420"/>
      <c r="Z4" s="420"/>
      <c r="AA4" s="420"/>
      <c r="AB4" s="420"/>
    </row>
    <row r="5" spans="1:28" ht="15" customHeight="1" x14ac:dyDescent="0.25">
      <c r="A5" s="251"/>
      <c r="B5" s="348"/>
      <c r="C5" s="349"/>
      <c r="D5" s="346"/>
      <c r="E5" s="349"/>
      <c r="F5" s="346"/>
      <c r="G5" s="347"/>
      <c r="H5" s="350"/>
      <c r="I5" s="349"/>
      <c r="J5" s="349"/>
      <c r="K5" s="349"/>
      <c r="L5" s="349"/>
      <c r="M5" s="416" t="s">
        <v>589</v>
      </c>
      <c r="N5" s="417"/>
      <c r="O5" s="417"/>
      <c r="P5" s="417"/>
      <c r="Q5" s="417"/>
      <c r="R5" s="417"/>
      <c r="S5" s="418"/>
      <c r="T5" s="416" t="s">
        <v>590</v>
      </c>
      <c r="U5" s="417"/>
      <c r="V5" s="417"/>
      <c r="W5" s="417"/>
      <c r="X5" s="417"/>
      <c r="Y5" s="417"/>
      <c r="Z5" s="417"/>
      <c r="AA5" s="417"/>
      <c r="AB5" s="418"/>
    </row>
    <row r="6" spans="1:28" ht="77.25" thickBot="1" x14ac:dyDescent="0.3">
      <c r="A6" s="251"/>
      <c r="B6" s="351" t="s">
        <v>581</v>
      </c>
      <c r="C6" s="352" t="s">
        <v>582</v>
      </c>
      <c r="D6" s="352" t="s">
        <v>615</v>
      </c>
      <c r="E6" s="352" t="s">
        <v>583</v>
      </c>
      <c r="F6" s="352" t="s">
        <v>616</v>
      </c>
      <c r="G6" s="353" t="s">
        <v>620</v>
      </c>
      <c r="H6" s="354" t="s">
        <v>584</v>
      </c>
      <c r="I6" s="355" t="s">
        <v>585</v>
      </c>
      <c r="J6" s="355" t="s">
        <v>586</v>
      </c>
      <c r="K6" s="355" t="s">
        <v>587</v>
      </c>
      <c r="L6" s="355" t="s">
        <v>588</v>
      </c>
      <c r="M6" s="252" t="s">
        <v>591</v>
      </c>
      <c r="N6" s="253" t="s">
        <v>592</v>
      </c>
      <c r="O6" s="254" t="s">
        <v>593</v>
      </c>
      <c r="P6" s="254" t="s">
        <v>594</v>
      </c>
      <c r="Q6" s="373" t="s">
        <v>621</v>
      </c>
      <c r="R6" s="373" t="s">
        <v>477</v>
      </c>
      <c r="S6" s="373" t="s">
        <v>478</v>
      </c>
      <c r="T6" s="254" t="s">
        <v>595</v>
      </c>
      <c r="U6" s="253" t="s">
        <v>596</v>
      </c>
      <c r="V6" s="253" t="s">
        <v>597</v>
      </c>
      <c r="W6" s="254" t="s">
        <v>598</v>
      </c>
      <c r="X6" s="344" t="s">
        <v>599</v>
      </c>
      <c r="Y6" s="255" t="s">
        <v>600</v>
      </c>
      <c r="Z6" s="333" t="s">
        <v>621</v>
      </c>
      <c r="AA6" s="333" t="s">
        <v>477</v>
      </c>
      <c r="AB6" s="333" t="s">
        <v>478</v>
      </c>
    </row>
    <row r="7" spans="1:28" x14ac:dyDescent="0.25">
      <c r="A7" s="251"/>
      <c r="B7" s="345" t="s">
        <v>207</v>
      </c>
      <c r="C7" s="256">
        <v>3</v>
      </c>
      <c r="D7" s="287">
        <v>41612</v>
      </c>
      <c r="E7" s="257">
        <v>41638</v>
      </c>
      <c r="F7" s="256">
        <f t="shared" ref="F7:F18" si="0">E7-D7</f>
        <v>26</v>
      </c>
      <c r="G7" s="327"/>
      <c r="H7" s="258">
        <v>41691</v>
      </c>
      <c r="I7" s="259">
        <v>1652.26</v>
      </c>
      <c r="J7" s="260">
        <f t="shared" ref="J7:J18" si="1">O7+W7</f>
        <v>4.3999999999999986</v>
      </c>
      <c r="K7" s="261">
        <f t="shared" ref="K7:K18" si="2">I7-J7</f>
        <v>1647.86</v>
      </c>
      <c r="L7" s="289">
        <f t="shared" ref="L7:L18" si="3">J7*100/I7</f>
        <v>0.26630191374238915</v>
      </c>
      <c r="M7" s="261">
        <v>26.2</v>
      </c>
      <c r="N7" s="261">
        <v>23.95</v>
      </c>
      <c r="O7" s="261">
        <f t="shared" ref="O7:O18" si="4">M7-N7</f>
        <v>2.25</v>
      </c>
      <c r="P7" s="261">
        <f t="shared" ref="P7:P44" si="5">O7/F7</f>
        <v>8.6538461538461536E-2</v>
      </c>
      <c r="Q7" s="378"/>
      <c r="R7" s="378"/>
      <c r="S7" s="378"/>
      <c r="T7" s="290">
        <v>405</v>
      </c>
      <c r="U7" s="264">
        <v>25.79</v>
      </c>
      <c r="V7" s="264">
        <v>23.64</v>
      </c>
      <c r="W7" s="261">
        <f t="shared" ref="W7:W18" si="6">U7-V7</f>
        <v>2.1499999999999986</v>
      </c>
      <c r="X7" s="265">
        <f t="shared" ref="X7:X44" si="7">W7*100/J7</f>
        <v>48.863636363636346</v>
      </c>
      <c r="Y7" s="382">
        <f>W7/F7</f>
        <v>8.2692307692307634E-2</v>
      </c>
      <c r="Z7" s="389"/>
      <c r="AA7" s="389"/>
      <c r="AB7" s="334"/>
    </row>
    <row r="8" spans="1:28" x14ac:dyDescent="0.25">
      <c r="A8" s="251"/>
      <c r="B8" s="345" t="s">
        <v>207</v>
      </c>
      <c r="C8" s="256">
        <v>3</v>
      </c>
      <c r="D8" s="287">
        <v>41612</v>
      </c>
      <c r="E8" s="257">
        <v>41638</v>
      </c>
      <c r="F8" s="256">
        <f t="shared" si="0"/>
        <v>26</v>
      </c>
      <c r="G8" s="327"/>
      <c r="H8" s="258">
        <v>41691</v>
      </c>
      <c r="I8" s="259">
        <v>1657.08</v>
      </c>
      <c r="J8" s="260">
        <f t="shared" si="1"/>
        <v>4.3099999999999987</v>
      </c>
      <c r="K8" s="261">
        <f t="shared" si="2"/>
        <v>1652.77</v>
      </c>
      <c r="L8" s="289">
        <f t="shared" si="3"/>
        <v>0.26009607260965067</v>
      </c>
      <c r="M8" s="261">
        <v>25.92</v>
      </c>
      <c r="N8" s="261">
        <v>23.85</v>
      </c>
      <c r="O8" s="261">
        <f t="shared" si="4"/>
        <v>2.0700000000000003</v>
      </c>
      <c r="P8" s="261">
        <f t="shared" si="5"/>
        <v>7.961538461538463E-2</v>
      </c>
      <c r="Q8" s="378">
        <f>AVERAGE(P7:P9)</f>
        <v>8.5384615384615392E-2</v>
      </c>
      <c r="R8" s="378">
        <f>STDEV(P7:P9)</f>
        <v>5.2875873403336526E-3</v>
      </c>
      <c r="S8" s="378">
        <f>R8/SQRT((3))</f>
        <v>3.052789974305292E-3</v>
      </c>
      <c r="T8" s="290">
        <v>447</v>
      </c>
      <c r="U8" s="264">
        <v>23.75</v>
      </c>
      <c r="V8" s="261">
        <v>21.51</v>
      </c>
      <c r="W8" s="261">
        <f t="shared" si="6"/>
        <v>2.2399999999999984</v>
      </c>
      <c r="X8" s="265">
        <f t="shared" si="7"/>
        <v>51.972157772621784</v>
      </c>
      <c r="Y8" s="383">
        <f t="shared" ref="Y8:Y44" si="8">W8/F8</f>
        <v>8.6153846153846095E-2</v>
      </c>
      <c r="Z8" s="378">
        <f>AVERAGE(Y7:Y9)</f>
        <v>8.2820512820512782E-2</v>
      </c>
      <c r="AA8" s="378">
        <f>STDEV(Y7:Y9)</f>
        <v>3.2711155954289572E-3</v>
      </c>
      <c r="AB8" s="334">
        <f>AA8/SQRT(3)</f>
        <v>1.8885794695712916E-3</v>
      </c>
    </row>
    <row r="9" spans="1:28" x14ac:dyDescent="0.25">
      <c r="A9" s="251"/>
      <c r="B9" s="367" t="s">
        <v>207</v>
      </c>
      <c r="C9" s="266">
        <v>3</v>
      </c>
      <c r="D9" s="288">
        <v>41612</v>
      </c>
      <c r="E9" s="267">
        <v>41638</v>
      </c>
      <c r="F9" s="266">
        <f t="shared" si="0"/>
        <v>26</v>
      </c>
      <c r="G9" s="328"/>
      <c r="H9" s="268">
        <v>41692</v>
      </c>
      <c r="I9" s="269">
        <v>1656.08</v>
      </c>
      <c r="J9" s="270">
        <f t="shared" si="1"/>
        <v>4.41</v>
      </c>
      <c r="K9" s="271">
        <f t="shared" si="2"/>
        <v>1651.6699999999998</v>
      </c>
      <c r="L9" s="291">
        <f t="shared" si="3"/>
        <v>0.26629148350321241</v>
      </c>
      <c r="M9" s="271">
        <v>26.09</v>
      </c>
      <c r="N9" s="271">
        <v>23.75</v>
      </c>
      <c r="O9" s="271">
        <f t="shared" si="4"/>
        <v>2.34</v>
      </c>
      <c r="P9" s="271">
        <f t="shared" si="5"/>
        <v>0.09</v>
      </c>
      <c r="Q9" s="379"/>
      <c r="R9" s="379"/>
      <c r="S9" s="379"/>
      <c r="T9" s="292">
        <v>544</v>
      </c>
      <c r="U9" s="271">
        <v>25.6</v>
      </c>
      <c r="V9" s="271">
        <v>23.53</v>
      </c>
      <c r="W9" s="271">
        <f t="shared" si="6"/>
        <v>2.0700000000000003</v>
      </c>
      <c r="X9" s="274">
        <f t="shared" si="7"/>
        <v>46.938775510204088</v>
      </c>
      <c r="Y9" s="383">
        <f t="shared" si="8"/>
        <v>7.961538461538463E-2</v>
      </c>
      <c r="Z9" s="378"/>
      <c r="AA9" s="378"/>
      <c r="AB9" s="334"/>
    </row>
    <row r="10" spans="1:28" x14ac:dyDescent="0.25">
      <c r="A10" s="251"/>
      <c r="B10" s="368" t="s">
        <v>0</v>
      </c>
      <c r="C10" s="293">
        <v>3</v>
      </c>
      <c r="D10" s="294">
        <v>41613</v>
      </c>
      <c r="E10" s="295">
        <v>41686</v>
      </c>
      <c r="F10" s="324">
        <f t="shared" si="0"/>
        <v>73</v>
      </c>
      <c r="G10" s="359"/>
      <c r="H10" s="298">
        <v>41719</v>
      </c>
      <c r="I10" s="299">
        <v>1664.23</v>
      </c>
      <c r="J10" s="300">
        <f t="shared" si="1"/>
        <v>9.4600000000000009</v>
      </c>
      <c r="K10" s="301">
        <f t="shared" si="2"/>
        <v>1654.77</v>
      </c>
      <c r="L10" s="302">
        <f t="shared" si="3"/>
        <v>0.56843104618952911</v>
      </c>
      <c r="M10" s="301">
        <v>27.62</v>
      </c>
      <c r="N10" s="301">
        <v>23.48</v>
      </c>
      <c r="O10" s="301">
        <f t="shared" si="4"/>
        <v>4.1400000000000006</v>
      </c>
      <c r="P10" s="301">
        <f t="shared" si="5"/>
        <v>5.6712328767123295E-2</v>
      </c>
      <c r="Q10" s="374"/>
      <c r="R10" s="374"/>
      <c r="S10" s="374"/>
      <c r="T10" s="304">
        <v>676</v>
      </c>
      <c r="U10" s="301">
        <v>20.02</v>
      </c>
      <c r="V10" s="301">
        <v>14.7</v>
      </c>
      <c r="W10" s="301">
        <f t="shared" si="6"/>
        <v>5.32</v>
      </c>
      <c r="X10" s="329">
        <f t="shared" si="7"/>
        <v>56.236786469344601</v>
      </c>
      <c r="Y10" s="364">
        <f t="shared" si="8"/>
        <v>7.2876712328767121E-2</v>
      </c>
      <c r="Z10" s="380"/>
      <c r="AA10" s="380"/>
      <c r="AB10" s="335"/>
    </row>
    <row r="11" spans="1:28" x14ac:dyDescent="0.25">
      <c r="A11" s="251"/>
      <c r="B11" s="368" t="s">
        <v>0</v>
      </c>
      <c r="C11" s="293">
        <v>3</v>
      </c>
      <c r="D11" s="294">
        <v>41613</v>
      </c>
      <c r="E11" s="295">
        <v>41686</v>
      </c>
      <c r="F11" s="324">
        <f t="shared" si="0"/>
        <v>73</v>
      </c>
      <c r="G11" s="359"/>
      <c r="H11" s="298">
        <v>41719</v>
      </c>
      <c r="I11" s="299">
        <v>1660.93</v>
      </c>
      <c r="J11" s="300">
        <f t="shared" si="1"/>
        <v>7.9099999999999966</v>
      </c>
      <c r="K11" s="301">
        <f t="shared" si="2"/>
        <v>1653.02</v>
      </c>
      <c r="L11" s="302">
        <f t="shared" si="3"/>
        <v>0.47623921537933545</v>
      </c>
      <c r="M11" s="301">
        <v>26.38</v>
      </c>
      <c r="N11" s="301">
        <v>23.39</v>
      </c>
      <c r="O11" s="301">
        <f t="shared" si="4"/>
        <v>2.9899999999999984</v>
      </c>
      <c r="P11" s="301">
        <f t="shared" si="5"/>
        <v>4.0958904109589023E-2</v>
      </c>
      <c r="Q11" s="374">
        <f>AVERAGE(P10:P12)</f>
        <v>4.9863013698630144E-2</v>
      </c>
      <c r="R11" s="374">
        <f>STDEV(P10:P12)</f>
        <v>8.0752233716106653E-3</v>
      </c>
      <c r="S11" s="374">
        <f>R11/SQRT(3)</f>
        <v>4.6622323873657754E-3</v>
      </c>
      <c r="T11" s="304">
        <v>714</v>
      </c>
      <c r="U11" s="301">
        <v>20.13</v>
      </c>
      <c r="V11" s="301">
        <v>15.21</v>
      </c>
      <c r="W11" s="301">
        <f t="shared" si="6"/>
        <v>4.9199999999999982</v>
      </c>
      <c r="X11" s="329">
        <f t="shared" si="7"/>
        <v>62.199747155499374</v>
      </c>
      <c r="Y11" s="365">
        <f t="shared" si="8"/>
        <v>6.7397260273972581E-2</v>
      </c>
      <c r="Z11" s="378">
        <f>AVERAGE(Y10:Y12)</f>
        <v>7.1506849315068483E-2</v>
      </c>
      <c r="AA11" s="378">
        <f>STDEV(Y10:Y12)</f>
        <v>3.6243168644720454E-3</v>
      </c>
      <c r="AB11" s="334">
        <f>AA11/SQRT(3)</f>
        <v>2.092500317331436E-3</v>
      </c>
    </row>
    <row r="12" spans="1:28" x14ac:dyDescent="0.25">
      <c r="A12" s="251"/>
      <c r="B12" s="369" t="s">
        <v>0</v>
      </c>
      <c r="C12" s="305">
        <v>3</v>
      </c>
      <c r="D12" s="306">
        <v>41613</v>
      </c>
      <c r="E12" s="307">
        <v>41686</v>
      </c>
      <c r="F12" s="357">
        <f t="shared" si="0"/>
        <v>73</v>
      </c>
      <c r="G12" s="360"/>
      <c r="H12" s="310">
        <v>41720</v>
      </c>
      <c r="I12" s="311">
        <v>1663.89</v>
      </c>
      <c r="J12" s="312">
        <f t="shared" si="1"/>
        <v>9.2100000000000009</v>
      </c>
      <c r="K12" s="313">
        <f t="shared" si="2"/>
        <v>1654.68</v>
      </c>
      <c r="L12" s="314">
        <f t="shared" si="3"/>
        <v>0.55352216793177433</v>
      </c>
      <c r="M12" s="313">
        <v>27.35</v>
      </c>
      <c r="N12" s="313">
        <v>23.56</v>
      </c>
      <c r="O12" s="313">
        <f t="shared" si="4"/>
        <v>3.7900000000000027</v>
      </c>
      <c r="P12" s="313">
        <f t="shared" si="5"/>
        <v>5.1917808219178116E-2</v>
      </c>
      <c r="Q12" s="375"/>
      <c r="R12" s="375"/>
      <c r="S12" s="375"/>
      <c r="T12" s="315">
        <v>597</v>
      </c>
      <c r="U12" s="313">
        <v>20.72</v>
      </c>
      <c r="V12" s="313">
        <v>15.3</v>
      </c>
      <c r="W12" s="313">
        <f t="shared" si="6"/>
        <v>5.4199999999999982</v>
      </c>
      <c r="X12" s="330">
        <f t="shared" si="7"/>
        <v>58.849077090119408</v>
      </c>
      <c r="Y12" s="365">
        <f t="shared" si="8"/>
        <v>7.4246575342465732E-2</v>
      </c>
      <c r="Z12" s="378"/>
      <c r="AA12" s="378"/>
      <c r="AB12" s="334"/>
    </row>
    <row r="13" spans="1:28" x14ac:dyDescent="0.25">
      <c r="A13" s="251"/>
      <c r="B13" s="345" t="s">
        <v>135</v>
      </c>
      <c r="C13" s="256">
        <v>3</v>
      </c>
      <c r="D13" s="287">
        <v>41611</v>
      </c>
      <c r="E13" s="257">
        <v>41638</v>
      </c>
      <c r="F13" s="256">
        <f t="shared" si="0"/>
        <v>27</v>
      </c>
      <c r="G13" s="327"/>
      <c r="H13" s="258">
        <v>41692</v>
      </c>
      <c r="I13" s="275">
        <v>1663.03</v>
      </c>
      <c r="J13" s="260">
        <f t="shared" si="1"/>
        <v>5.2799999999999976</v>
      </c>
      <c r="K13" s="261">
        <f t="shared" si="2"/>
        <v>1657.75</v>
      </c>
      <c r="L13" s="289">
        <f t="shared" si="3"/>
        <v>0.31749276922244324</v>
      </c>
      <c r="M13" s="264">
        <v>26.25</v>
      </c>
      <c r="N13" s="261">
        <v>23.96</v>
      </c>
      <c r="O13" s="261">
        <f t="shared" si="4"/>
        <v>2.2899999999999991</v>
      </c>
      <c r="P13" s="261">
        <f t="shared" si="5"/>
        <v>8.4814814814814787E-2</v>
      </c>
      <c r="Q13" s="378"/>
      <c r="R13" s="378"/>
      <c r="S13" s="378"/>
      <c r="T13" s="290">
        <v>803</v>
      </c>
      <c r="U13" s="261">
        <v>26.56</v>
      </c>
      <c r="V13" s="261">
        <v>23.57</v>
      </c>
      <c r="W13" s="261">
        <f t="shared" si="6"/>
        <v>2.9899999999999984</v>
      </c>
      <c r="X13" s="265">
        <f t="shared" si="7"/>
        <v>56.628787878787875</v>
      </c>
      <c r="Y13" s="384">
        <f t="shared" si="8"/>
        <v>0.11074074074074068</v>
      </c>
      <c r="Z13" s="380"/>
      <c r="AA13" s="380"/>
      <c r="AB13" s="335"/>
    </row>
    <row r="14" spans="1:28" x14ac:dyDescent="0.25">
      <c r="A14" s="251"/>
      <c r="B14" s="345" t="s">
        <v>135</v>
      </c>
      <c r="C14" s="256">
        <v>3</v>
      </c>
      <c r="D14" s="287">
        <v>41611</v>
      </c>
      <c r="E14" s="257">
        <v>41638</v>
      </c>
      <c r="F14" s="256">
        <f t="shared" si="0"/>
        <v>27</v>
      </c>
      <c r="G14" s="327"/>
      <c r="H14" s="258">
        <v>41694</v>
      </c>
      <c r="I14" s="275">
        <v>1657.14</v>
      </c>
      <c r="J14" s="260">
        <f t="shared" si="1"/>
        <v>4.490000000000002</v>
      </c>
      <c r="K14" s="261">
        <f t="shared" si="2"/>
        <v>1652.65</v>
      </c>
      <c r="L14" s="289">
        <f t="shared" si="3"/>
        <v>0.27094874301507427</v>
      </c>
      <c r="M14" s="264">
        <v>25.61</v>
      </c>
      <c r="N14" s="261">
        <v>23.97</v>
      </c>
      <c r="O14" s="261">
        <f t="shared" si="4"/>
        <v>1.6400000000000006</v>
      </c>
      <c r="P14" s="261">
        <f t="shared" si="5"/>
        <v>6.0740740740740762E-2</v>
      </c>
      <c r="Q14" s="378">
        <f>AVERAGE(P13:P15)</f>
        <v>6.3827160493827181E-2</v>
      </c>
      <c r="R14" s="378">
        <f>STDEV(P13:P15)</f>
        <v>1.9627300118005672E-2</v>
      </c>
      <c r="S14" s="378">
        <f>R14/SQRT((3))</f>
        <v>1.1331827006596148E-2</v>
      </c>
      <c r="T14" s="290">
        <v>481</v>
      </c>
      <c r="U14" s="261">
        <v>26.39</v>
      </c>
      <c r="V14" s="261">
        <v>23.54</v>
      </c>
      <c r="W14" s="261">
        <f t="shared" si="6"/>
        <v>2.8500000000000014</v>
      </c>
      <c r="X14" s="265">
        <f t="shared" si="7"/>
        <v>63.474387527839639</v>
      </c>
      <c r="Y14" s="383">
        <f t="shared" si="8"/>
        <v>0.10555555555555561</v>
      </c>
      <c r="Z14" s="378">
        <f>AVERAGE(Y13:Y15)</f>
        <v>0.10493827160493828</v>
      </c>
      <c r="AA14" s="378">
        <f>STDEV(Y13:Y15)</f>
        <v>6.1344485179282921E-3</v>
      </c>
      <c r="AB14" s="334">
        <f>AA14/SQRT(3)</f>
        <v>3.5417255031558004E-3</v>
      </c>
    </row>
    <row r="15" spans="1:28" x14ac:dyDescent="0.25">
      <c r="A15" s="251"/>
      <c r="B15" s="367" t="s">
        <v>135</v>
      </c>
      <c r="C15" s="266">
        <v>3</v>
      </c>
      <c r="D15" s="288">
        <v>41611</v>
      </c>
      <c r="E15" s="267">
        <v>41638</v>
      </c>
      <c r="F15" s="266">
        <f t="shared" si="0"/>
        <v>27</v>
      </c>
      <c r="G15" s="328"/>
      <c r="H15" s="268">
        <v>41694</v>
      </c>
      <c r="I15" s="269">
        <v>1658.91</v>
      </c>
      <c r="J15" s="270">
        <f t="shared" si="1"/>
        <v>3.9000000000000021</v>
      </c>
      <c r="K15" s="271">
        <f t="shared" si="2"/>
        <v>1655.01</v>
      </c>
      <c r="L15" s="291">
        <f t="shared" si="3"/>
        <v>0.23509412807204744</v>
      </c>
      <c r="M15" s="271">
        <v>22.89</v>
      </c>
      <c r="N15" s="271">
        <v>21.65</v>
      </c>
      <c r="O15" s="271">
        <f t="shared" si="4"/>
        <v>1.240000000000002</v>
      </c>
      <c r="P15" s="271">
        <f t="shared" si="5"/>
        <v>4.5925925925926002E-2</v>
      </c>
      <c r="Q15" s="379"/>
      <c r="R15" s="379"/>
      <c r="S15" s="379"/>
      <c r="T15" s="292">
        <v>735</v>
      </c>
      <c r="U15" s="271">
        <v>26.15</v>
      </c>
      <c r="V15" s="271">
        <v>23.49</v>
      </c>
      <c r="W15" s="271">
        <f t="shared" si="6"/>
        <v>2.66</v>
      </c>
      <c r="X15" s="274">
        <f t="shared" si="7"/>
        <v>68.205128205128162</v>
      </c>
      <c r="Y15" s="383">
        <f t="shared" si="8"/>
        <v>9.8518518518518519E-2</v>
      </c>
      <c r="Z15" s="378"/>
      <c r="AA15" s="378"/>
      <c r="AB15" s="334"/>
    </row>
    <row r="16" spans="1:28" x14ac:dyDescent="0.25">
      <c r="A16" s="251"/>
      <c r="B16" s="345" t="s">
        <v>109</v>
      </c>
      <c r="C16" s="256">
        <v>3</v>
      </c>
      <c r="D16" s="287">
        <v>41611</v>
      </c>
      <c r="E16" s="257">
        <v>41638</v>
      </c>
      <c r="F16" s="256">
        <f t="shared" si="0"/>
        <v>27</v>
      </c>
      <c r="G16" s="327"/>
      <c r="H16" s="258">
        <v>41694</v>
      </c>
      <c r="I16" s="259">
        <v>1652.35</v>
      </c>
      <c r="J16" s="260">
        <f t="shared" si="1"/>
        <v>3.7299999999999969</v>
      </c>
      <c r="K16" s="261">
        <f t="shared" si="2"/>
        <v>1648.62</v>
      </c>
      <c r="L16" s="289">
        <f t="shared" si="3"/>
        <v>0.22573909885920035</v>
      </c>
      <c r="M16" s="261">
        <v>24.74</v>
      </c>
      <c r="N16" s="261">
        <v>23.44</v>
      </c>
      <c r="O16" s="261">
        <f t="shared" si="4"/>
        <v>1.2999999999999972</v>
      </c>
      <c r="P16" s="261">
        <f t="shared" si="5"/>
        <v>4.8148148148148044E-2</v>
      </c>
      <c r="Q16" s="378"/>
      <c r="R16" s="378"/>
      <c r="S16" s="378"/>
      <c r="T16" s="290">
        <v>483</v>
      </c>
      <c r="U16" s="261">
        <v>25.91</v>
      </c>
      <c r="V16" s="261">
        <v>23.48</v>
      </c>
      <c r="W16" s="261">
        <f t="shared" si="6"/>
        <v>2.4299999999999997</v>
      </c>
      <c r="X16" s="265">
        <f t="shared" si="7"/>
        <v>65.147453083109966</v>
      </c>
      <c r="Y16" s="384">
        <f t="shared" si="8"/>
        <v>8.9999999999999983E-2</v>
      </c>
      <c r="Z16" s="380"/>
      <c r="AA16" s="380"/>
      <c r="AB16" s="335"/>
    </row>
    <row r="17" spans="1:32" x14ac:dyDescent="0.25">
      <c r="A17" s="251"/>
      <c r="B17" s="345" t="s">
        <v>109</v>
      </c>
      <c r="C17" s="256">
        <v>3</v>
      </c>
      <c r="D17" s="287">
        <v>41611</v>
      </c>
      <c r="E17" s="257">
        <v>41638</v>
      </c>
      <c r="F17" s="256">
        <f t="shared" si="0"/>
        <v>27</v>
      </c>
      <c r="G17" s="327"/>
      <c r="H17" s="258">
        <v>41694</v>
      </c>
      <c r="I17" s="259">
        <v>1647.06</v>
      </c>
      <c r="J17" s="260">
        <f t="shared" si="1"/>
        <v>3.4199999999999982</v>
      </c>
      <c r="K17" s="261">
        <f t="shared" si="2"/>
        <v>1643.6399999999999</v>
      </c>
      <c r="L17" s="289">
        <f t="shared" si="3"/>
        <v>0.20764270882663646</v>
      </c>
      <c r="M17" s="261">
        <v>24.45</v>
      </c>
      <c r="N17" s="261">
        <v>23.43</v>
      </c>
      <c r="O17" s="261">
        <f t="shared" si="4"/>
        <v>1.0199999999999996</v>
      </c>
      <c r="P17" s="261">
        <f t="shared" si="5"/>
        <v>3.7777777777777764E-2</v>
      </c>
      <c r="Q17" s="378">
        <f>AVERAGE(P16:P18)</f>
        <v>4.2839506172839492E-2</v>
      </c>
      <c r="R17" s="378">
        <f>STDEV(P16:P18)</f>
        <v>5.1895924832058033E-3</v>
      </c>
      <c r="S17" s="378">
        <f>R17/SQRT((3))</f>
        <v>2.996212617163329E-3</v>
      </c>
      <c r="T17" s="290">
        <v>664</v>
      </c>
      <c r="U17" s="261">
        <v>25.97</v>
      </c>
      <c r="V17" s="261">
        <v>23.57</v>
      </c>
      <c r="W17" s="261">
        <f t="shared" si="6"/>
        <v>2.3999999999999986</v>
      </c>
      <c r="X17" s="265">
        <f t="shared" si="7"/>
        <v>70.175438596491219</v>
      </c>
      <c r="Y17" s="383">
        <f t="shared" si="8"/>
        <v>8.8888888888888837E-2</v>
      </c>
      <c r="Z17" s="378">
        <f>AVERAGE(Y16:Y18)</f>
        <v>8.8518518518518496E-2</v>
      </c>
      <c r="AA17" s="378">
        <f>STDEV(Y16:Y18)</f>
        <v>1.6972502573910446E-3</v>
      </c>
      <c r="AB17" s="334">
        <f>AA17/SQRT(3)</f>
        <v>9.799078929868814E-4</v>
      </c>
    </row>
    <row r="18" spans="1:32" x14ac:dyDescent="0.25">
      <c r="A18" s="251"/>
      <c r="B18" s="367" t="s">
        <v>109</v>
      </c>
      <c r="C18" s="266">
        <v>3</v>
      </c>
      <c r="D18" s="288">
        <v>41611</v>
      </c>
      <c r="E18" s="267">
        <v>41638</v>
      </c>
      <c r="F18" s="266">
        <f t="shared" si="0"/>
        <v>27</v>
      </c>
      <c r="G18" s="328"/>
      <c r="H18" s="268">
        <v>41694</v>
      </c>
      <c r="I18" s="269">
        <v>1653.29</v>
      </c>
      <c r="J18" s="270">
        <f t="shared" si="1"/>
        <v>3.490000000000002</v>
      </c>
      <c r="K18" s="271">
        <f t="shared" si="2"/>
        <v>1649.8</v>
      </c>
      <c r="L18" s="291">
        <f t="shared" si="3"/>
        <v>0.2110942423894176</v>
      </c>
      <c r="M18" s="271">
        <v>25.03</v>
      </c>
      <c r="N18" s="271">
        <v>23.88</v>
      </c>
      <c r="O18" s="271">
        <f t="shared" si="4"/>
        <v>1.1500000000000021</v>
      </c>
      <c r="P18" s="271">
        <f t="shared" si="5"/>
        <v>4.2592592592592675E-2</v>
      </c>
      <c r="Q18" s="379"/>
      <c r="R18" s="379"/>
      <c r="S18" s="379"/>
      <c r="T18" s="292">
        <v>530</v>
      </c>
      <c r="U18" s="271">
        <v>25.63</v>
      </c>
      <c r="V18" s="271">
        <v>23.29</v>
      </c>
      <c r="W18" s="271">
        <f t="shared" si="6"/>
        <v>2.34</v>
      </c>
      <c r="X18" s="274">
        <f t="shared" si="7"/>
        <v>67.048710601719165</v>
      </c>
      <c r="Y18" s="385">
        <f t="shared" si="8"/>
        <v>8.6666666666666656E-2</v>
      </c>
      <c r="Z18" s="379"/>
      <c r="AA18" s="379"/>
      <c r="AB18" s="336"/>
    </row>
    <row r="19" spans="1:32" hidden="1" x14ac:dyDescent="0.25">
      <c r="A19" s="251"/>
      <c r="B19" s="345" t="s">
        <v>601</v>
      </c>
      <c r="C19" s="256">
        <v>3</v>
      </c>
      <c r="D19" s="256"/>
      <c r="E19" s="256"/>
      <c r="F19" s="257">
        <v>41652</v>
      </c>
      <c r="G19" s="258">
        <v>41694</v>
      </c>
      <c r="H19" s="259">
        <v>1680.36</v>
      </c>
      <c r="I19" s="260">
        <f t="shared" ref="I19:I32" si="9">N19+V19</f>
        <v>39.04</v>
      </c>
      <c r="J19" s="261">
        <f t="shared" ref="J19:J32" si="10">H19-I19</f>
        <v>1641.32</v>
      </c>
      <c r="K19" s="262">
        <f t="shared" ref="K19:K32" si="11">I19*100/H19</f>
        <v>2.3233116713085291</v>
      </c>
      <c r="L19" s="261">
        <v>30.75</v>
      </c>
      <c r="M19" s="261">
        <v>23.43</v>
      </c>
      <c r="N19" s="263">
        <f t="shared" ref="N19:N32" si="12">L19-M19</f>
        <v>7.32</v>
      </c>
      <c r="O19" s="261"/>
      <c r="P19" s="261">
        <f t="shared" si="5"/>
        <v>0</v>
      </c>
      <c r="Q19" s="378"/>
      <c r="R19" s="378"/>
      <c r="S19" s="378">
        <v>2270</v>
      </c>
      <c r="T19" s="261">
        <v>55.15</v>
      </c>
      <c r="U19" s="261">
        <v>23.43</v>
      </c>
      <c r="V19" s="263">
        <f t="shared" ref="V19:V32" si="13">T19-U19</f>
        <v>31.72</v>
      </c>
      <c r="W19" s="337">
        <f t="shared" ref="W19:W32" si="14">V19*100/I19</f>
        <v>81.25</v>
      </c>
      <c r="X19" s="276">
        <f t="shared" si="7"/>
        <v>4.9502839178222411</v>
      </c>
      <c r="Y19" s="381">
        <f t="shared" si="8"/>
        <v>1.9506866416978776E-3</v>
      </c>
      <c r="Z19" s="390"/>
      <c r="AA19" s="390"/>
    </row>
    <row r="20" spans="1:32" ht="15" hidden="1" customHeight="1" x14ac:dyDescent="0.25">
      <c r="A20" s="251"/>
      <c r="B20" s="345" t="s">
        <v>602</v>
      </c>
      <c r="C20" s="256">
        <v>3</v>
      </c>
      <c r="D20" s="256"/>
      <c r="E20" s="256"/>
      <c r="F20" s="257">
        <v>41652</v>
      </c>
      <c r="G20" s="258">
        <v>41694</v>
      </c>
      <c r="H20" s="259">
        <v>1674.27</v>
      </c>
      <c r="I20" s="260">
        <f t="shared" si="9"/>
        <v>30.759999999999998</v>
      </c>
      <c r="J20" s="261">
        <f t="shared" si="10"/>
        <v>1643.51</v>
      </c>
      <c r="K20" s="262">
        <f t="shared" si="11"/>
        <v>1.8372186087070783</v>
      </c>
      <c r="L20" s="261">
        <v>31.01</v>
      </c>
      <c r="M20" s="261">
        <v>23.61</v>
      </c>
      <c r="N20" s="263">
        <f t="shared" si="12"/>
        <v>7.4000000000000021</v>
      </c>
      <c r="O20" s="261"/>
      <c r="P20" s="261">
        <f t="shared" si="5"/>
        <v>0</v>
      </c>
      <c r="Q20" s="378"/>
      <c r="R20" s="378"/>
      <c r="S20" s="378">
        <v>1517</v>
      </c>
      <c r="T20" s="261">
        <v>46.8</v>
      </c>
      <c r="U20" s="261">
        <v>23.44</v>
      </c>
      <c r="V20" s="263">
        <f t="shared" si="13"/>
        <v>23.359999999999996</v>
      </c>
      <c r="W20" s="337">
        <f t="shared" si="14"/>
        <v>75.942782834850448</v>
      </c>
      <c r="X20" s="276">
        <f t="shared" si="7"/>
        <v>4.6207679195654698</v>
      </c>
      <c r="Y20" s="381">
        <f t="shared" si="8"/>
        <v>1.8232685785760695E-3</v>
      </c>
      <c r="Z20" s="390"/>
      <c r="AA20" s="390"/>
    </row>
    <row r="21" spans="1:32" ht="15" hidden="1" customHeight="1" x14ac:dyDescent="0.25">
      <c r="A21" s="251"/>
      <c r="B21" s="367" t="s">
        <v>603</v>
      </c>
      <c r="C21" s="266">
        <v>3</v>
      </c>
      <c r="D21" s="266"/>
      <c r="E21" s="266"/>
      <c r="F21" s="267">
        <v>41652</v>
      </c>
      <c r="G21" s="268">
        <v>41694</v>
      </c>
      <c r="H21" s="269">
        <v>1684.5</v>
      </c>
      <c r="I21" s="270">
        <f t="shared" si="9"/>
        <v>36.160000000000011</v>
      </c>
      <c r="J21" s="271">
        <f t="shared" si="10"/>
        <v>1648.34</v>
      </c>
      <c r="K21" s="272">
        <f t="shared" si="11"/>
        <v>2.1466310477886617</v>
      </c>
      <c r="L21" s="271">
        <v>32.130000000000003</v>
      </c>
      <c r="M21" s="271">
        <v>23.59</v>
      </c>
      <c r="N21" s="273">
        <f t="shared" si="12"/>
        <v>8.5400000000000027</v>
      </c>
      <c r="O21" s="271"/>
      <c r="P21" s="271">
        <f t="shared" si="5"/>
        <v>0</v>
      </c>
      <c r="Q21" s="379"/>
      <c r="R21" s="379"/>
      <c r="S21" s="379">
        <v>1745</v>
      </c>
      <c r="T21" s="271">
        <v>51.02</v>
      </c>
      <c r="U21" s="271">
        <v>23.4</v>
      </c>
      <c r="V21" s="273">
        <f t="shared" si="13"/>
        <v>27.620000000000005</v>
      </c>
      <c r="W21" s="338">
        <f t="shared" si="14"/>
        <v>76.382743362831846</v>
      </c>
      <c r="X21" s="276">
        <f t="shared" si="7"/>
        <v>4.6339191770406494</v>
      </c>
      <c r="Y21" s="381">
        <f t="shared" si="8"/>
        <v>1.833831349342933E-3</v>
      </c>
      <c r="Z21" s="390"/>
      <c r="AA21" s="390"/>
    </row>
    <row r="22" spans="1:32" hidden="1" x14ac:dyDescent="0.25">
      <c r="A22" s="251"/>
      <c r="B22" s="345" t="s">
        <v>604</v>
      </c>
      <c r="C22" s="256">
        <v>3</v>
      </c>
      <c r="D22" s="256"/>
      <c r="E22" s="256"/>
      <c r="F22" s="257">
        <v>41652</v>
      </c>
      <c r="G22" s="258">
        <v>41694</v>
      </c>
      <c r="H22" s="259">
        <v>1726.4</v>
      </c>
      <c r="I22" s="260">
        <f t="shared" si="9"/>
        <v>91.91</v>
      </c>
      <c r="J22" s="261">
        <f t="shared" si="10"/>
        <v>1634.49</v>
      </c>
      <c r="K22" s="262">
        <f t="shared" si="11"/>
        <v>5.3237951807228914</v>
      </c>
      <c r="L22" s="261">
        <v>49.32</v>
      </c>
      <c r="M22" s="261">
        <v>23.86</v>
      </c>
      <c r="N22" s="263">
        <f t="shared" si="12"/>
        <v>25.46</v>
      </c>
      <c r="O22" s="261"/>
      <c r="P22" s="261">
        <f t="shared" si="5"/>
        <v>0</v>
      </c>
      <c r="Q22" s="378"/>
      <c r="R22" s="378"/>
      <c r="S22" s="378">
        <v>3660</v>
      </c>
      <c r="T22" s="261">
        <v>90.01</v>
      </c>
      <c r="U22" s="261">
        <v>23.56</v>
      </c>
      <c r="V22" s="263">
        <f t="shared" si="13"/>
        <v>66.45</v>
      </c>
      <c r="W22" s="337">
        <f t="shared" si="14"/>
        <v>72.298988140572305</v>
      </c>
      <c r="X22" s="276">
        <f t="shared" si="7"/>
        <v>4.423336217448397</v>
      </c>
      <c r="Y22" s="381">
        <f t="shared" si="8"/>
        <v>1.7357867122964636E-3</v>
      </c>
      <c r="Z22" s="390"/>
      <c r="AA22" s="390"/>
      <c r="AF22" s="277">
        <v>42003</v>
      </c>
    </row>
    <row r="23" spans="1:32" hidden="1" x14ac:dyDescent="0.25">
      <c r="A23" s="251"/>
      <c r="B23" s="367" t="s">
        <v>605</v>
      </c>
      <c r="C23" s="266">
        <v>3</v>
      </c>
      <c r="D23" s="266"/>
      <c r="E23" s="266"/>
      <c r="F23" s="267">
        <v>41652</v>
      </c>
      <c r="G23" s="268">
        <v>41694</v>
      </c>
      <c r="H23" s="269">
        <v>1723.21</v>
      </c>
      <c r="I23" s="270">
        <f t="shared" si="9"/>
        <v>80.289999999999992</v>
      </c>
      <c r="J23" s="271">
        <f t="shared" si="10"/>
        <v>1642.92</v>
      </c>
      <c r="K23" s="272">
        <f t="shared" si="11"/>
        <v>4.6593276501413055</v>
      </c>
      <c r="L23" s="271">
        <v>47.87</v>
      </c>
      <c r="M23" s="271">
        <v>23.86</v>
      </c>
      <c r="N23" s="273">
        <f t="shared" si="12"/>
        <v>24.009999999999998</v>
      </c>
      <c r="O23" s="271"/>
      <c r="P23" s="271">
        <f t="shared" si="5"/>
        <v>0</v>
      </c>
      <c r="Q23" s="379"/>
      <c r="R23" s="379"/>
      <c r="S23" s="379">
        <v>3240</v>
      </c>
      <c r="T23" s="271">
        <v>80.239999999999995</v>
      </c>
      <c r="U23" s="271">
        <v>23.96</v>
      </c>
      <c r="V23" s="273">
        <f t="shared" si="13"/>
        <v>56.279999999999994</v>
      </c>
      <c r="W23" s="338">
        <f t="shared" si="14"/>
        <v>70.095902353966864</v>
      </c>
      <c r="X23" s="276">
        <f t="shared" si="7"/>
        <v>4.2665438581286281</v>
      </c>
      <c r="Y23" s="381">
        <f t="shared" si="8"/>
        <v>1.6828940351955935E-3</v>
      </c>
      <c r="Z23" s="390"/>
      <c r="AA23" s="390"/>
    </row>
    <row r="24" spans="1:32" hidden="1" x14ac:dyDescent="0.25">
      <c r="A24" s="251"/>
      <c r="B24" s="345" t="s">
        <v>606</v>
      </c>
      <c r="C24" s="256">
        <v>3</v>
      </c>
      <c r="D24" s="256"/>
      <c r="E24" s="256"/>
      <c r="F24" s="257">
        <v>41652</v>
      </c>
      <c r="G24" s="258">
        <v>41694</v>
      </c>
      <c r="H24" s="259">
        <v>1725.21</v>
      </c>
      <c r="I24" s="260">
        <f t="shared" si="9"/>
        <v>92.69</v>
      </c>
      <c r="J24" s="261">
        <f t="shared" si="10"/>
        <v>1632.52</v>
      </c>
      <c r="K24" s="262">
        <f t="shared" si="11"/>
        <v>5.3726792680311384</v>
      </c>
      <c r="L24" s="261">
        <v>86.31</v>
      </c>
      <c r="M24" s="261">
        <v>23.78</v>
      </c>
      <c r="N24" s="263">
        <f t="shared" si="12"/>
        <v>62.53</v>
      </c>
      <c r="O24" s="261"/>
      <c r="P24" s="261">
        <f t="shared" si="5"/>
        <v>0</v>
      </c>
      <c r="Q24" s="378"/>
      <c r="R24" s="378"/>
      <c r="S24" s="378">
        <v>2590</v>
      </c>
      <c r="T24" s="261">
        <v>53.59</v>
      </c>
      <c r="U24" s="261">
        <v>23.43</v>
      </c>
      <c r="V24" s="263">
        <f t="shared" si="13"/>
        <v>30.160000000000004</v>
      </c>
      <c r="W24" s="337">
        <f t="shared" si="14"/>
        <v>32.53856942496494</v>
      </c>
      <c r="X24" s="276">
        <f t="shared" si="7"/>
        <v>1.9931498189893502</v>
      </c>
      <c r="Y24" s="381">
        <f t="shared" si="8"/>
        <v>7.8120064882754585E-4</v>
      </c>
      <c r="Z24" s="390"/>
      <c r="AA24" s="390"/>
    </row>
    <row r="25" spans="1:32" hidden="1" x14ac:dyDescent="0.25">
      <c r="A25" s="251"/>
      <c r="B25" s="367" t="s">
        <v>607</v>
      </c>
      <c r="C25" s="266">
        <v>3</v>
      </c>
      <c r="D25" s="266"/>
      <c r="E25" s="266"/>
      <c r="F25" s="267">
        <v>41652</v>
      </c>
      <c r="G25" s="268">
        <v>41694</v>
      </c>
      <c r="H25" s="269">
        <v>1701.84</v>
      </c>
      <c r="I25" s="270">
        <f t="shared" si="9"/>
        <v>67.649999999999991</v>
      </c>
      <c r="J25" s="271">
        <f t="shared" si="10"/>
        <v>1634.1899999999998</v>
      </c>
      <c r="K25" s="272">
        <f t="shared" si="11"/>
        <v>3.9751092934705961</v>
      </c>
      <c r="L25" s="271">
        <v>67.55</v>
      </c>
      <c r="M25" s="271">
        <v>23.37</v>
      </c>
      <c r="N25" s="273">
        <f t="shared" si="12"/>
        <v>44.179999999999993</v>
      </c>
      <c r="O25" s="271"/>
      <c r="P25" s="271">
        <f t="shared" si="5"/>
        <v>0</v>
      </c>
      <c r="Q25" s="379"/>
      <c r="R25" s="379"/>
      <c r="S25" s="379">
        <v>1692</v>
      </c>
      <c r="T25" s="271">
        <v>47.27</v>
      </c>
      <c r="U25" s="271">
        <v>23.8</v>
      </c>
      <c r="V25" s="273">
        <f t="shared" si="13"/>
        <v>23.470000000000002</v>
      </c>
      <c r="W25" s="338">
        <f t="shared" si="14"/>
        <v>34.693274205469336</v>
      </c>
      <c r="X25" s="276">
        <f t="shared" si="7"/>
        <v>2.1229645393417744</v>
      </c>
      <c r="Y25" s="381">
        <f t="shared" si="8"/>
        <v>8.3293177291533023E-4</v>
      </c>
      <c r="Z25" s="390"/>
      <c r="AA25" s="390"/>
    </row>
    <row r="26" spans="1:32" hidden="1" x14ac:dyDescent="0.25">
      <c r="A26" s="251"/>
      <c r="B26" s="370" t="s">
        <v>608</v>
      </c>
      <c r="C26" s="278">
        <v>3</v>
      </c>
      <c r="D26" s="278"/>
      <c r="E26" s="278"/>
      <c r="F26" s="279">
        <v>41653</v>
      </c>
      <c r="G26" s="280">
        <v>41687</v>
      </c>
      <c r="H26" s="281">
        <v>1714.21</v>
      </c>
      <c r="I26" s="282">
        <f t="shared" si="9"/>
        <v>107.59</v>
      </c>
      <c r="J26" s="283">
        <f t="shared" si="10"/>
        <v>1606.6200000000001</v>
      </c>
      <c r="K26" s="284">
        <f t="shared" si="11"/>
        <v>6.2763605392571504</v>
      </c>
      <c r="L26" s="283">
        <v>104.12</v>
      </c>
      <c r="M26" s="283">
        <v>23.87</v>
      </c>
      <c r="N26" s="285">
        <f t="shared" si="12"/>
        <v>80.25</v>
      </c>
      <c r="O26" s="283"/>
      <c r="P26" s="283">
        <f t="shared" si="5"/>
        <v>0</v>
      </c>
      <c r="Q26" s="380"/>
      <c r="R26" s="380"/>
      <c r="S26" s="380">
        <v>1950</v>
      </c>
      <c r="T26" s="283">
        <v>50.77</v>
      </c>
      <c r="U26" s="283">
        <v>23.43</v>
      </c>
      <c r="V26" s="285">
        <f t="shared" si="13"/>
        <v>27.340000000000003</v>
      </c>
      <c r="W26" s="339">
        <f t="shared" si="14"/>
        <v>25.411283576540573</v>
      </c>
      <c r="X26" s="276">
        <f t="shared" si="7"/>
        <v>1.5816611007295174</v>
      </c>
      <c r="Y26" s="381">
        <f t="shared" si="8"/>
        <v>6.10070909095157E-4</v>
      </c>
      <c r="Z26" s="390"/>
      <c r="AA26" s="390"/>
    </row>
    <row r="27" spans="1:32" hidden="1" x14ac:dyDescent="0.25">
      <c r="A27" s="251"/>
      <c r="B27" s="367" t="s">
        <v>609</v>
      </c>
      <c r="C27" s="266">
        <v>3</v>
      </c>
      <c r="D27" s="266"/>
      <c r="E27" s="266"/>
      <c r="F27" s="267">
        <v>41653</v>
      </c>
      <c r="G27" s="268">
        <v>41687</v>
      </c>
      <c r="H27" s="269">
        <v>1723.38</v>
      </c>
      <c r="I27" s="270">
        <f t="shared" si="9"/>
        <v>118.97</v>
      </c>
      <c r="J27" s="271">
        <f t="shared" si="10"/>
        <v>1604.41</v>
      </c>
      <c r="K27" s="272">
        <f t="shared" si="11"/>
        <v>6.9032946883449959</v>
      </c>
      <c r="L27" s="271">
        <v>117.8</v>
      </c>
      <c r="M27" s="271">
        <v>23.77</v>
      </c>
      <c r="N27" s="273">
        <f t="shared" si="12"/>
        <v>94.03</v>
      </c>
      <c r="O27" s="271"/>
      <c r="P27" s="271">
        <f t="shared" si="5"/>
        <v>0</v>
      </c>
      <c r="Q27" s="379"/>
      <c r="R27" s="379"/>
      <c r="S27" s="379">
        <v>2030</v>
      </c>
      <c r="T27" s="271">
        <v>48.51</v>
      </c>
      <c r="U27" s="271">
        <v>23.57</v>
      </c>
      <c r="V27" s="273">
        <f t="shared" si="13"/>
        <v>24.939999999999998</v>
      </c>
      <c r="W27" s="338">
        <f t="shared" si="14"/>
        <v>20.963268050769102</v>
      </c>
      <c r="X27" s="276">
        <f t="shared" si="7"/>
        <v>1.3066029288504248</v>
      </c>
      <c r="Y27" s="381">
        <f t="shared" si="8"/>
        <v>5.0328351020980722E-4</v>
      </c>
      <c r="Z27" s="390"/>
      <c r="AA27" s="390"/>
    </row>
    <row r="28" spans="1:32" hidden="1" x14ac:dyDescent="0.25">
      <c r="A28" s="251"/>
      <c r="B28" s="345" t="s">
        <v>610</v>
      </c>
      <c r="C28" s="256">
        <v>3</v>
      </c>
      <c r="D28" s="256"/>
      <c r="E28" s="256"/>
      <c r="F28" s="279">
        <v>41653</v>
      </c>
      <c r="G28" s="258">
        <v>41687</v>
      </c>
      <c r="H28" s="259">
        <v>1673.5</v>
      </c>
      <c r="I28" s="260">
        <f t="shared" si="9"/>
        <v>39.03</v>
      </c>
      <c r="J28" s="283">
        <f t="shared" si="10"/>
        <v>1634.47</v>
      </c>
      <c r="K28" s="262">
        <f t="shared" si="11"/>
        <v>2.3322378249178368</v>
      </c>
      <c r="L28" s="261">
        <v>50.4</v>
      </c>
      <c r="M28" s="261">
        <v>23.83</v>
      </c>
      <c r="N28" s="263">
        <f t="shared" si="12"/>
        <v>26.57</v>
      </c>
      <c r="O28" s="261"/>
      <c r="P28" s="261">
        <f t="shared" si="5"/>
        <v>0</v>
      </c>
      <c r="Q28" s="378"/>
      <c r="R28" s="378"/>
      <c r="S28" s="378">
        <v>1332</v>
      </c>
      <c r="T28" s="261">
        <v>36.229999999999997</v>
      </c>
      <c r="U28" s="261">
        <v>23.77</v>
      </c>
      <c r="V28" s="263">
        <f t="shared" si="13"/>
        <v>12.459999999999997</v>
      </c>
      <c r="W28" s="337">
        <f t="shared" si="14"/>
        <v>31.924160901870348</v>
      </c>
      <c r="X28" s="276">
        <f t="shared" si="7"/>
        <v>1.9531812087019245</v>
      </c>
      <c r="Y28" s="381">
        <f t="shared" si="8"/>
        <v>7.664312510952476E-4</v>
      </c>
      <c r="Z28" s="390"/>
      <c r="AA28" s="390"/>
    </row>
    <row r="29" spans="1:32" hidden="1" x14ac:dyDescent="0.25">
      <c r="A29" s="251"/>
      <c r="B29" s="345" t="s">
        <v>611</v>
      </c>
      <c r="C29" s="256">
        <v>3</v>
      </c>
      <c r="D29" s="256"/>
      <c r="E29" s="256"/>
      <c r="F29" s="257">
        <v>41653</v>
      </c>
      <c r="G29" s="258">
        <v>41687</v>
      </c>
      <c r="H29" s="259">
        <v>1680.64</v>
      </c>
      <c r="I29" s="260">
        <f t="shared" si="9"/>
        <v>44.760000000000005</v>
      </c>
      <c r="J29" s="261">
        <f t="shared" si="10"/>
        <v>1635.88</v>
      </c>
      <c r="K29" s="262">
        <f t="shared" si="11"/>
        <v>2.6632711348057887</v>
      </c>
      <c r="L29" s="261">
        <v>54.62</v>
      </c>
      <c r="M29" s="261">
        <v>23.81</v>
      </c>
      <c r="N29" s="263">
        <f t="shared" si="12"/>
        <v>30.81</v>
      </c>
      <c r="O29" s="261"/>
      <c r="P29" s="261">
        <f t="shared" si="5"/>
        <v>0</v>
      </c>
      <c r="Q29" s="378"/>
      <c r="R29" s="378"/>
      <c r="S29" s="378">
        <v>1133</v>
      </c>
      <c r="T29" s="261">
        <v>37.53</v>
      </c>
      <c r="U29" s="261">
        <v>23.58</v>
      </c>
      <c r="V29" s="263">
        <f t="shared" si="13"/>
        <v>13.950000000000003</v>
      </c>
      <c r="W29" s="337">
        <f t="shared" si="14"/>
        <v>31.166219839142094</v>
      </c>
      <c r="X29" s="276">
        <f t="shared" si="7"/>
        <v>1.9051654057230416</v>
      </c>
      <c r="Y29" s="381">
        <f t="shared" si="8"/>
        <v>7.4823469712006563E-4</v>
      </c>
      <c r="Z29" s="390"/>
      <c r="AA29" s="390"/>
    </row>
    <row r="30" spans="1:32" hidden="1" x14ac:dyDescent="0.25">
      <c r="A30" s="251"/>
      <c r="B30" s="367" t="s">
        <v>612</v>
      </c>
      <c r="C30" s="266">
        <v>3</v>
      </c>
      <c r="D30" s="266"/>
      <c r="E30" s="266"/>
      <c r="F30" s="267">
        <v>41653</v>
      </c>
      <c r="G30" s="268">
        <v>41688</v>
      </c>
      <c r="H30" s="269">
        <v>1700.63</v>
      </c>
      <c r="I30" s="270">
        <f t="shared" si="9"/>
        <v>73.53</v>
      </c>
      <c r="J30" s="271">
        <f t="shared" si="10"/>
        <v>1627.1000000000001</v>
      </c>
      <c r="K30" s="272">
        <f t="shared" si="11"/>
        <v>4.3236918083298539</v>
      </c>
      <c r="L30" s="271">
        <v>64.37</v>
      </c>
      <c r="M30" s="271">
        <v>23.69</v>
      </c>
      <c r="N30" s="273">
        <f t="shared" si="12"/>
        <v>40.680000000000007</v>
      </c>
      <c r="O30" s="271"/>
      <c r="P30" s="271">
        <f t="shared" si="5"/>
        <v>0</v>
      </c>
      <c r="Q30" s="379"/>
      <c r="R30" s="379"/>
      <c r="S30" s="379">
        <v>2380</v>
      </c>
      <c r="T30" s="271">
        <v>56.26</v>
      </c>
      <c r="U30" s="271">
        <v>23.41</v>
      </c>
      <c r="V30" s="273">
        <f t="shared" si="13"/>
        <v>32.849999999999994</v>
      </c>
      <c r="W30" s="338">
        <f t="shared" si="14"/>
        <v>44.675642594859234</v>
      </c>
      <c r="X30" s="276">
        <f t="shared" si="7"/>
        <v>2.745721995873593</v>
      </c>
      <c r="Y30" s="381">
        <f t="shared" si="8"/>
        <v>1.0725672243262006E-3</v>
      </c>
      <c r="Z30" s="390"/>
      <c r="AA30" s="390"/>
    </row>
    <row r="31" spans="1:32" hidden="1" x14ac:dyDescent="0.25">
      <c r="A31" s="251"/>
      <c r="B31" s="345" t="s">
        <v>613</v>
      </c>
      <c r="C31" s="256">
        <v>3</v>
      </c>
      <c r="D31" s="256"/>
      <c r="E31" s="256"/>
      <c r="F31" s="257">
        <v>41654</v>
      </c>
      <c r="G31" s="258">
        <v>41688</v>
      </c>
      <c r="H31" s="259">
        <v>1710.22</v>
      </c>
      <c r="I31" s="260">
        <f t="shared" si="9"/>
        <v>85.210000000000008</v>
      </c>
      <c r="J31" s="283">
        <f t="shared" si="10"/>
        <v>1625.01</v>
      </c>
      <c r="K31" s="262">
        <f t="shared" si="11"/>
        <v>4.9823999251558275</v>
      </c>
      <c r="L31" s="261">
        <v>86.65</v>
      </c>
      <c r="M31" s="261">
        <v>23.87</v>
      </c>
      <c r="N31" s="263">
        <f t="shared" si="12"/>
        <v>62.78</v>
      </c>
      <c r="O31" s="261"/>
      <c r="P31" s="261">
        <f t="shared" si="5"/>
        <v>0</v>
      </c>
      <c r="Q31" s="378"/>
      <c r="R31" s="378"/>
      <c r="S31" s="378">
        <v>1790</v>
      </c>
      <c r="T31" s="261">
        <v>46.35</v>
      </c>
      <c r="U31" s="261">
        <v>23.92</v>
      </c>
      <c r="V31" s="263">
        <f t="shared" si="13"/>
        <v>22.43</v>
      </c>
      <c r="W31" s="337">
        <f t="shared" si="14"/>
        <v>26.323201502171106</v>
      </c>
      <c r="X31" s="276">
        <f t="shared" si="7"/>
        <v>1.6198793547221928</v>
      </c>
      <c r="Y31" s="381">
        <f t="shared" si="8"/>
        <v>6.3194894853246038E-4</v>
      </c>
      <c r="Z31" s="390"/>
      <c r="AA31" s="390"/>
    </row>
    <row r="32" spans="1:32" hidden="1" x14ac:dyDescent="0.25">
      <c r="A32" s="251"/>
      <c r="B32" s="345" t="s">
        <v>614</v>
      </c>
      <c r="C32" s="256">
        <v>3</v>
      </c>
      <c r="D32" s="256"/>
      <c r="E32" s="256"/>
      <c r="F32" s="257">
        <v>41654</v>
      </c>
      <c r="G32" s="258">
        <v>41688</v>
      </c>
      <c r="H32" s="259">
        <v>1704.6</v>
      </c>
      <c r="I32" s="260">
        <f t="shared" si="9"/>
        <v>70.710000000000008</v>
      </c>
      <c r="J32" s="261">
        <f t="shared" si="10"/>
        <v>1633.8899999999999</v>
      </c>
      <c r="K32" s="262">
        <f t="shared" si="11"/>
        <v>4.1481872580077441</v>
      </c>
      <c r="L32" s="261">
        <v>75.08</v>
      </c>
      <c r="M32" s="261">
        <v>23.94</v>
      </c>
      <c r="N32" s="263">
        <f t="shared" si="12"/>
        <v>51.14</v>
      </c>
      <c r="O32" s="261"/>
      <c r="P32" s="261">
        <f t="shared" si="5"/>
        <v>0</v>
      </c>
      <c r="Q32" s="378"/>
      <c r="R32" s="378"/>
      <c r="S32" s="378">
        <v>2360</v>
      </c>
      <c r="T32" s="261">
        <v>43.46</v>
      </c>
      <c r="U32" s="261">
        <v>23.89</v>
      </c>
      <c r="V32" s="263">
        <f t="shared" si="13"/>
        <v>19.57</v>
      </c>
      <c r="W32" s="337">
        <f t="shared" si="14"/>
        <v>27.67642483382831</v>
      </c>
      <c r="X32" s="276">
        <f t="shared" si="7"/>
        <v>1.6938976818407794</v>
      </c>
      <c r="Y32" s="381">
        <f t="shared" si="8"/>
        <v>6.6443618461200149E-4</v>
      </c>
      <c r="Z32" s="390"/>
      <c r="AA32" s="390"/>
    </row>
    <row r="33" spans="1:28" x14ac:dyDescent="0.25">
      <c r="A33" s="276"/>
      <c r="B33" s="345" t="s">
        <v>233</v>
      </c>
      <c r="C33" s="256">
        <v>3</v>
      </c>
      <c r="D33" s="287">
        <v>41611</v>
      </c>
      <c r="E33" s="257">
        <v>41638</v>
      </c>
      <c r="F33" s="356">
        <f t="shared" ref="F33:F44" si="15">E33-D33</f>
        <v>27</v>
      </c>
      <c r="G33" s="356"/>
      <c r="H33" s="258">
        <v>41694</v>
      </c>
      <c r="I33" s="259">
        <v>1645.94</v>
      </c>
      <c r="J33" s="260">
        <f t="shared" ref="J33:J44" si="16">O33+W33</f>
        <v>2.8599999999999959</v>
      </c>
      <c r="K33" s="261">
        <f t="shared" ref="K33:K44" si="17">I33-J33</f>
        <v>1643.0800000000002</v>
      </c>
      <c r="L33" s="289">
        <f t="shared" ref="L33:L44" si="18">J33*100/I33</f>
        <v>0.17376089043342988</v>
      </c>
      <c r="M33" s="261">
        <v>24.49</v>
      </c>
      <c r="N33" s="261">
        <v>23.57</v>
      </c>
      <c r="O33" s="261">
        <f t="shared" ref="O33:O44" si="19">M33-N33</f>
        <v>0.91999999999999815</v>
      </c>
      <c r="P33" s="261">
        <f t="shared" si="5"/>
        <v>3.4074074074074007E-2</v>
      </c>
      <c r="Q33" s="378"/>
      <c r="R33" s="378"/>
      <c r="S33" s="378"/>
      <c r="T33" s="290">
        <v>498</v>
      </c>
      <c r="U33" s="261">
        <v>25.33</v>
      </c>
      <c r="V33" s="261">
        <v>23.39</v>
      </c>
      <c r="W33" s="261">
        <f t="shared" ref="W33:W44" si="20">U33-V33</f>
        <v>1.9399999999999977</v>
      </c>
      <c r="X33" s="265">
        <f t="shared" si="7"/>
        <v>67.832167832167855</v>
      </c>
      <c r="Y33" s="386">
        <f t="shared" si="8"/>
        <v>7.1851851851851764E-2</v>
      </c>
      <c r="Z33" s="380"/>
      <c r="AA33" s="380"/>
      <c r="AB33" s="335"/>
    </row>
    <row r="34" spans="1:28" x14ac:dyDescent="0.25">
      <c r="A34" s="276"/>
      <c r="B34" s="345" t="s">
        <v>233</v>
      </c>
      <c r="C34" s="256">
        <v>3</v>
      </c>
      <c r="D34" s="287">
        <v>41611</v>
      </c>
      <c r="E34" s="257">
        <v>41638</v>
      </c>
      <c r="F34" s="356">
        <f t="shared" si="15"/>
        <v>27</v>
      </c>
      <c r="G34" s="356"/>
      <c r="H34" s="258">
        <v>41694</v>
      </c>
      <c r="I34" s="259">
        <v>1647.99</v>
      </c>
      <c r="J34" s="260">
        <f t="shared" si="16"/>
        <v>2.9299999999999997</v>
      </c>
      <c r="K34" s="261">
        <f t="shared" si="17"/>
        <v>1645.06</v>
      </c>
      <c r="L34" s="289">
        <f t="shared" si="18"/>
        <v>0.1777923409729428</v>
      </c>
      <c r="M34" s="261">
        <v>24.79</v>
      </c>
      <c r="N34" s="261">
        <v>23.92</v>
      </c>
      <c r="O34" s="261">
        <f t="shared" si="19"/>
        <v>0.86999999999999744</v>
      </c>
      <c r="P34" s="261">
        <f t="shared" si="5"/>
        <v>3.2222222222222124E-2</v>
      </c>
      <c r="Q34" s="378">
        <f>AVERAGE(P33:P35)</f>
        <v>3.55555555555555E-2</v>
      </c>
      <c r="R34" s="378">
        <f>STDEV(P33:P35)</f>
        <v>4.2713194795077477E-3</v>
      </c>
      <c r="S34" s="378">
        <f>R34/SQRT((3))</f>
        <v>2.4660474512886903E-3</v>
      </c>
      <c r="T34" s="290">
        <v>446</v>
      </c>
      <c r="U34" s="261">
        <v>25.55</v>
      </c>
      <c r="V34" s="261">
        <v>23.49</v>
      </c>
      <c r="W34" s="261">
        <f t="shared" si="20"/>
        <v>2.0600000000000023</v>
      </c>
      <c r="X34" s="265">
        <f t="shared" si="7"/>
        <v>70.307167235494958</v>
      </c>
      <c r="Y34" s="386">
        <f t="shared" si="8"/>
        <v>7.6296296296296376E-2</v>
      </c>
      <c r="Z34" s="378">
        <f>AVERAGE(Y33:Y35)</f>
        <v>7.4938271604938267E-2</v>
      </c>
      <c r="AA34" s="378">
        <f>STDEV(Y33:Y35)</f>
        <v>2.6793252363223829E-3</v>
      </c>
      <c r="AB34" s="334">
        <f>AA34/SQRT(3)</f>
        <v>1.5469091464372854E-3</v>
      </c>
    </row>
    <row r="35" spans="1:28" x14ac:dyDescent="0.25">
      <c r="A35" s="276"/>
      <c r="B35" s="367" t="s">
        <v>233</v>
      </c>
      <c r="C35" s="266">
        <v>3</v>
      </c>
      <c r="D35" s="288">
        <v>41611</v>
      </c>
      <c r="E35" s="267">
        <v>41638</v>
      </c>
      <c r="F35" s="358">
        <f t="shared" si="15"/>
        <v>27</v>
      </c>
      <c r="G35" s="358"/>
      <c r="H35" s="268">
        <v>41694</v>
      </c>
      <c r="I35" s="269">
        <v>1644.49</v>
      </c>
      <c r="J35" s="270">
        <f t="shared" si="16"/>
        <v>3.16</v>
      </c>
      <c r="K35" s="271">
        <f t="shared" si="17"/>
        <v>1641.33</v>
      </c>
      <c r="L35" s="291">
        <f t="shared" si="18"/>
        <v>0.19215683889838187</v>
      </c>
      <c r="M35" s="271">
        <v>24.61</v>
      </c>
      <c r="N35" s="271">
        <v>23.52</v>
      </c>
      <c r="O35" s="271">
        <f t="shared" si="19"/>
        <v>1.0899999999999999</v>
      </c>
      <c r="P35" s="271">
        <f t="shared" si="5"/>
        <v>4.0370370370370362E-2</v>
      </c>
      <c r="Q35" s="379"/>
      <c r="R35" s="379"/>
      <c r="S35" s="379"/>
      <c r="T35" s="292">
        <v>422</v>
      </c>
      <c r="U35" s="271">
        <v>25.46</v>
      </c>
      <c r="V35" s="271">
        <v>23.39</v>
      </c>
      <c r="W35" s="271">
        <f t="shared" si="20"/>
        <v>2.0700000000000003</v>
      </c>
      <c r="X35" s="274">
        <f t="shared" si="7"/>
        <v>65.506329113924053</v>
      </c>
      <c r="Y35" s="387">
        <f t="shared" si="8"/>
        <v>7.6666666666666675E-2</v>
      </c>
      <c r="Z35" s="379"/>
      <c r="AA35" s="379"/>
      <c r="AB35" s="336"/>
    </row>
    <row r="36" spans="1:28" x14ac:dyDescent="0.25">
      <c r="A36" s="276"/>
      <c r="B36" s="371" t="s">
        <v>176</v>
      </c>
      <c r="C36" s="316">
        <v>3</v>
      </c>
      <c r="D36" s="294">
        <v>41613</v>
      </c>
      <c r="E36" s="295">
        <v>41687</v>
      </c>
      <c r="F36" s="296">
        <f t="shared" si="15"/>
        <v>74</v>
      </c>
      <c r="G36" s="317"/>
      <c r="H36" s="298">
        <v>41718</v>
      </c>
      <c r="I36" s="318">
        <v>1655.47</v>
      </c>
      <c r="J36" s="319">
        <f t="shared" si="16"/>
        <v>15.519999999999998</v>
      </c>
      <c r="K36" s="320">
        <f t="shared" si="17"/>
        <v>1639.95</v>
      </c>
      <c r="L36" s="321">
        <f t="shared" si="18"/>
        <v>0.93749811231855595</v>
      </c>
      <c r="M36" s="320">
        <v>28.32</v>
      </c>
      <c r="N36" s="320">
        <v>23.44</v>
      </c>
      <c r="O36" s="320">
        <f t="shared" si="19"/>
        <v>4.879999999999999</v>
      </c>
      <c r="P36" s="320">
        <f t="shared" si="5"/>
        <v>6.5945945945945939E-2</v>
      </c>
      <c r="Q36" s="376"/>
      <c r="R36" s="376"/>
      <c r="S36" s="376"/>
      <c r="T36" s="363" t="s">
        <v>617</v>
      </c>
      <c r="U36" s="320">
        <v>25.27</v>
      </c>
      <c r="V36" s="320">
        <v>14.63</v>
      </c>
      <c r="W36" s="320">
        <f t="shared" si="20"/>
        <v>10.639999999999999</v>
      </c>
      <c r="X36" s="331">
        <f t="shared" si="7"/>
        <v>68.556701030927826</v>
      </c>
      <c r="Y36" s="342">
        <f t="shared" si="8"/>
        <v>0.14378378378378376</v>
      </c>
      <c r="Z36" s="380"/>
      <c r="AA36" s="380"/>
      <c r="AB36" s="335"/>
    </row>
    <row r="37" spans="1:28" ht="15.75" customHeight="1" x14ac:dyDescent="0.25">
      <c r="A37" s="276"/>
      <c r="B37" s="368" t="s">
        <v>176</v>
      </c>
      <c r="C37" s="293">
        <v>3</v>
      </c>
      <c r="D37" s="294">
        <v>41613</v>
      </c>
      <c r="E37" s="295">
        <v>41687</v>
      </c>
      <c r="F37" s="296">
        <f t="shared" si="15"/>
        <v>74</v>
      </c>
      <c r="G37" s="303"/>
      <c r="H37" s="298">
        <v>41718</v>
      </c>
      <c r="I37" s="299">
        <v>1667.96</v>
      </c>
      <c r="J37" s="300">
        <f t="shared" si="16"/>
        <v>20.45</v>
      </c>
      <c r="K37" s="301">
        <f t="shared" si="17"/>
        <v>1647.51</v>
      </c>
      <c r="L37" s="302">
        <f t="shared" si="18"/>
        <v>1.2260485862970334</v>
      </c>
      <c r="M37" s="301">
        <v>30.18</v>
      </c>
      <c r="N37" s="301">
        <v>23.32</v>
      </c>
      <c r="O37" s="301">
        <f t="shared" si="19"/>
        <v>6.8599999999999994</v>
      </c>
      <c r="P37" s="301">
        <f t="shared" si="5"/>
        <v>9.27027027027027E-2</v>
      </c>
      <c r="Q37" s="374">
        <f>AVERAGE(P36:P38)</f>
        <v>7.8873873873873859E-2</v>
      </c>
      <c r="R37" s="374">
        <f>STDEV(P36:P38)</f>
        <v>1.3401109090668484E-2</v>
      </c>
      <c r="S37" s="374">
        <f>R37/SQRT(3)</f>
        <v>7.7371339409369909E-3</v>
      </c>
      <c r="T37" s="304">
        <v>712</v>
      </c>
      <c r="U37" s="301">
        <v>28.32</v>
      </c>
      <c r="V37" s="301">
        <v>14.73</v>
      </c>
      <c r="W37" s="301">
        <f t="shared" si="20"/>
        <v>13.59</v>
      </c>
      <c r="X37" s="329">
        <f t="shared" si="7"/>
        <v>66.454767726161379</v>
      </c>
      <c r="Y37" s="340">
        <f t="shared" si="8"/>
        <v>0.18364864864864866</v>
      </c>
      <c r="Z37" s="378">
        <f>AVERAGE(Y36:Y38)</f>
        <v>0.16797297297297295</v>
      </c>
      <c r="AA37" s="378">
        <f>STDEV(Y36:Y38)</f>
        <v>2.1252336269974529E-2</v>
      </c>
      <c r="AB37" s="334">
        <f>AA37/SQRT(3)</f>
        <v>1.2270042066378242E-2</v>
      </c>
    </row>
    <row r="38" spans="1:28" x14ac:dyDescent="0.25">
      <c r="A38" s="276"/>
      <c r="B38" s="369" t="s">
        <v>176</v>
      </c>
      <c r="C38" s="305">
        <v>3</v>
      </c>
      <c r="D38" s="306">
        <v>41613</v>
      </c>
      <c r="E38" s="307">
        <v>41687</v>
      </c>
      <c r="F38" s="308">
        <f t="shared" si="15"/>
        <v>74</v>
      </c>
      <c r="G38" s="362"/>
      <c r="H38" s="323">
        <v>41718</v>
      </c>
      <c r="I38" s="311">
        <v>1663.1</v>
      </c>
      <c r="J38" s="312">
        <f t="shared" si="16"/>
        <v>18.829999999999998</v>
      </c>
      <c r="K38" s="313">
        <f t="shared" si="17"/>
        <v>1644.27</v>
      </c>
      <c r="L38" s="314">
        <f t="shared" si="18"/>
        <v>1.1322229571282545</v>
      </c>
      <c r="M38" s="313">
        <v>29.65</v>
      </c>
      <c r="N38" s="313">
        <v>23.88</v>
      </c>
      <c r="O38" s="313">
        <f t="shared" si="19"/>
        <v>5.77</v>
      </c>
      <c r="P38" s="313">
        <f t="shared" si="5"/>
        <v>7.7972972972972968E-2</v>
      </c>
      <c r="Q38" s="375"/>
      <c r="R38" s="375"/>
      <c r="S38" s="375"/>
      <c r="T38" s="315">
        <v>773</v>
      </c>
      <c r="U38" s="313">
        <v>27.77</v>
      </c>
      <c r="V38" s="313">
        <v>14.71</v>
      </c>
      <c r="W38" s="313">
        <f t="shared" si="20"/>
        <v>13.059999999999999</v>
      </c>
      <c r="X38" s="330">
        <f t="shared" si="7"/>
        <v>69.357408390865629</v>
      </c>
      <c r="Y38" s="341">
        <f t="shared" si="8"/>
        <v>0.17648648648648646</v>
      </c>
      <c r="Z38" s="379"/>
      <c r="AA38" s="379"/>
      <c r="AB38" s="336"/>
    </row>
    <row r="39" spans="1:28" ht="17.25" customHeight="1" x14ac:dyDescent="0.25">
      <c r="A39" s="276"/>
      <c r="B39" s="371" t="s">
        <v>48</v>
      </c>
      <c r="C39" s="293">
        <v>3</v>
      </c>
      <c r="D39" s="294">
        <v>41612</v>
      </c>
      <c r="E39" s="295">
        <v>41687</v>
      </c>
      <c r="F39" s="296">
        <f t="shared" si="15"/>
        <v>75</v>
      </c>
      <c r="G39" s="297"/>
      <c r="H39" s="298">
        <v>41718</v>
      </c>
      <c r="I39" s="299">
        <v>1551.44</v>
      </c>
      <c r="J39" s="319">
        <f t="shared" si="16"/>
        <v>8.9100000000000019</v>
      </c>
      <c r="K39" s="320">
        <f t="shared" si="17"/>
        <v>1542.53</v>
      </c>
      <c r="L39" s="321">
        <f t="shared" si="18"/>
        <v>0.57430516165626788</v>
      </c>
      <c r="M39" s="320">
        <v>27.62</v>
      </c>
      <c r="N39" s="320">
        <v>23.8</v>
      </c>
      <c r="O39" s="320">
        <f t="shared" si="19"/>
        <v>3.8200000000000003</v>
      </c>
      <c r="P39" s="320">
        <f t="shared" si="5"/>
        <v>5.0933333333333337E-2</v>
      </c>
      <c r="Q39" s="376"/>
      <c r="R39" s="376"/>
      <c r="S39" s="376"/>
      <c r="T39" s="322">
        <v>674</v>
      </c>
      <c r="U39" s="320">
        <v>20.170000000000002</v>
      </c>
      <c r="V39" s="320">
        <v>15.08</v>
      </c>
      <c r="W39" s="320">
        <f t="shared" si="20"/>
        <v>5.0900000000000016</v>
      </c>
      <c r="X39" s="331">
        <f t="shared" si="7"/>
        <v>57.126823793490466</v>
      </c>
      <c r="Y39" s="342">
        <f t="shared" si="8"/>
        <v>6.7866666666666686E-2</v>
      </c>
      <c r="Z39" s="380"/>
      <c r="AA39" s="380"/>
      <c r="AB39" s="335"/>
    </row>
    <row r="40" spans="1:28" x14ac:dyDescent="0.25">
      <c r="A40" s="276"/>
      <c r="B40" s="368" t="s">
        <v>48</v>
      </c>
      <c r="C40" s="293">
        <v>3</v>
      </c>
      <c r="D40" s="294">
        <v>41612</v>
      </c>
      <c r="E40" s="295">
        <v>41687</v>
      </c>
      <c r="F40" s="296">
        <f t="shared" si="15"/>
        <v>75</v>
      </c>
      <c r="G40" s="303" t="s">
        <v>618</v>
      </c>
      <c r="H40" s="298">
        <v>41719</v>
      </c>
      <c r="I40" s="299">
        <v>1663.16</v>
      </c>
      <c r="J40" s="300">
        <f t="shared" si="16"/>
        <v>11.159999999999998</v>
      </c>
      <c r="K40" s="301">
        <f t="shared" si="17"/>
        <v>1652</v>
      </c>
      <c r="L40" s="302">
        <f t="shared" si="18"/>
        <v>0.67101180884581146</v>
      </c>
      <c r="M40" s="301">
        <v>27.68</v>
      </c>
      <c r="N40" s="301">
        <v>23.37</v>
      </c>
      <c r="O40" s="301">
        <f t="shared" si="19"/>
        <v>4.3099999999999987</v>
      </c>
      <c r="P40" s="301">
        <f t="shared" si="5"/>
        <v>5.7466666666666652E-2</v>
      </c>
      <c r="Q40" s="374">
        <f>AVERAGE(P39:P41)</f>
        <v>5.3911111111111111E-2</v>
      </c>
      <c r="R40" s="374">
        <f>STDEV(P39:P41)</f>
        <v>3.3047664791148886E-3</v>
      </c>
      <c r="S40" s="374">
        <f>R40/SQRT(3)</f>
        <v>1.9080078163258329E-3</v>
      </c>
      <c r="T40" s="304">
        <v>645</v>
      </c>
      <c r="U40" s="301">
        <v>21.13</v>
      </c>
      <c r="V40" s="301">
        <v>14.28</v>
      </c>
      <c r="W40" s="301">
        <f t="shared" si="20"/>
        <v>6.85</v>
      </c>
      <c r="X40" s="329">
        <f t="shared" si="7"/>
        <v>61.379928315412194</v>
      </c>
      <c r="Y40" s="340">
        <f t="shared" si="8"/>
        <v>9.1333333333333322E-2</v>
      </c>
      <c r="Z40" s="378">
        <f>AVERAGE(Y39:Y41)</f>
        <v>6.617777777777778E-2</v>
      </c>
      <c r="AA40" s="378">
        <f>STDEV(Y39:Y41)</f>
        <v>2.6041107105099402E-2</v>
      </c>
      <c r="AB40" s="334">
        <f>AA40/SQRT(3)</f>
        <v>1.5034840197125017E-2</v>
      </c>
    </row>
    <row r="41" spans="1:28" x14ac:dyDescent="0.25">
      <c r="A41" s="276"/>
      <c r="B41" s="369" t="s">
        <v>48</v>
      </c>
      <c r="C41" s="305">
        <v>1</v>
      </c>
      <c r="D41" s="306">
        <v>41612</v>
      </c>
      <c r="E41" s="307">
        <v>41687</v>
      </c>
      <c r="F41" s="308">
        <f t="shared" si="15"/>
        <v>75</v>
      </c>
      <c r="G41" s="361"/>
      <c r="H41" s="310">
        <v>41719</v>
      </c>
      <c r="I41" s="311">
        <v>554.29</v>
      </c>
      <c r="J41" s="312">
        <f t="shared" si="16"/>
        <v>6.9499999999999993</v>
      </c>
      <c r="K41" s="313">
        <f t="shared" si="17"/>
        <v>547.33999999999992</v>
      </c>
      <c r="L41" s="314">
        <f t="shared" si="18"/>
        <v>1.2538562846163559</v>
      </c>
      <c r="M41" s="313">
        <v>25.24</v>
      </c>
      <c r="N41" s="313">
        <v>21.24</v>
      </c>
      <c r="O41" s="313">
        <f t="shared" si="19"/>
        <v>4</v>
      </c>
      <c r="P41" s="313">
        <f t="shared" si="5"/>
        <v>5.3333333333333337E-2</v>
      </c>
      <c r="Q41" s="375"/>
      <c r="R41" s="375"/>
      <c r="S41" s="375"/>
      <c r="T41" s="315">
        <v>223</v>
      </c>
      <c r="U41" s="313">
        <v>17.09</v>
      </c>
      <c r="V41" s="313">
        <v>14.14</v>
      </c>
      <c r="W41" s="313">
        <f t="shared" si="20"/>
        <v>2.9499999999999993</v>
      </c>
      <c r="X41" s="330">
        <f t="shared" si="7"/>
        <v>42.446043165467621</v>
      </c>
      <c r="Y41" s="341">
        <f t="shared" si="8"/>
        <v>3.9333333333333324E-2</v>
      </c>
      <c r="Z41" s="379"/>
      <c r="AA41" s="379"/>
      <c r="AB41" s="336"/>
    </row>
    <row r="42" spans="1:28" x14ac:dyDescent="0.25">
      <c r="A42" s="276"/>
      <c r="B42" s="368" t="s">
        <v>229</v>
      </c>
      <c r="C42" s="293">
        <v>3</v>
      </c>
      <c r="D42" s="294">
        <v>41612</v>
      </c>
      <c r="E42" s="295">
        <v>41687</v>
      </c>
      <c r="F42" s="296">
        <f t="shared" si="15"/>
        <v>75</v>
      </c>
      <c r="G42" s="303" t="s">
        <v>619</v>
      </c>
      <c r="H42" s="298">
        <v>41719</v>
      </c>
      <c r="I42" s="299">
        <v>1665.58</v>
      </c>
      <c r="J42" s="300">
        <f t="shared" si="16"/>
        <v>12.93</v>
      </c>
      <c r="K42" s="320">
        <f t="shared" si="17"/>
        <v>1652.6499999999999</v>
      </c>
      <c r="L42" s="302">
        <f t="shared" si="18"/>
        <v>0.77630615161085026</v>
      </c>
      <c r="M42" s="301">
        <v>28.68</v>
      </c>
      <c r="N42" s="301">
        <v>23.44</v>
      </c>
      <c r="O42" s="301">
        <f t="shared" si="19"/>
        <v>5.2399999999999984</v>
      </c>
      <c r="P42" s="301">
        <f t="shared" si="5"/>
        <v>6.9866666666666646E-2</v>
      </c>
      <c r="Q42" s="374"/>
      <c r="R42" s="374"/>
      <c r="S42" s="374"/>
      <c r="T42" s="304">
        <v>783</v>
      </c>
      <c r="U42" s="301">
        <v>22.37</v>
      </c>
      <c r="V42" s="301">
        <v>14.68</v>
      </c>
      <c r="W42" s="301">
        <f t="shared" si="20"/>
        <v>7.6900000000000013</v>
      </c>
      <c r="X42" s="329">
        <f t="shared" si="7"/>
        <v>59.474091260634196</v>
      </c>
      <c r="Y42" s="340">
        <f t="shared" si="8"/>
        <v>0.10253333333333335</v>
      </c>
      <c r="Z42" s="380"/>
      <c r="AA42" s="380"/>
      <c r="AB42" s="335"/>
    </row>
    <row r="43" spans="1:28" x14ac:dyDescent="0.25">
      <c r="A43" s="276"/>
      <c r="B43" s="368" t="s">
        <v>229</v>
      </c>
      <c r="C43" s="293">
        <v>3</v>
      </c>
      <c r="D43" s="294">
        <v>41612</v>
      </c>
      <c r="E43" s="295">
        <v>41687</v>
      </c>
      <c r="F43" s="296">
        <f t="shared" si="15"/>
        <v>75</v>
      </c>
      <c r="G43" s="303"/>
      <c r="H43" s="298">
        <v>41719</v>
      </c>
      <c r="I43" s="299">
        <v>1663.35</v>
      </c>
      <c r="J43" s="300">
        <f t="shared" si="16"/>
        <v>15</v>
      </c>
      <c r="K43" s="301">
        <f t="shared" si="17"/>
        <v>1648.35</v>
      </c>
      <c r="L43" s="302">
        <f t="shared" si="18"/>
        <v>0.90179457119668149</v>
      </c>
      <c r="M43" s="301">
        <v>29.69</v>
      </c>
      <c r="N43" s="301">
        <v>23.64</v>
      </c>
      <c r="O43" s="301">
        <f t="shared" si="19"/>
        <v>6.0500000000000007</v>
      </c>
      <c r="P43" s="301">
        <f t="shared" si="5"/>
        <v>8.0666666666666678E-2</v>
      </c>
      <c r="Q43" s="374">
        <f>AVERAGE(P42:P44)</f>
        <v>7.8799999999999981E-2</v>
      </c>
      <c r="R43" s="374">
        <f>STDEV(P42:P44)</f>
        <v>8.1616991694948727E-3</v>
      </c>
      <c r="S43" s="374">
        <f>R43/SQRT(3)</f>
        <v>4.7121592125526097E-3</v>
      </c>
      <c r="T43" s="304">
        <v>945</v>
      </c>
      <c r="U43" s="301">
        <v>23.22</v>
      </c>
      <c r="V43" s="301">
        <v>14.27</v>
      </c>
      <c r="W43" s="301">
        <f t="shared" si="20"/>
        <v>8.9499999999999993</v>
      </c>
      <c r="X43" s="329">
        <f t="shared" si="7"/>
        <v>59.666666666666657</v>
      </c>
      <c r="Y43" s="340">
        <f t="shared" si="8"/>
        <v>0.11933333333333332</v>
      </c>
      <c r="Z43" s="378">
        <f>AVERAGE(Y42:Y44)</f>
        <v>0.11448888888888888</v>
      </c>
      <c r="AA43" s="378">
        <f>STDEV(Y42:Y44)</f>
        <v>1.04156577289159E-2</v>
      </c>
      <c r="AB43" s="334">
        <f>AA43/SQRT(3)</f>
        <v>6.0134827935766017E-3</v>
      </c>
    </row>
    <row r="44" spans="1:28" x14ac:dyDescent="0.25">
      <c r="A44" s="276"/>
      <c r="B44" s="369" t="s">
        <v>229</v>
      </c>
      <c r="C44" s="305">
        <v>3</v>
      </c>
      <c r="D44" s="306">
        <v>41612</v>
      </c>
      <c r="E44" s="307">
        <v>41687</v>
      </c>
      <c r="F44" s="308">
        <f t="shared" si="15"/>
        <v>75</v>
      </c>
      <c r="G44" s="309"/>
      <c r="H44" s="310">
        <v>41719</v>
      </c>
      <c r="I44" s="311">
        <v>1659.23</v>
      </c>
      <c r="J44" s="312">
        <f t="shared" si="16"/>
        <v>15.559999999999997</v>
      </c>
      <c r="K44" s="313">
        <f t="shared" si="17"/>
        <v>1643.67</v>
      </c>
      <c r="L44" s="314">
        <f t="shared" si="18"/>
        <v>0.93778439396587554</v>
      </c>
      <c r="M44" s="313">
        <v>29.99</v>
      </c>
      <c r="N44" s="313">
        <v>23.55</v>
      </c>
      <c r="O44" s="313">
        <f t="shared" si="19"/>
        <v>6.4399999999999977</v>
      </c>
      <c r="P44" s="313">
        <f t="shared" si="5"/>
        <v>8.5866666666666633E-2</v>
      </c>
      <c r="Q44" s="375"/>
      <c r="R44" s="375"/>
      <c r="S44" s="375"/>
      <c r="T44" s="315">
        <v>749</v>
      </c>
      <c r="U44" s="313">
        <v>23.99</v>
      </c>
      <c r="V44" s="313">
        <v>14.87</v>
      </c>
      <c r="W44" s="313">
        <f t="shared" si="20"/>
        <v>9.1199999999999992</v>
      </c>
      <c r="X44" s="330">
        <f t="shared" si="7"/>
        <v>58.611825192802058</v>
      </c>
      <c r="Y44" s="341">
        <f t="shared" si="8"/>
        <v>0.12159999999999999</v>
      </c>
      <c r="Z44" s="379"/>
      <c r="AA44" s="379"/>
      <c r="AB44" s="336"/>
    </row>
    <row r="45" spans="1:28" x14ac:dyDescent="0.25">
      <c r="A45" s="79"/>
      <c r="C45">
        <f>SUM(C7:C44)</f>
        <v>112</v>
      </c>
    </row>
    <row r="46" spans="1:28" x14ac:dyDescent="0.25">
      <c r="A46" s="79"/>
      <c r="B46"/>
      <c r="E46" s="22"/>
      <c r="F46" s="22"/>
      <c r="H46" s="22"/>
      <c r="I46" s="22"/>
      <c r="J46" s="332"/>
      <c r="K46" s="332"/>
      <c r="L46" s="332"/>
      <c r="O46"/>
      <c r="Q46" s="325"/>
      <c r="R46"/>
      <c r="S46" s="22"/>
      <c r="U46" s="332"/>
      <c r="W46"/>
      <c r="X46"/>
      <c r="Z46" s="186"/>
      <c r="AA46" s="186"/>
      <c r="AB46" s="186"/>
    </row>
    <row r="47" spans="1:28" ht="15" customHeight="1" x14ac:dyDescent="0.25">
      <c r="A47" s="79"/>
      <c r="B47"/>
      <c r="E47" s="22"/>
      <c r="F47" s="22"/>
      <c r="H47" s="22"/>
      <c r="I47" s="22"/>
      <c r="J47" s="332"/>
      <c r="K47" s="332"/>
      <c r="L47" s="332"/>
      <c r="O47"/>
      <c r="Q47" s="325"/>
      <c r="R47"/>
      <c r="S47" s="22"/>
      <c r="U47" s="332"/>
      <c r="W47"/>
      <c r="X47"/>
      <c r="Z47" s="186"/>
      <c r="AA47" s="186"/>
      <c r="AB47" s="186"/>
    </row>
    <row r="48" spans="1:28" x14ac:dyDescent="0.25">
      <c r="A48" s="79"/>
      <c r="B48"/>
      <c r="E48" s="22"/>
      <c r="F48" s="22"/>
      <c r="H48" s="22"/>
      <c r="I48" s="22"/>
      <c r="J48" s="332"/>
      <c r="K48" s="332"/>
      <c r="L48" s="332"/>
      <c r="O48"/>
      <c r="Q48" s="325"/>
      <c r="R48"/>
      <c r="S48" s="22"/>
      <c r="U48" s="332"/>
      <c r="W48"/>
      <c r="X48"/>
      <c r="Z48" s="186"/>
      <c r="AA48" s="186"/>
      <c r="AB48" s="186"/>
    </row>
    <row r="49" spans="2:28" x14ac:dyDescent="0.25">
      <c r="B49"/>
      <c r="E49" s="22"/>
      <c r="F49" s="22"/>
      <c r="H49" s="22"/>
      <c r="I49" s="22"/>
      <c r="J49" s="332"/>
      <c r="K49" s="332"/>
      <c r="L49" s="332"/>
      <c r="O49"/>
      <c r="Q49" s="325"/>
      <c r="R49"/>
      <c r="S49" s="22"/>
      <c r="U49" s="332"/>
      <c r="W49"/>
      <c r="X49"/>
      <c r="Z49" s="186"/>
      <c r="AA49" s="186"/>
      <c r="AB49" s="186"/>
    </row>
    <row r="50" spans="2:28" x14ac:dyDescent="0.25">
      <c r="B50"/>
      <c r="E50" s="22"/>
      <c r="F50" s="22"/>
      <c r="H50" s="22"/>
      <c r="I50" s="22"/>
      <c r="J50" s="332"/>
      <c r="K50" s="332"/>
      <c r="L50" s="332"/>
      <c r="O50"/>
      <c r="Q50" s="325"/>
      <c r="R50"/>
      <c r="S50" s="22"/>
      <c r="U50" s="332"/>
      <c r="W50"/>
      <c r="X50"/>
      <c r="Z50" s="186"/>
      <c r="AA50" s="186"/>
      <c r="AB50" s="186"/>
    </row>
  </sheetData>
  <mergeCells count="5">
    <mergeCell ref="M5:S5"/>
    <mergeCell ref="T5:AB5"/>
    <mergeCell ref="G4:AB4"/>
    <mergeCell ref="B2:W2"/>
    <mergeCell ref="B4:F4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10.85546875" customWidth="1"/>
    <col min="2" max="2" width="22.7109375" customWidth="1"/>
  </cols>
  <sheetData>
    <row r="1" spans="1:2" x14ac:dyDescent="0.25">
      <c r="A1" s="247" t="s">
        <v>482</v>
      </c>
      <c r="B1" s="247" t="s">
        <v>575</v>
      </c>
    </row>
    <row r="2" spans="1:2" x14ac:dyDescent="0.25">
      <c r="A2" s="176" t="s">
        <v>135</v>
      </c>
      <c r="B2" s="248">
        <v>41638</v>
      </c>
    </row>
    <row r="3" spans="1:2" x14ac:dyDescent="0.25">
      <c r="A3" s="176" t="s">
        <v>109</v>
      </c>
      <c r="B3" s="248">
        <v>41638</v>
      </c>
    </row>
    <row r="4" spans="1:2" x14ac:dyDescent="0.25">
      <c r="A4" s="176" t="s">
        <v>233</v>
      </c>
      <c r="B4" s="248">
        <v>41638</v>
      </c>
    </row>
    <row r="5" spans="1:2" x14ac:dyDescent="0.25">
      <c r="A5" s="176" t="s">
        <v>176</v>
      </c>
      <c r="B5" s="248">
        <v>41687</v>
      </c>
    </row>
    <row r="6" spans="1:2" x14ac:dyDescent="0.25">
      <c r="A6" s="176" t="s">
        <v>48</v>
      </c>
      <c r="B6" s="248">
        <v>41687</v>
      </c>
    </row>
    <row r="7" spans="1:2" x14ac:dyDescent="0.25">
      <c r="A7" s="176" t="s">
        <v>229</v>
      </c>
      <c r="B7" s="248">
        <v>41687</v>
      </c>
    </row>
    <row r="8" spans="1:2" x14ac:dyDescent="0.25">
      <c r="A8" s="176" t="s">
        <v>207</v>
      </c>
      <c r="B8" s="248">
        <v>41638</v>
      </c>
    </row>
    <row r="9" spans="1:2" x14ac:dyDescent="0.25">
      <c r="A9" s="176" t="s">
        <v>0</v>
      </c>
      <c r="B9" s="248">
        <v>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Raw Data</vt:lpstr>
      <vt:lpstr>Total Counts</vt:lpstr>
      <vt:lpstr>Abiotics</vt:lpstr>
      <vt:lpstr>Pres</vt:lpstr>
      <vt:lpstr>Abun</vt:lpstr>
      <vt:lpstr>Size Class - Octo</vt:lpstr>
      <vt:lpstr>Size Class - Scler</vt:lpstr>
      <vt:lpstr>Density</vt:lpstr>
      <vt:lpstr>S&amp;D</vt:lpstr>
      <vt:lpstr>Diversity</vt:lpstr>
      <vt:lpstr>Condition</vt:lpstr>
      <vt:lpstr>Sheet2</vt:lpstr>
      <vt:lpstr>Condition by Week Chart</vt:lpstr>
      <vt:lpstr>CPCe Summary</vt:lpstr>
      <vt:lpstr>CPCe by Transect</vt:lpstr>
      <vt:lpstr>Sediment</vt:lpstr>
      <vt:lpstr>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cp:lastPrinted>2014-09-04T17:58:11Z</cp:lastPrinted>
  <dcterms:created xsi:type="dcterms:W3CDTF">2013-12-14T19:26:10Z</dcterms:created>
  <dcterms:modified xsi:type="dcterms:W3CDTF">2014-09-04T17:59:48Z</dcterms:modified>
</cp:coreProperties>
</file>